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nybarto/Documents/"/>
    </mc:Choice>
  </mc:AlternateContent>
  <xr:revisionPtr revIDLastSave="0" documentId="8_{3F9F4CCA-3682-CB47-8877-0520034517FB}" xr6:coauthVersionLast="47" xr6:coauthVersionMax="47" xr10:uidLastSave="{00000000-0000-0000-0000-000000000000}"/>
  <bookViews>
    <workbookView xWindow="0" yWindow="500" windowWidth="28800" windowHeight="16420" firstSheet="2" activeTab="8" xr2:uid="{00000000-000D-0000-FFFF-FFFF00000000}"/>
  </bookViews>
  <sheets>
    <sheet name="Category Statistics" sheetId="2" r:id="rId1"/>
    <sheet name="Statistics by Parent Category" sheetId="3" r:id="rId2"/>
    <sheet name="Subcategory Statistics" sheetId="5" r:id="rId3"/>
    <sheet name="Monhly Statistics" sheetId="6" r:id="rId4"/>
    <sheet name="Outcomes Based on Launch Date" sheetId="7" r:id="rId5"/>
    <sheet name="Outcomes Based on Goals" sheetId="14" r:id="rId6"/>
    <sheet name="Theater Outcomes by Launch Date" sheetId="13" r:id="rId7"/>
    <sheet name="Edinburgh Research" sheetId="8" r:id="rId8"/>
    <sheet name="Kickstarter" sheetId="1" r:id="rId9"/>
  </sheets>
  <definedNames>
    <definedName name="_xlnm._FilterDatabase" localSheetId="8" hidden="1">Kickstarter!$A$1:$U$4115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4" i="14"/>
  <c r="C13" i="14"/>
  <c r="C12" i="14"/>
  <c r="C11" i="14"/>
  <c r="C10" i="14"/>
  <c r="C9" i="14"/>
  <c r="C8" i="14"/>
  <c r="C7" i="14"/>
  <c r="C6" i="14"/>
  <c r="C5" i="14"/>
  <c r="C3" i="14"/>
  <c r="C2" i="14"/>
  <c r="B13" i="14"/>
  <c r="B12" i="14"/>
  <c r="B11" i="14"/>
  <c r="B10" i="14"/>
  <c r="B9" i="14"/>
  <c r="B8" i="14"/>
  <c r="B6" i="14"/>
  <c r="B5" i="14"/>
  <c r="B4" i="14"/>
  <c r="B3" i="14"/>
  <c r="B7" i="14"/>
  <c r="B2" i="14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L3" i="1"/>
  <c r="V3" i="1" s="1"/>
  <c r="L4" i="1"/>
  <c r="V4" i="1" s="1"/>
  <c r="L5" i="1"/>
  <c r="V5" i="1" s="1"/>
  <c r="L6" i="1"/>
  <c r="V6" i="1" s="1"/>
  <c r="L7" i="1"/>
  <c r="V7" i="1" s="1"/>
  <c r="L8" i="1"/>
  <c r="V8" i="1" s="1"/>
  <c r="L9" i="1"/>
  <c r="V9" i="1" s="1"/>
  <c r="L10" i="1"/>
  <c r="V10" i="1" s="1"/>
  <c r="L11" i="1"/>
  <c r="V11" i="1" s="1"/>
  <c r="L12" i="1"/>
  <c r="V12" i="1" s="1"/>
  <c r="L13" i="1"/>
  <c r="V13" i="1" s="1"/>
  <c r="L14" i="1"/>
  <c r="V14" i="1" s="1"/>
  <c r="L15" i="1"/>
  <c r="V15" i="1" s="1"/>
  <c r="L16" i="1"/>
  <c r="V16" i="1" s="1"/>
  <c r="L17" i="1"/>
  <c r="V17" i="1" s="1"/>
  <c r="L18" i="1"/>
  <c r="V18" i="1" s="1"/>
  <c r="L19" i="1"/>
  <c r="V19" i="1" s="1"/>
  <c r="L20" i="1"/>
  <c r="V20" i="1" s="1"/>
  <c r="L21" i="1"/>
  <c r="V21" i="1" s="1"/>
  <c r="L22" i="1"/>
  <c r="V22" i="1" s="1"/>
  <c r="L23" i="1"/>
  <c r="V23" i="1" s="1"/>
  <c r="L24" i="1"/>
  <c r="V24" i="1" s="1"/>
  <c r="L25" i="1"/>
  <c r="V25" i="1" s="1"/>
  <c r="L26" i="1"/>
  <c r="V26" i="1" s="1"/>
  <c r="L27" i="1"/>
  <c r="V27" i="1" s="1"/>
  <c r="L28" i="1"/>
  <c r="V28" i="1" s="1"/>
  <c r="L29" i="1"/>
  <c r="V29" i="1" s="1"/>
  <c r="L30" i="1"/>
  <c r="V30" i="1" s="1"/>
  <c r="L31" i="1"/>
  <c r="V31" i="1" s="1"/>
  <c r="L32" i="1"/>
  <c r="V32" i="1" s="1"/>
  <c r="L33" i="1"/>
  <c r="V33" i="1" s="1"/>
  <c r="L34" i="1"/>
  <c r="V34" i="1" s="1"/>
  <c r="L35" i="1"/>
  <c r="V35" i="1" s="1"/>
  <c r="L36" i="1"/>
  <c r="V36" i="1" s="1"/>
  <c r="L37" i="1"/>
  <c r="V37" i="1" s="1"/>
  <c r="L38" i="1"/>
  <c r="V38" i="1" s="1"/>
  <c r="L39" i="1"/>
  <c r="V39" i="1" s="1"/>
  <c r="L40" i="1"/>
  <c r="V40" i="1" s="1"/>
  <c r="L41" i="1"/>
  <c r="V41" i="1" s="1"/>
  <c r="L42" i="1"/>
  <c r="V42" i="1" s="1"/>
  <c r="L43" i="1"/>
  <c r="V43" i="1" s="1"/>
  <c r="L44" i="1"/>
  <c r="V44" i="1" s="1"/>
  <c r="L45" i="1"/>
  <c r="V45" i="1" s="1"/>
  <c r="L46" i="1"/>
  <c r="V46" i="1" s="1"/>
  <c r="L47" i="1"/>
  <c r="V47" i="1" s="1"/>
  <c r="L48" i="1"/>
  <c r="V48" i="1" s="1"/>
  <c r="L49" i="1"/>
  <c r="V49" i="1" s="1"/>
  <c r="L50" i="1"/>
  <c r="V50" i="1" s="1"/>
  <c r="L51" i="1"/>
  <c r="V51" i="1" s="1"/>
  <c r="L52" i="1"/>
  <c r="V52" i="1" s="1"/>
  <c r="L53" i="1"/>
  <c r="V53" i="1" s="1"/>
  <c r="L54" i="1"/>
  <c r="V54" i="1" s="1"/>
  <c r="L55" i="1"/>
  <c r="V55" i="1" s="1"/>
  <c r="L56" i="1"/>
  <c r="V56" i="1" s="1"/>
  <c r="L57" i="1"/>
  <c r="V57" i="1" s="1"/>
  <c r="L58" i="1"/>
  <c r="V58" i="1" s="1"/>
  <c r="L59" i="1"/>
  <c r="V59" i="1" s="1"/>
  <c r="L60" i="1"/>
  <c r="V60" i="1" s="1"/>
  <c r="L61" i="1"/>
  <c r="V61" i="1" s="1"/>
  <c r="L62" i="1"/>
  <c r="V62" i="1" s="1"/>
  <c r="L63" i="1"/>
  <c r="V63" i="1" s="1"/>
  <c r="L64" i="1"/>
  <c r="V64" i="1" s="1"/>
  <c r="L65" i="1"/>
  <c r="V65" i="1" s="1"/>
  <c r="L66" i="1"/>
  <c r="V66" i="1" s="1"/>
  <c r="L67" i="1"/>
  <c r="V67" i="1" s="1"/>
  <c r="L68" i="1"/>
  <c r="V68" i="1" s="1"/>
  <c r="L69" i="1"/>
  <c r="V69" i="1" s="1"/>
  <c r="L70" i="1"/>
  <c r="V70" i="1" s="1"/>
  <c r="L71" i="1"/>
  <c r="V71" i="1" s="1"/>
  <c r="L72" i="1"/>
  <c r="V72" i="1" s="1"/>
  <c r="L73" i="1"/>
  <c r="V73" i="1" s="1"/>
  <c r="L74" i="1"/>
  <c r="V74" i="1" s="1"/>
  <c r="L75" i="1"/>
  <c r="V75" i="1" s="1"/>
  <c r="L76" i="1"/>
  <c r="V76" i="1" s="1"/>
  <c r="L77" i="1"/>
  <c r="V77" i="1" s="1"/>
  <c r="L78" i="1"/>
  <c r="V78" i="1" s="1"/>
  <c r="L79" i="1"/>
  <c r="V79" i="1" s="1"/>
  <c r="L80" i="1"/>
  <c r="V80" i="1" s="1"/>
  <c r="L81" i="1"/>
  <c r="V81" i="1" s="1"/>
  <c r="L82" i="1"/>
  <c r="V82" i="1" s="1"/>
  <c r="L83" i="1"/>
  <c r="V83" i="1" s="1"/>
  <c r="L84" i="1"/>
  <c r="V84" i="1" s="1"/>
  <c r="L85" i="1"/>
  <c r="V85" i="1" s="1"/>
  <c r="L86" i="1"/>
  <c r="V86" i="1" s="1"/>
  <c r="L87" i="1"/>
  <c r="V87" i="1" s="1"/>
  <c r="L88" i="1"/>
  <c r="V88" i="1" s="1"/>
  <c r="L89" i="1"/>
  <c r="V89" i="1" s="1"/>
  <c r="L90" i="1"/>
  <c r="V90" i="1" s="1"/>
  <c r="L91" i="1"/>
  <c r="V91" i="1" s="1"/>
  <c r="L92" i="1"/>
  <c r="V92" i="1" s="1"/>
  <c r="L93" i="1"/>
  <c r="V93" i="1" s="1"/>
  <c r="L94" i="1"/>
  <c r="V94" i="1" s="1"/>
  <c r="L95" i="1"/>
  <c r="V95" i="1" s="1"/>
  <c r="L96" i="1"/>
  <c r="V96" i="1" s="1"/>
  <c r="L97" i="1"/>
  <c r="V97" i="1" s="1"/>
  <c r="L98" i="1"/>
  <c r="V98" i="1" s="1"/>
  <c r="L99" i="1"/>
  <c r="V99" i="1" s="1"/>
  <c r="L100" i="1"/>
  <c r="V100" i="1" s="1"/>
  <c r="L101" i="1"/>
  <c r="V101" i="1" s="1"/>
  <c r="L102" i="1"/>
  <c r="V102" i="1" s="1"/>
  <c r="L103" i="1"/>
  <c r="V103" i="1" s="1"/>
  <c r="L104" i="1"/>
  <c r="V104" i="1" s="1"/>
  <c r="L105" i="1"/>
  <c r="V105" i="1" s="1"/>
  <c r="L106" i="1"/>
  <c r="V106" i="1" s="1"/>
  <c r="L107" i="1"/>
  <c r="V107" i="1" s="1"/>
  <c r="L108" i="1"/>
  <c r="V108" i="1" s="1"/>
  <c r="L109" i="1"/>
  <c r="V109" i="1" s="1"/>
  <c r="L110" i="1"/>
  <c r="V110" i="1" s="1"/>
  <c r="L111" i="1"/>
  <c r="V111" i="1" s="1"/>
  <c r="L112" i="1"/>
  <c r="V112" i="1" s="1"/>
  <c r="L113" i="1"/>
  <c r="V113" i="1" s="1"/>
  <c r="L114" i="1"/>
  <c r="V114" i="1" s="1"/>
  <c r="L115" i="1"/>
  <c r="V115" i="1" s="1"/>
  <c r="L116" i="1"/>
  <c r="V116" i="1" s="1"/>
  <c r="L117" i="1"/>
  <c r="V117" i="1" s="1"/>
  <c r="L118" i="1"/>
  <c r="V118" i="1" s="1"/>
  <c r="L119" i="1"/>
  <c r="V119" i="1" s="1"/>
  <c r="L120" i="1"/>
  <c r="V120" i="1" s="1"/>
  <c r="L121" i="1"/>
  <c r="V121" i="1" s="1"/>
  <c r="L122" i="1"/>
  <c r="V122" i="1" s="1"/>
  <c r="L123" i="1"/>
  <c r="V123" i="1" s="1"/>
  <c r="L124" i="1"/>
  <c r="V124" i="1" s="1"/>
  <c r="L125" i="1"/>
  <c r="V125" i="1" s="1"/>
  <c r="L126" i="1"/>
  <c r="V126" i="1" s="1"/>
  <c r="L127" i="1"/>
  <c r="V127" i="1" s="1"/>
  <c r="L128" i="1"/>
  <c r="V128" i="1" s="1"/>
  <c r="L129" i="1"/>
  <c r="V129" i="1" s="1"/>
  <c r="L130" i="1"/>
  <c r="V130" i="1" s="1"/>
  <c r="L131" i="1"/>
  <c r="V131" i="1" s="1"/>
  <c r="L132" i="1"/>
  <c r="V132" i="1" s="1"/>
  <c r="L133" i="1"/>
  <c r="V133" i="1" s="1"/>
  <c r="L134" i="1"/>
  <c r="V134" i="1" s="1"/>
  <c r="L135" i="1"/>
  <c r="V135" i="1" s="1"/>
  <c r="L136" i="1"/>
  <c r="V136" i="1" s="1"/>
  <c r="L137" i="1"/>
  <c r="V137" i="1" s="1"/>
  <c r="L138" i="1"/>
  <c r="V138" i="1" s="1"/>
  <c r="L139" i="1"/>
  <c r="V139" i="1" s="1"/>
  <c r="L140" i="1"/>
  <c r="V140" i="1" s="1"/>
  <c r="L141" i="1"/>
  <c r="V141" i="1" s="1"/>
  <c r="L142" i="1"/>
  <c r="V142" i="1" s="1"/>
  <c r="L143" i="1"/>
  <c r="V143" i="1" s="1"/>
  <c r="L144" i="1"/>
  <c r="V144" i="1" s="1"/>
  <c r="L145" i="1"/>
  <c r="V145" i="1" s="1"/>
  <c r="L146" i="1"/>
  <c r="V146" i="1" s="1"/>
  <c r="L147" i="1"/>
  <c r="V147" i="1" s="1"/>
  <c r="L148" i="1"/>
  <c r="V148" i="1" s="1"/>
  <c r="L149" i="1"/>
  <c r="V149" i="1" s="1"/>
  <c r="L150" i="1"/>
  <c r="V150" i="1" s="1"/>
  <c r="L151" i="1"/>
  <c r="V151" i="1" s="1"/>
  <c r="L152" i="1"/>
  <c r="V152" i="1" s="1"/>
  <c r="L153" i="1"/>
  <c r="V153" i="1" s="1"/>
  <c r="L154" i="1"/>
  <c r="V154" i="1" s="1"/>
  <c r="L155" i="1"/>
  <c r="V155" i="1" s="1"/>
  <c r="L156" i="1"/>
  <c r="V156" i="1" s="1"/>
  <c r="L157" i="1"/>
  <c r="V157" i="1" s="1"/>
  <c r="L158" i="1"/>
  <c r="V158" i="1" s="1"/>
  <c r="L159" i="1"/>
  <c r="V159" i="1" s="1"/>
  <c r="L160" i="1"/>
  <c r="V160" i="1" s="1"/>
  <c r="L161" i="1"/>
  <c r="V161" i="1" s="1"/>
  <c r="L162" i="1"/>
  <c r="V162" i="1" s="1"/>
  <c r="L163" i="1"/>
  <c r="V163" i="1" s="1"/>
  <c r="L164" i="1"/>
  <c r="V164" i="1" s="1"/>
  <c r="L165" i="1"/>
  <c r="V165" i="1" s="1"/>
  <c r="L166" i="1"/>
  <c r="V166" i="1" s="1"/>
  <c r="L167" i="1"/>
  <c r="V167" i="1" s="1"/>
  <c r="L168" i="1"/>
  <c r="V168" i="1" s="1"/>
  <c r="L169" i="1"/>
  <c r="V169" i="1" s="1"/>
  <c r="L170" i="1"/>
  <c r="V170" i="1" s="1"/>
  <c r="L171" i="1"/>
  <c r="V171" i="1" s="1"/>
  <c r="L172" i="1"/>
  <c r="V172" i="1" s="1"/>
  <c r="L173" i="1"/>
  <c r="V173" i="1" s="1"/>
  <c r="L174" i="1"/>
  <c r="V174" i="1" s="1"/>
  <c r="L175" i="1"/>
  <c r="V175" i="1" s="1"/>
  <c r="L176" i="1"/>
  <c r="V176" i="1" s="1"/>
  <c r="L177" i="1"/>
  <c r="V177" i="1" s="1"/>
  <c r="L178" i="1"/>
  <c r="V178" i="1" s="1"/>
  <c r="L179" i="1"/>
  <c r="V179" i="1" s="1"/>
  <c r="L180" i="1"/>
  <c r="V180" i="1" s="1"/>
  <c r="L181" i="1"/>
  <c r="V181" i="1" s="1"/>
  <c r="L182" i="1"/>
  <c r="V182" i="1" s="1"/>
  <c r="L183" i="1"/>
  <c r="V183" i="1" s="1"/>
  <c r="L184" i="1"/>
  <c r="V184" i="1" s="1"/>
  <c r="L185" i="1"/>
  <c r="V185" i="1" s="1"/>
  <c r="L186" i="1"/>
  <c r="V186" i="1" s="1"/>
  <c r="L187" i="1"/>
  <c r="V187" i="1" s="1"/>
  <c r="L188" i="1"/>
  <c r="V188" i="1" s="1"/>
  <c r="L189" i="1"/>
  <c r="V189" i="1" s="1"/>
  <c r="L190" i="1"/>
  <c r="V190" i="1" s="1"/>
  <c r="L191" i="1"/>
  <c r="V191" i="1" s="1"/>
  <c r="L192" i="1"/>
  <c r="V192" i="1" s="1"/>
  <c r="L193" i="1"/>
  <c r="V193" i="1" s="1"/>
  <c r="L194" i="1"/>
  <c r="V194" i="1" s="1"/>
  <c r="L195" i="1"/>
  <c r="V195" i="1" s="1"/>
  <c r="L196" i="1"/>
  <c r="V196" i="1" s="1"/>
  <c r="L197" i="1"/>
  <c r="V197" i="1" s="1"/>
  <c r="L198" i="1"/>
  <c r="V198" i="1" s="1"/>
  <c r="L199" i="1"/>
  <c r="V199" i="1" s="1"/>
  <c r="L200" i="1"/>
  <c r="V200" i="1" s="1"/>
  <c r="L201" i="1"/>
  <c r="V201" i="1" s="1"/>
  <c r="L202" i="1"/>
  <c r="V202" i="1" s="1"/>
  <c r="L203" i="1"/>
  <c r="V203" i="1" s="1"/>
  <c r="L204" i="1"/>
  <c r="V204" i="1" s="1"/>
  <c r="L205" i="1"/>
  <c r="V205" i="1" s="1"/>
  <c r="L206" i="1"/>
  <c r="V206" i="1" s="1"/>
  <c r="L207" i="1"/>
  <c r="V207" i="1" s="1"/>
  <c r="L208" i="1"/>
  <c r="V208" i="1" s="1"/>
  <c r="L209" i="1"/>
  <c r="V209" i="1" s="1"/>
  <c r="L210" i="1"/>
  <c r="V210" i="1" s="1"/>
  <c r="L211" i="1"/>
  <c r="V211" i="1" s="1"/>
  <c r="L212" i="1"/>
  <c r="V212" i="1" s="1"/>
  <c r="L213" i="1"/>
  <c r="V213" i="1" s="1"/>
  <c r="L214" i="1"/>
  <c r="V214" i="1" s="1"/>
  <c r="L215" i="1"/>
  <c r="V215" i="1" s="1"/>
  <c r="L216" i="1"/>
  <c r="V216" i="1" s="1"/>
  <c r="L217" i="1"/>
  <c r="V217" i="1" s="1"/>
  <c r="L218" i="1"/>
  <c r="V218" i="1" s="1"/>
  <c r="L219" i="1"/>
  <c r="V219" i="1" s="1"/>
  <c r="L220" i="1"/>
  <c r="V220" i="1" s="1"/>
  <c r="L221" i="1"/>
  <c r="V221" i="1" s="1"/>
  <c r="L222" i="1"/>
  <c r="V222" i="1" s="1"/>
  <c r="L223" i="1"/>
  <c r="V223" i="1" s="1"/>
  <c r="L224" i="1"/>
  <c r="V224" i="1" s="1"/>
  <c r="L225" i="1"/>
  <c r="V225" i="1" s="1"/>
  <c r="L226" i="1"/>
  <c r="V226" i="1" s="1"/>
  <c r="L227" i="1"/>
  <c r="V227" i="1" s="1"/>
  <c r="L228" i="1"/>
  <c r="V228" i="1" s="1"/>
  <c r="L229" i="1"/>
  <c r="V229" i="1" s="1"/>
  <c r="L230" i="1"/>
  <c r="V230" i="1" s="1"/>
  <c r="L231" i="1"/>
  <c r="V231" i="1" s="1"/>
  <c r="L232" i="1"/>
  <c r="V232" i="1" s="1"/>
  <c r="L233" i="1"/>
  <c r="V233" i="1" s="1"/>
  <c r="L234" i="1"/>
  <c r="V234" i="1" s="1"/>
  <c r="L235" i="1"/>
  <c r="V235" i="1" s="1"/>
  <c r="L236" i="1"/>
  <c r="V236" i="1" s="1"/>
  <c r="L237" i="1"/>
  <c r="V237" i="1" s="1"/>
  <c r="L238" i="1"/>
  <c r="V238" i="1" s="1"/>
  <c r="L239" i="1"/>
  <c r="V239" i="1" s="1"/>
  <c r="L240" i="1"/>
  <c r="V240" i="1" s="1"/>
  <c r="L241" i="1"/>
  <c r="V241" i="1" s="1"/>
  <c r="L242" i="1"/>
  <c r="V242" i="1" s="1"/>
  <c r="L243" i="1"/>
  <c r="V243" i="1" s="1"/>
  <c r="L244" i="1"/>
  <c r="V244" i="1" s="1"/>
  <c r="L245" i="1"/>
  <c r="V245" i="1" s="1"/>
  <c r="L246" i="1"/>
  <c r="V246" i="1" s="1"/>
  <c r="L247" i="1"/>
  <c r="V247" i="1" s="1"/>
  <c r="L248" i="1"/>
  <c r="V248" i="1" s="1"/>
  <c r="L249" i="1"/>
  <c r="V249" i="1" s="1"/>
  <c r="L250" i="1"/>
  <c r="V250" i="1" s="1"/>
  <c r="L251" i="1"/>
  <c r="V251" i="1" s="1"/>
  <c r="L252" i="1"/>
  <c r="V252" i="1" s="1"/>
  <c r="L253" i="1"/>
  <c r="V253" i="1" s="1"/>
  <c r="L254" i="1"/>
  <c r="V254" i="1" s="1"/>
  <c r="L255" i="1"/>
  <c r="V255" i="1" s="1"/>
  <c r="L256" i="1"/>
  <c r="V256" i="1" s="1"/>
  <c r="L257" i="1"/>
  <c r="V257" i="1" s="1"/>
  <c r="L258" i="1"/>
  <c r="V258" i="1" s="1"/>
  <c r="L259" i="1"/>
  <c r="V259" i="1" s="1"/>
  <c r="L260" i="1"/>
  <c r="V260" i="1" s="1"/>
  <c r="L261" i="1"/>
  <c r="V261" i="1" s="1"/>
  <c r="L262" i="1"/>
  <c r="V262" i="1" s="1"/>
  <c r="L263" i="1"/>
  <c r="V263" i="1" s="1"/>
  <c r="L264" i="1"/>
  <c r="V264" i="1" s="1"/>
  <c r="L265" i="1"/>
  <c r="V265" i="1" s="1"/>
  <c r="L266" i="1"/>
  <c r="V266" i="1" s="1"/>
  <c r="L267" i="1"/>
  <c r="V267" i="1" s="1"/>
  <c r="L268" i="1"/>
  <c r="V268" i="1" s="1"/>
  <c r="L269" i="1"/>
  <c r="V269" i="1" s="1"/>
  <c r="L270" i="1"/>
  <c r="V270" i="1" s="1"/>
  <c r="L271" i="1"/>
  <c r="V271" i="1" s="1"/>
  <c r="L272" i="1"/>
  <c r="V272" i="1" s="1"/>
  <c r="L273" i="1"/>
  <c r="V273" i="1" s="1"/>
  <c r="L274" i="1"/>
  <c r="V274" i="1" s="1"/>
  <c r="L275" i="1"/>
  <c r="V275" i="1" s="1"/>
  <c r="L276" i="1"/>
  <c r="V276" i="1" s="1"/>
  <c r="L277" i="1"/>
  <c r="V277" i="1" s="1"/>
  <c r="L278" i="1"/>
  <c r="V278" i="1" s="1"/>
  <c r="L279" i="1"/>
  <c r="V279" i="1" s="1"/>
  <c r="L280" i="1"/>
  <c r="V280" i="1" s="1"/>
  <c r="L281" i="1"/>
  <c r="V281" i="1" s="1"/>
  <c r="L282" i="1"/>
  <c r="V282" i="1" s="1"/>
  <c r="L283" i="1"/>
  <c r="V283" i="1" s="1"/>
  <c r="L284" i="1"/>
  <c r="V284" i="1" s="1"/>
  <c r="L285" i="1"/>
  <c r="V285" i="1" s="1"/>
  <c r="L286" i="1"/>
  <c r="V286" i="1" s="1"/>
  <c r="L287" i="1"/>
  <c r="V287" i="1" s="1"/>
  <c r="L288" i="1"/>
  <c r="V288" i="1" s="1"/>
  <c r="L289" i="1"/>
  <c r="V289" i="1" s="1"/>
  <c r="L290" i="1"/>
  <c r="V290" i="1" s="1"/>
  <c r="L291" i="1"/>
  <c r="V291" i="1" s="1"/>
  <c r="L292" i="1"/>
  <c r="V292" i="1" s="1"/>
  <c r="L293" i="1"/>
  <c r="V293" i="1" s="1"/>
  <c r="L294" i="1"/>
  <c r="V294" i="1" s="1"/>
  <c r="L295" i="1"/>
  <c r="V295" i="1" s="1"/>
  <c r="L296" i="1"/>
  <c r="V296" i="1" s="1"/>
  <c r="L297" i="1"/>
  <c r="V297" i="1" s="1"/>
  <c r="L298" i="1"/>
  <c r="V298" i="1" s="1"/>
  <c r="L299" i="1"/>
  <c r="V299" i="1" s="1"/>
  <c r="L300" i="1"/>
  <c r="V300" i="1" s="1"/>
  <c r="L301" i="1"/>
  <c r="V301" i="1" s="1"/>
  <c r="L302" i="1"/>
  <c r="V302" i="1" s="1"/>
  <c r="L303" i="1"/>
  <c r="V303" i="1" s="1"/>
  <c r="L304" i="1"/>
  <c r="V304" i="1" s="1"/>
  <c r="L305" i="1"/>
  <c r="V305" i="1" s="1"/>
  <c r="L306" i="1"/>
  <c r="V306" i="1" s="1"/>
  <c r="L307" i="1"/>
  <c r="V307" i="1" s="1"/>
  <c r="L308" i="1"/>
  <c r="V308" i="1" s="1"/>
  <c r="L309" i="1"/>
  <c r="V309" i="1" s="1"/>
  <c r="L310" i="1"/>
  <c r="V310" i="1" s="1"/>
  <c r="L311" i="1"/>
  <c r="V311" i="1" s="1"/>
  <c r="L312" i="1"/>
  <c r="V312" i="1" s="1"/>
  <c r="L313" i="1"/>
  <c r="V313" i="1" s="1"/>
  <c r="L314" i="1"/>
  <c r="V314" i="1" s="1"/>
  <c r="L315" i="1"/>
  <c r="V315" i="1" s="1"/>
  <c r="L316" i="1"/>
  <c r="V316" i="1" s="1"/>
  <c r="L317" i="1"/>
  <c r="V317" i="1" s="1"/>
  <c r="L318" i="1"/>
  <c r="V318" i="1" s="1"/>
  <c r="L319" i="1"/>
  <c r="V319" i="1" s="1"/>
  <c r="L320" i="1"/>
  <c r="V320" i="1" s="1"/>
  <c r="L321" i="1"/>
  <c r="V321" i="1" s="1"/>
  <c r="L322" i="1"/>
  <c r="V322" i="1" s="1"/>
  <c r="L323" i="1"/>
  <c r="V323" i="1" s="1"/>
  <c r="L324" i="1"/>
  <c r="V324" i="1" s="1"/>
  <c r="L325" i="1"/>
  <c r="V325" i="1" s="1"/>
  <c r="L326" i="1"/>
  <c r="V326" i="1" s="1"/>
  <c r="L327" i="1"/>
  <c r="V327" i="1" s="1"/>
  <c r="L328" i="1"/>
  <c r="V328" i="1" s="1"/>
  <c r="L329" i="1"/>
  <c r="V329" i="1" s="1"/>
  <c r="L330" i="1"/>
  <c r="V330" i="1" s="1"/>
  <c r="L331" i="1"/>
  <c r="V331" i="1" s="1"/>
  <c r="L332" i="1"/>
  <c r="V332" i="1" s="1"/>
  <c r="L333" i="1"/>
  <c r="V333" i="1" s="1"/>
  <c r="L334" i="1"/>
  <c r="V334" i="1" s="1"/>
  <c r="L335" i="1"/>
  <c r="V335" i="1" s="1"/>
  <c r="L336" i="1"/>
  <c r="V336" i="1" s="1"/>
  <c r="L337" i="1"/>
  <c r="V337" i="1" s="1"/>
  <c r="L338" i="1"/>
  <c r="V338" i="1" s="1"/>
  <c r="L339" i="1"/>
  <c r="V339" i="1" s="1"/>
  <c r="L340" i="1"/>
  <c r="V340" i="1" s="1"/>
  <c r="L341" i="1"/>
  <c r="V341" i="1" s="1"/>
  <c r="L342" i="1"/>
  <c r="V342" i="1" s="1"/>
  <c r="L343" i="1"/>
  <c r="V343" i="1" s="1"/>
  <c r="L344" i="1"/>
  <c r="V344" i="1" s="1"/>
  <c r="L345" i="1"/>
  <c r="V345" i="1" s="1"/>
  <c r="L346" i="1"/>
  <c r="V346" i="1" s="1"/>
  <c r="L347" i="1"/>
  <c r="V347" i="1" s="1"/>
  <c r="L348" i="1"/>
  <c r="V348" i="1" s="1"/>
  <c r="L349" i="1"/>
  <c r="V349" i="1" s="1"/>
  <c r="L350" i="1"/>
  <c r="V350" i="1" s="1"/>
  <c r="L351" i="1"/>
  <c r="V351" i="1" s="1"/>
  <c r="L352" i="1"/>
  <c r="V352" i="1" s="1"/>
  <c r="L353" i="1"/>
  <c r="V353" i="1" s="1"/>
  <c r="L354" i="1"/>
  <c r="V354" i="1" s="1"/>
  <c r="L355" i="1"/>
  <c r="V355" i="1" s="1"/>
  <c r="L356" i="1"/>
  <c r="V356" i="1" s="1"/>
  <c r="L357" i="1"/>
  <c r="V357" i="1" s="1"/>
  <c r="L358" i="1"/>
  <c r="V358" i="1" s="1"/>
  <c r="L359" i="1"/>
  <c r="V359" i="1" s="1"/>
  <c r="L360" i="1"/>
  <c r="V360" i="1" s="1"/>
  <c r="L361" i="1"/>
  <c r="V361" i="1" s="1"/>
  <c r="L362" i="1"/>
  <c r="V362" i="1" s="1"/>
  <c r="L363" i="1"/>
  <c r="V363" i="1" s="1"/>
  <c r="L364" i="1"/>
  <c r="V364" i="1" s="1"/>
  <c r="L365" i="1"/>
  <c r="V365" i="1" s="1"/>
  <c r="L366" i="1"/>
  <c r="V366" i="1" s="1"/>
  <c r="L367" i="1"/>
  <c r="V367" i="1" s="1"/>
  <c r="L368" i="1"/>
  <c r="V368" i="1" s="1"/>
  <c r="L369" i="1"/>
  <c r="V369" i="1" s="1"/>
  <c r="L370" i="1"/>
  <c r="V370" i="1" s="1"/>
  <c r="L371" i="1"/>
  <c r="V371" i="1" s="1"/>
  <c r="L372" i="1"/>
  <c r="V372" i="1" s="1"/>
  <c r="L373" i="1"/>
  <c r="V373" i="1" s="1"/>
  <c r="L374" i="1"/>
  <c r="V374" i="1" s="1"/>
  <c r="L375" i="1"/>
  <c r="V375" i="1" s="1"/>
  <c r="L376" i="1"/>
  <c r="V376" i="1" s="1"/>
  <c r="L377" i="1"/>
  <c r="V377" i="1" s="1"/>
  <c r="L378" i="1"/>
  <c r="V378" i="1" s="1"/>
  <c r="L379" i="1"/>
  <c r="V379" i="1" s="1"/>
  <c r="L380" i="1"/>
  <c r="V380" i="1" s="1"/>
  <c r="L381" i="1"/>
  <c r="V381" i="1" s="1"/>
  <c r="L382" i="1"/>
  <c r="V382" i="1" s="1"/>
  <c r="L383" i="1"/>
  <c r="V383" i="1" s="1"/>
  <c r="L384" i="1"/>
  <c r="V384" i="1" s="1"/>
  <c r="L385" i="1"/>
  <c r="V385" i="1" s="1"/>
  <c r="L386" i="1"/>
  <c r="V386" i="1" s="1"/>
  <c r="L387" i="1"/>
  <c r="V387" i="1" s="1"/>
  <c r="L388" i="1"/>
  <c r="V388" i="1" s="1"/>
  <c r="L389" i="1"/>
  <c r="V389" i="1" s="1"/>
  <c r="L390" i="1"/>
  <c r="V390" i="1" s="1"/>
  <c r="L391" i="1"/>
  <c r="V391" i="1" s="1"/>
  <c r="L392" i="1"/>
  <c r="V392" i="1" s="1"/>
  <c r="L393" i="1"/>
  <c r="V393" i="1" s="1"/>
  <c r="L394" i="1"/>
  <c r="V394" i="1" s="1"/>
  <c r="L395" i="1"/>
  <c r="V395" i="1" s="1"/>
  <c r="L396" i="1"/>
  <c r="V396" i="1" s="1"/>
  <c r="L397" i="1"/>
  <c r="V397" i="1" s="1"/>
  <c r="L398" i="1"/>
  <c r="V398" i="1" s="1"/>
  <c r="L399" i="1"/>
  <c r="V399" i="1" s="1"/>
  <c r="L400" i="1"/>
  <c r="V400" i="1" s="1"/>
  <c r="L401" i="1"/>
  <c r="V401" i="1" s="1"/>
  <c r="L402" i="1"/>
  <c r="V402" i="1" s="1"/>
  <c r="L403" i="1"/>
  <c r="V403" i="1" s="1"/>
  <c r="L404" i="1"/>
  <c r="V404" i="1" s="1"/>
  <c r="L405" i="1"/>
  <c r="V405" i="1" s="1"/>
  <c r="L406" i="1"/>
  <c r="V406" i="1" s="1"/>
  <c r="L407" i="1"/>
  <c r="V407" i="1" s="1"/>
  <c r="L408" i="1"/>
  <c r="V408" i="1" s="1"/>
  <c r="L409" i="1"/>
  <c r="V409" i="1" s="1"/>
  <c r="L410" i="1"/>
  <c r="V410" i="1" s="1"/>
  <c r="L411" i="1"/>
  <c r="V411" i="1" s="1"/>
  <c r="L412" i="1"/>
  <c r="V412" i="1" s="1"/>
  <c r="L413" i="1"/>
  <c r="V413" i="1" s="1"/>
  <c r="L414" i="1"/>
  <c r="V414" i="1" s="1"/>
  <c r="L415" i="1"/>
  <c r="V415" i="1" s="1"/>
  <c r="L416" i="1"/>
  <c r="V416" i="1" s="1"/>
  <c r="L417" i="1"/>
  <c r="V417" i="1" s="1"/>
  <c r="L418" i="1"/>
  <c r="V418" i="1" s="1"/>
  <c r="L419" i="1"/>
  <c r="V419" i="1" s="1"/>
  <c r="L420" i="1"/>
  <c r="V420" i="1" s="1"/>
  <c r="L421" i="1"/>
  <c r="V421" i="1" s="1"/>
  <c r="L422" i="1"/>
  <c r="V422" i="1" s="1"/>
  <c r="L423" i="1"/>
  <c r="V423" i="1" s="1"/>
  <c r="L424" i="1"/>
  <c r="V424" i="1" s="1"/>
  <c r="L425" i="1"/>
  <c r="V425" i="1" s="1"/>
  <c r="L426" i="1"/>
  <c r="V426" i="1" s="1"/>
  <c r="L427" i="1"/>
  <c r="V427" i="1" s="1"/>
  <c r="L428" i="1"/>
  <c r="V428" i="1" s="1"/>
  <c r="L429" i="1"/>
  <c r="V429" i="1" s="1"/>
  <c r="L430" i="1"/>
  <c r="V430" i="1" s="1"/>
  <c r="L431" i="1"/>
  <c r="V431" i="1" s="1"/>
  <c r="L432" i="1"/>
  <c r="V432" i="1" s="1"/>
  <c r="L433" i="1"/>
  <c r="V433" i="1" s="1"/>
  <c r="L434" i="1"/>
  <c r="V434" i="1" s="1"/>
  <c r="L435" i="1"/>
  <c r="V435" i="1" s="1"/>
  <c r="L436" i="1"/>
  <c r="V436" i="1" s="1"/>
  <c r="L437" i="1"/>
  <c r="V437" i="1" s="1"/>
  <c r="L438" i="1"/>
  <c r="V438" i="1" s="1"/>
  <c r="L439" i="1"/>
  <c r="V439" i="1" s="1"/>
  <c r="L440" i="1"/>
  <c r="V440" i="1" s="1"/>
  <c r="L441" i="1"/>
  <c r="V441" i="1" s="1"/>
  <c r="L442" i="1"/>
  <c r="V442" i="1" s="1"/>
  <c r="L443" i="1"/>
  <c r="V443" i="1" s="1"/>
  <c r="L444" i="1"/>
  <c r="V444" i="1" s="1"/>
  <c r="L445" i="1"/>
  <c r="V445" i="1" s="1"/>
  <c r="L446" i="1"/>
  <c r="V446" i="1" s="1"/>
  <c r="L447" i="1"/>
  <c r="V447" i="1" s="1"/>
  <c r="L448" i="1"/>
  <c r="V448" i="1" s="1"/>
  <c r="L449" i="1"/>
  <c r="V449" i="1" s="1"/>
  <c r="L450" i="1"/>
  <c r="V450" i="1" s="1"/>
  <c r="L451" i="1"/>
  <c r="V451" i="1" s="1"/>
  <c r="L452" i="1"/>
  <c r="V452" i="1" s="1"/>
  <c r="L453" i="1"/>
  <c r="V453" i="1" s="1"/>
  <c r="L454" i="1"/>
  <c r="V454" i="1" s="1"/>
  <c r="L455" i="1"/>
  <c r="V455" i="1" s="1"/>
  <c r="L456" i="1"/>
  <c r="V456" i="1" s="1"/>
  <c r="L457" i="1"/>
  <c r="V457" i="1" s="1"/>
  <c r="L458" i="1"/>
  <c r="V458" i="1" s="1"/>
  <c r="L459" i="1"/>
  <c r="V459" i="1" s="1"/>
  <c r="L460" i="1"/>
  <c r="V460" i="1" s="1"/>
  <c r="L461" i="1"/>
  <c r="V461" i="1" s="1"/>
  <c r="L462" i="1"/>
  <c r="V462" i="1" s="1"/>
  <c r="L463" i="1"/>
  <c r="V463" i="1" s="1"/>
  <c r="L464" i="1"/>
  <c r="V464" i="1" s="1"/>
  <c r="L465" i="1"/>
  <c r="V465" i="1" s="1"/>
  <c r="L466" i="1"/>
  <c r="V466" i="1" s="1"/>
  <c r="L467" i="1"/>
  <c r="V467" i="1" s="1"/>
  <c r="L468" i="1"/>
  <c r="V468" i="1" s="1"/>
  <c r="L469" i="1"/>
  <c r="V469" i="1" s="1"/>
  <c r="L470" i="1"/>
  <c r="V470" i="1" s="1"/>
  <c r="L471" i="1"/>
  <c r="V471" i="1" s="1"/>
  <c r="L472" i="1"/>
  <c r="V472" i="1" s="1"/>
  <c r="L473" i="1"/>
  <c r="V473" i="1" s="1"/>
  <c r="L474" i="1"/>
  <c r="V474" i="1" s="1"/>
  <c r="L475" i="1"/>
  <c r="V475" i="1" s="1"/>
  <c r="L476" i="1"/>
  <c r="V476" i="1" s="1"/>
  <c r="L477" i="1"/>
  <c r="V477" i="1" s="1"/>
  <c r="L478" i="1"/>
  <c r="V478" i="1" s="1"/>
  <c r="L479" i="1"/>
  <c r="V479" i="1" s="1"/>
  <c r="L480" i="1"/>
  <c r="V480" i="1" s="1"/>
  <c r="L481" i="1"/>
  <c r="V481" i="1" s="1"/>
  <c r="L482" i="1"/>
  <c r="V482" i="1" s="1"/>
  <c r="L483" i="1"/>
  <c r="V483" i="1" s="1"/>
  <c r="L484" i="1"/>
  <c r="V484" i="1" s="1"/>
  <c r="L485" i="1"/>
  <c r="V485" i="1" s="1"/>
  <c r="L486" i="1"/>
  <c r="V486" i="1" s="1"/>
  <c r="L487" i="1"/>
  <c r="V487" i="1" s="1"/>
  <c r="L488" i="1"/>
  <c r="V488" i="1" s="1"/>
  <c r="L489" i="1"/>
  <c r="V489" i="1" s="1"/>
  <c r="L490" i="1"/>
  <c r="V490" i="1" s="1"/>
  <c r="L491" i="1"/>
  <c r="V491" i="1" s="1"/>
  <c r="L492" i="1"/>
  <c r="V492" i="1" s="1"/>
  <c r="L493" i="1"/>
  <c r="V493" i="1" s="1"/>
  <c r="L494" i="1"/>
  <c r="V494" i="1" s="1"/>
  <c r="L495" i="1"/>
  <c r="V495" i="1" s="1"/>
  <c r="L496" i="1"/>
  <c r="V496" i="1" s="1"/>
  <c r="L497" i="1"/>
  <c r="V497" i="1" s="1"/>
  <c r="L498" i="1"/>
  <c r="V498" i="1" s="1"/>
  <c r="L499" i="1"/>
  <c r="V499" i="1" s="1"/>
  <c r="L500" i="1"/>
  <c r="V500" i="1" s="1"/>
  <c r="L501" i="1"/>
  <c r="V501" i="1" s="1"/>
  <c r="L502" i="1"/>
  <c r="V502" i="1" s="1"/>
  <c r="L503" i="1"/>
  <c r="V503" i="1" s="1"/>
  <c r="L504" i="1"/>
  <c r="V504" i="1" s="1"/>
  <c r="L505" i="1"/>
  <c r="V505" i="1" s="1"/>
  <c r="L506" i="1"/>
  <c r="V506" i="1" s="1"/>
  <c r="L507" i="1"/>
  <c r="V507" i="1" s="1"/>
  <c r="L508" i="1"/>
  <c r="V508" i="1" s="1"/>
  <c r="L509" i="1"/>
  <c r="V509" i="1" s="1"/>
  <c r="L510" i="1"/>
  <c r="V510" i="1" s="1"/>
  <c r="L511" i="1"/>
  <c r="V511" i="1" s="1"/>
  <c r="L512" i="1"/>
  <c r="V512" i="1" s="1"/>
  <c r="L513" i="1"/>
  <c r="V513" i="1" s="1"/>
  <c r="L514" i="1"/>
  <c r="V514" i="1" s="1"/>
  <c r="L515" i="1"/>
  <c r="V515" i="1" s="1"/>
  <c r="L516" i="1"/>
  <c r="V516" i="1" s="1"/>
  <c r="L517" i="1"/>
  <c r="V517" i="1" s="1"/>
  <c r="L518" i="1"/>
  <c r="V518" i="1" s="1"/>
  <c r="L519" i="1"/>
  <c r="V519" i="1" s="1"/>
  <c r="L520" i="1"/>
  <c r="V520" i="1" s="1"/>
  <c r="L521" i="1"/>
  <c r="V521" i="1" s="1"/>
  <c r="L522" i="1"/>
  <c r="V522" i="1" s="1"/>
  <c r="L523" i="1"/>
  <c r="V523" i="1" s="1"/>
  <c r="L524" i="1"/>
  <c r="V524" i="1" s="1"/>
  <c r="L525" i="1"/>
  <c r="V525" i="1" s="1"/>
  <c r="L526" i="1"/>
  <c r="V526" i="1" s="1"/>
  <c r="L527" i="1"/>
  <c r="V527" i="1" s="1"/>
  <c r="L528" i="1"/>
  <c r="V528" i="1" s="1"/>
  <c r="L529" i="1"/>
  <c r="V529" i="1" s="1"/>
  <c r="L530" i="1"/>
  <c r="V530" i="1" s="1"/>
  <c r="L531" i="1"/>
  <c r="V531" i="1" s="1"/>
  <c r="L532" i="1"/>
  <c r="V532" i="1" s="1"/>
  <c r="L533" i="1"/>
  <c r="V533" i="1" s="1"/>
  <c r="L534" i="1"/>
  <c r="V534" i="1" s="1"/>
  <c r="L535" i="1"/>
  <c r="V535" i="1" s="1"/>
  <c r="L536" i="1"/>
  <c r="V536" i="1" s="1"/>
  <c r="L537" i="1"/>
  <c r="V537" i="1" s="1"/>
  <c r="L538" i="1"/>
  <c r="V538" i="1" s="1"/>
  <c r="L539" i="1"/>
  <c r="V539" i="1" s="1"/>
  <c r="L540" i="1"/>
  <c r="V540" i="1" s="1"/>
  <c r="L541" i="1"/>
  <c r="V541" i="1" s="1"/>
  <c r="L542" i="1"/>
  <c r="V542" i="1" s="1"/>
  <c r="L543" i="1"/>
  <c r="V543" i="1" s="1"/>
  <c r="L544" i="1"/>
  <c r="V544" i="1" s="1"/>
  <c r="L545" i="1"/>
  <c r="V545" i="1" s="1"/>
  <c r="L546" i="1"/>
  <c r="V546" i="1" s="1"/>
  <c r="L547" i="1"/>
  <c r="V547" i="1" s="1"/>
  <c r="L548" i="1"/>
  <c r="V548" i="1" s="1"/>
  <c r="L549" i="1"/>
  <c r="V549" i="1" s="1"/>
  <c r="L550" i="1"/>
  <c r="V550" i="1" s="1"/>
  <c r="L551" i="1"/>
  <c r="V551" i="1" s="1"/>
  <c r="L552" i="1"/>
  <c r="V552" i="1" s="1"/>
  <c r="L553" i="1"/>
  <c r="V553" i="1" s="1"/>
  <c r="L554" i="1"/>
  <c r="V554" i="1" s="1"/>
  <c r="L555" i="1"/>
  <c r="V555" i="1" s="1"/>
  <c r="L556" i="1"/>
  <c r="V556" i="1" s="1"/>
  <c r="L557" i="1"/>
  <c r="V557" i="1" s="1"/>
  <c r="L558" i="1"/>
  <c r="V558" i="1" s="1"/>
  <c r="L559" i="1"/>
  <c r="V559" i="1" s="1"/>
  <c r="L560" i="1"/>
  <c r="V560" i="1" s="1"/>
  <c r="L561" i="1"/>
  <c r="V561" i="1" s="1"/>
  <c r="L562" i="1"/>
  <c r="V562" i="1" s="1"/>
  <c r="L563" i="1"/>
  <c r="V563" i="1" s="1"/>
  <c r="L564" i="1"/>
  <c r="V564" i="1" s="1"/>
  <c r="L565" i="1"/>
  <c r="V565" i="1" s="1"/>
  <c r="L566" i="1"/>
  <c r="V566" i="1" s="1"/>
  <c r="L567" i="1"/>
  <c r="V567" i="1" s="1"/>
  <c r="L568" i="1"/>
  <c r="V568" i="1" s="1"/>
  <c r="L569" i="1"/>
  <c r="V569" i="1" s="1"/>
  <c r="L570" i="1"/>
  <c r="V570" i="1" s="1"/>
  <c r="L571" i="1"/>
  <c r="V571" i="1" s="1"/>
  <c r="L572" i="1"/>
  <c r="V572" i="1" s="1"/>
  <c r="L573" i="1"/>
  <c r="V573" i="1" s="1"/>
  <c r="L574" i="1"/>
  <c r="V574" i="1" s="1"/>
  <c r="L575" i="1"/>
  <c r="V575" i="1" s="1"/>
  <c r="L576" i="1"/>
  <c r="V576" i="1" s="1"/>
  <c r="L577" i="1"/>
  <c r="V577" i="1" s="1"/>
  <c r="L578" i="1"/>
  <c r="V578" i="1" s="1"/>
  <c r="L579" i="1"/>
  <c r="V579" i="1" s="1"/>
  <c r="L580" i="1"/>
  <c r="V580" i="1" s="1"/>
  <c r="L581" i="1"/>
  <c r="V581" i="1" s="1"/>
  <c r="L582" i="1"/>
  <c r="V582" i="1" s="1"/>
  <c r="L583" i="1"/>
  <c r="V583" i="1" s="1"/>
  <c r="L584" i="1"/>
  <c r="V584" i="1" s="1"/>
  <c r="L585" i="1"/>
  <c r="V585" i="1" s="1"/>
  <c r="L586" i="1"/>
  <c r="V586" i="1" s="1"/>
  <c r="L587" i="1"/>
  <c r="V587" i="1" s="1"/>
  <c r="L588" i="1"/>
  <c r="V588" i="1" s="1"/>
  <c r="L589" i="1"/>
  <c r="V589" i="1" s="1"/>
  <c r="L590" i="1"/>
  <c r="V590" i="1" s="1"/>
  <c r="L591" i="1"/>
  <c r="V591" i="1" s="1"/>
  <c r="L592" i="1"/>
  <c r="V592" i="1" s="1"/>
  <c r="L593" i="1"/>
  <c r="V593" i="1" s="1"/>
  <c r="L594" i="1"/>
  <c r="V594" i="1" s="1"/>
  <c r="L595" i="1"/>
  <c r="V595" i="1" s="1"/>
  <c r="L596" i="1"/>
  <c r="V596" i="1" s="1"/>
  <c r="L597" i="1"/>
  <c r="V597" i="1" s="1"/>
  <c r="L598" i="1"/>
  <c r="V598" i="1" s="1"/>
  <c r="L599" i="1"/>
  <c r="V599" i="1" s="1"/>
  <c r="L600" i="1"/>
  <c r="V600" i="1" s="1"/>
  <c r="L601" i="1"/>
  <c r="V601" i="1" s="1"/>
  <c r="L602" i="1"/>
  <c r="V602" i="1" s="1"/>
  <c r="L603" i="1"/>
  <c r="V603" i="1" s="1"/>
  <c r="L604" i="1"/>
  <c r="V604" i="1" s="1"/>
  <c r="L605" i="1"/>
  <c r="V605" i="1" s="1"/>
  <c r="L606" i="1"/>
  <c r="V606" i="1" s="1"/>
  <c r="L607" i="1"/>
  <c r="V607" i="1" s="1"/>
  <c r="L608" i="1"/>
  <c r="V608" i="1" s="1"/>
  <c r="L609" i="1"/>
  <c r="V609" i="1" s="1"/>
  <c r="L610" i="1"/>
  <c r="V610" i="1" s="1"/>
  <c r="L611" i="1"/>
  <c r="V611" i="1" s="1"/>
  <c r="L612" i="1"/>
  <c r="V612" i="1" s="1"/>
  <c r="L613" i="1"/>
  <c r="V613" i="1" s="1"/>
  <c r="L614" i="1"/>
  <c r="V614" i="1" s="1"/>
  <c r="L615" i="1"/>
  <c r="V615" i="1" s="1"/>
  <c r="L616" i="1"/>
  <c r="V616" i="1" s="1"/>
  <c r="L617" i="1"/>
  <c r="V617" i="1" s="1"/>
  <c r="L618" i="1"/>
  <c r="V618" i="1" s="1"/>
  <c r="L619" i="1"/>
  <c r="V619" i="1" s="1"/>
  <c r="L620" i="1"/>
  <c r="V620" i="1" s="1"/>
  <c r="L621" i="1"/>
  <c r="V621" i="1" s="1"/>
  <c r="L622" i="1"/>
  <c r="V622" i="1" s="1"/>
  <c r="L623" i="1"/>
  <c r="V623" i="1" s="1"/>
  <c r="L624" i="1"/>
  <c r="V624" i="1" s="1"/>
  <c r="L625" i="1"/>
  <c r="V625" i="1" s="1"/>
  <c r="L626" i="1"/>
  <c r="V626" i="1" s="1"/>
  <c r="L627" i="1"/>
  <c r="V627" i="1" s="1"/>
  <c r="L628" i="1"/>
  <c r="V628" i="1" s="1"/>
  <c r="L629" i="1"/>
  <c r="V629" i="1" s="1"/>
  <c r="L630" i="1"/>
  <c r="V630" i="1" s="1"/>
  <c r="L631" i="1"/>
  <c r="V631" i="1" s="1"/>
  <c r="L632" i="1"/>
  <c r="V632" i="1" s="1"/>
  <c r="L633" i="1"/>
  <c r="V633" i="1" s="1"/>
  <c r="L634" i="1"/>
  <c r="V634" i="1" s="1"/>
  <c r="L635" i="1"/>
  <c r="V635" i="1" s="1"/>
  <c r="L636" i="1"/>
  <c r="V636" i="1" s="1"/>
  <c r="L637" i="1"/>
  <c r="V637" i="1" s="1"/>
  <c r="L638" i="1"/>
  <c r="V638" i="1" s="1"/>
  <c r="L639" i="1"/>
  <c r="V639" i="1" s="1"/>
  <c r="L640" i="1"/>
  <c r="V640" i="1" s="1"/>
  <c r="L641" i="1"/>
  <c r="V641" i="1" s="1"/>
  <c r="L642" i="1"/>
  <c r="V642" i="1" s="1"/>
  <c r="L643" i="1"/>
  <c r="V643" i="1" s="1"/>
  <c r="L644" i="1"/>
  <c r="V644" i="1" s="1"/>
  <c r="L645" i="1"/>
  <c r="V645" i="1" s="1"/>
  <c r="L646" i="1"/>
  <c r="V646" i="1" s="1"/>
  <c r="L647" i="1"/>
  <c r="V647" i="1" s="1"/>
  <c r="L648" i="1"/>
  <c r="V648" i="1" s="1"/>
  <c r="L649" i="1"/>
  <c r="V649" i="1" s="1"/>
  <c r="L650" i="1"/>
  <c r="V650" i="1" s="1"/>
  <c r="L651" i="1"/>
  <c r="V651" i="1" s="1"/>
  <c r="L652" i="1"/>
  <c r="V652" i="1" s="1"/>
  <c r="L653" i="1"/>
  <c r="V653" i="1" s="1"/>
  <c r="L654" i="1"/>
  <c r="V654" i="1" s="1"/>
  <c r="L655" i="1"/>
  <c r="V655" i="1" s="1"/>
  <c r="L656" i="1"/>
  <c r="V656" i="1" s="1"/>
  <c r="L657" i="1"/>
  <c r="V657" i="1" s="1"/>
  <c r="L658" i="1"/>
  <c r="V658" i="1" s="1"/>
  <c r="L659" i="1"/>
  <c r="V659" i="1" s="1"/>
  <c r="L660" i="1"/>
  <c r="V660" i="1" s="1"/>
  <c r="L661" i="1"/>
  <c r="V661" i="1" s="1"/>
  <c r="L662" i="1"/>
  <c r="V662" i="1" s="1"/>
  <c r="L663" i="1"/>
  <c r="V663" i="1" s="1"/>
  <c r="L664" i="1"/>
  <c r="V664" i="1" s="1"/>
  <c r="L665" i="1"/>
  <c r="V665" i="1" s="1"/>
  <c r="L666" i="1"/>
  <c r="V666" i="1" s="1"/>
  <c r="L667" i="1"/>
  <c r="V667" i="1" s="1"/>
  <c r="L668" i="1"/>
  <c r="V668" i="1" s="1"/>
  <c r="L669" i="1"/>
  <c r="V669" i="1" s="1"/>
  <c r="L670" i="1"/>
  <c r="V670" i="1" s="1"/>
  <c r="L671" i="1"/>
  <c r="V671" i="1" s="1"/>
  <c r="L672" i="1"/>
  <c r="V672" i="1" s="1"/>
  <c r="L673" i="1"/>
  <c r="V673" i="1" s="1"/>
  <c r="L674" i="1"/>
  <c r="V674" i="1" s="1"/>
  <c r="L675" i="1"/>
  <c r="V675" i="1" s="1"/>
  <c r="L676" i="1"/>
  <c r="V676" i="1" s="1"/>
  <c r="L677" i="1"/>
  <c r="V677" i="1" s="1"/>
  <c r="L678" i="1"/>
  <c r="V678" i="1" s="1"/>
  <c r="L679" i="1"/>
  <c r="V679" i="1" s="1"/>
  <c r="L680" i="1"/>
  <c r="V680" i="1" s="1"/>
  <c r="L681" i="1"/>
  <c r="V681" i="1" s="1"/>
  <c r="L682" i="1"/>
  <c r="V682" i="1" s="1"/>
  <c r="L683" i="1"/>
  <c r="V683" i="1" s="1"/>
  <c r="L684" i="1"/>
  <c r="V684" i="1" s="1"/>
  <c r="L685" i="1"/>
  <c r="V685" i="1" s="1"/>
  <c r="L686" i="1"/>
  <c r="V686" i="1" s="1"/>
  <c r="L687" i="1"/>
  <c r="V687" i="1" s="1"/>
  <c r="L688" i="1"/>
  <c r="V688" i="1" s="1"/>
  <c r="L689" i="1"/>
  <c r="V689" i="1" s="1"/>
  <c r="L690" i="1"/>
  <c r="V690" i="1" s="1"/>
  <c r="L691" i="1"/>
  <c r="V691" i="1" s="1"/>
  <c r="L692" i="1"/>
  <c r="V692" i="1" s="1"/>
  <c r="L693" i="1"/>
  <c r="V693" i="1" s="1"/>
  <c r="L694" i="1"/>
  <c r="V694" i="1" s="1"/>
  <c r="L695" i="1"/>
  <c r="V695" i="1" s="1"/>
  <c r="L696" i="1"/>
  <c r="V696" i="1" s="1"/>
  <c r="L697" i="1"/>
  <c r="V697" i="1" s="1"/>
  <c r="L698" i="1"/>
  <c r="V698" i="1" s="1"/>
  <c r="L699" i="1"/>
  <c r="V699" i="1" s="1"/>
  <c r="L700" i="1"/>
  <c r="V700" i="1" s="1"/>
  <c r="L701" i="1"/>
  <c r="V701" i="1" s="1"/>
  <c r="L702" i="1"/>
  <c r="V702" i="1" s="1"/>
  <c r="L703" i="1"/>
  <c r="V703" i="1" s="1"/>
  <c r="L704" i="1"/>
  <c r="V704" i="1" s="1"/>
  <c r="L705" i="1"/>
  <c r="V705" i="1" s="1"/>
  <c r="L706" i="1"/>
  <c r="V706" i="1" s="1"/>
  <c r="L707" i="1"/>
  <c r="V707" i="1" s="1"/>
  <c r="L708" i="1"/>
  <c r="V708" i="1" s="1"/>
  <c r="L709" i="1"/>
  <c r="V709" i="1" s="1"/>
  <c r="L710" i="1"/>
  <c r="V710" i="1" s="1"/>
  <c r="L711" i="1"/>
  <c r="V711" i="1" s="1"/>
  <c r="L712" i="1"/>
  <c r="V712" i="1" s="1"/>
  <c r="L713" i="1"/>
  <c r="V713" i="1" s="1"/>
  <c r="L714" i="1"/>
  <c r="V714" i="1" s="1"/>
  <c r="L715" i="1"/>
  <c r="V715" i="1" s="1"/>
  <c r="L716" i="1"/>
  <c r="V716" i="1" s="1"/>
  <c r="L717" i="1"/>
  <c r="V717" i="1" s="1"/>
  <c r="L718" i="1"/>
  <c r="V718" i="1" s="1"/>
  <c r="L719" i="1"/>
  <c r="V719" i="1" s="1"/>
  <c r="L720" i="1"/>
  <c r="V720" i="1" s="1"/>
  <c r="L721" i="1"/>
  <c r="V721" i="1" s="1"/>
  <c r="L722" i="1"/>
  <c r="V722" i="1" s="1"/>
  <c r="L723" i="1"/>
  <c r="V723" i="1" s="1"/>
  <c r="L724" i="1"/>
  <c r="V724" i="1" s="1"/>
  <c r="L725" i="1"/>
  <c r="V725" i="1" s="1"/>
  <c r="L726" i="1"/>
  <c r="V726" i="1" s="1"/>
  <c r="L727" i="1"/>
  <c r="V727" i="1" s="1"/>
  <c r="L728" i="1"/>
  <c r="V728" i="1" s="1"/>
  <c r="L729" i="1"/>
  <c r="V729" i="1" s="1"/>
  <c r="L730" i="1"/>
  <c r="V730" i="1" s="1"/>
  <c r="L731" i="1"/>
  <c r="V731" i="1" s="1"/>
  <c r="L732" i="1"/>
  <c r="V732" i="1" s="1"/>
  <c r="L733" i="1"/>
  <c r="V733" i="1" s="1"/>
  <c r="L734" i="1"/>
  <c r="V734" i="1" s="1"/>
  <c r="L735" i="1"/>
  <c r="V735" i="1" s="1"/>
  <c r="L736" i="1"/>
  <c r="V736" i="1" s="1"/>
  <c r="L737" i="1"/>
  <c r="V737" i="1" s="1"/>
  <c r="L738" i="1"/>
  <c r="V738" i="1" s="1"/>
  <c r="L739" i="1"/>
  <c r="V739" i="1" s="1"/>
  <c r="L740" i="1"/>
  <c r="V740" i="1" s="1"/>
  <c r="L741" i="1"/>
  <c r="V741" i="1" s="1"/>
  <c r="L742" i="1"/>
  <c r="V742" i="1" s="1"/>
  <c r="L743" i="1"/>
  <c r="V743" i="1" s="1"/>
  <c r="L744" i="1"/>
  <c r="V744" i="1" s="1"/>
  <c r="L745" i="1"/>
  <c r="V745" i="1" s="1"/>
  <c r="L746" i="1"/>
  <c r="V746" i="1" s="1"/>
  <c r="L747" i="1"/>
  <c r="V747" i="1" s="1"/>
  <c r="L748" i="1"/>
  <c r="V748" i="1" s="1"/>
  <c r="L749" i="1"/>
  <c r="V749" i="1" s="1"/>
  <c r="L750" i="1"/>
  <c r="V750" i="1" s="1"/>
  <c r="L751" i="1"/>
  <c r="V751" i="1" s="1"/>
  <c r="L752" i="1"/>
  <c r="V752" i="1" s="1"/>
  <c r="L753" i="1"/>
  <c r="V753" i="1" s="1"/>
  <c r="L754" i="1"/>
  <c r="V754" i="1" s="1"/>
  <c r="L755" i="1"/>
  <c r="V755" i="1" s="1"/>
  <c r="L756" i="1"/>
  <c r="V756" i="1" s="1"/>
  <c r="L757" i="1"/>
  <c r="V757" i="1" s="1"/>
  <c r="L758" i="1"/>
  <c r="V758" i="1" s="1"/>
  <c r="L759" i="1"/>
  <c r="V759" i="1" s="1"/>
  <c r="L760" i="1"/>
  <c r="V760" i="1" s="1"/>
  <c r="L761" i="1"/>
  <c r="V761" i="1" s="1"/>
  <c r="L762" i="1"/>
  <c r="V762" i="1" s="1"/>
  <c r="L763" i="1"/>
  <c r="V763" i="1" s="1"/>
  <c r="L764" i="1"/>
  <c r="V764" i="1" s="1"/>
  <c r="L765" i="1"/>
  <c r="V765" i="1" s="1"/>
  <c r="L766" i="1"/>
  <c r="V766" i="1" s="1"/>
  <c r="L767" i="1"/>
  <c r="V767" i="1" s="1"/>
  <c r="L768" i="1"/>
  <c r="V768" i="1" s="1"/>
  <c r="L769" i="1"/>
  <c r="V769" i="1" s="1"/>
  <c r="L770" i="1"/>
  <c r="V770" i="1" s="1"/>
  <c r="L771" i="1"/>
  <c r="V771" i="1" s="1"/>
  <c r="L772" i="1"/>
  <c r="V772" i="1" s="1"/>
  <c r="L773" i="1"/>
  <c r="V773" i="1" s="1"/>
  <c r="L774" i="1"/>
  <c r="V774" i="1" s="1"/>
  <c r="L775" i="1"/>
  <c r="V775" i="1" s="1"/>
  <c r="L776" i="1"/>
  <c r="V776" i="1" s="1"/>
  <c r="L777" i="1"/>
  <c r="V777" i="1" s="1"/>
  <c r="L778" i="1"/>
  <c r="V778" i="1" s="1"/>
  <c r="L779" i="1"/>
  <c r="V779" i="1" s="1"/>
  <c r="L780" i="1"/>
  <c r="V780" i="1" s="1"/>
  <c r="L781" i="1"/>
  <c r="V781" i="1" s="1"/>
  <c r="L782" i="1"/>
  <c r="V782" i="1" s="1"/>
  <c r="L783" i="1"/>
  <c r="V783" i="1" s="1"/>
  <c r="L784" i="1"/>
  <c r="V784" i="1" s="1"/>
  <c r="L785" i="1"/>
  <c r="V785" i="1" s="1"/>
  <c r="L786" i="1"/>
  <c r="V786" i="1" s="1"/>
  <c r="L787" i="1"/>
  <c r="V787" i="1" s="1"/>
  <c r="L788" i="1"/>
  <c r="V788" i="1" s="1"/>
  <c r="L789" i="1"/>
  <c r="V789" i="1" s="1"/>
  <c r="L790" i="1"/>
  <c r="V790" i="1" s="1"/>
  <c r="L791" i="1"/>
  <c r="V791" i="1" s="1"/>
  <c r="L792" i="1"/>
  <c r="V792" i="1" s="1"/>
  <c r="L793" i="1"/>
  <c r="V793" i="1" s="1"/>
  <c r="L794" i="1"/>
  <c r="V794" i="1" s="1"/>
  <c r="L795" i="1"/>
  <c r="V795" i="1" s="1"/>
  <c r="L796" i="1"/>
  <c r="V796" i="1" s="1"/>
  <c r="L797" i="1"/>
  <c r="V797" i="1" s="1"/>
  <c r="L798" i="1"/>
  <c r="V798" i="1" s="1"/>
  <c r="L799" i="1"/>
  <c r="V799" i="1" s="1"/>
  <c r="L800" i="1"/>
  <c r="V800" i="1" s="1"/>
  <c r="L801" i="1"/>
  <c r="V801" i="1" s="1"/>
  <c r="L802" i="1"/>
  <c r="V802" i="1" s="1"/>
  <c r="L803" i="1"/>
  <c r="V803" i="1" s="1"/>
  <c r="L804" i="1"/>
  <c r="V804" i="1" s="1"/>
  <c r="L805" i="1"/>
  <c r="V805" i="1" s="1"/>
  <c r="L806" i="1"/>
  <c r="V806" i="1" s="1"/>
  <c r="L807" i="1"/>
  <c r="V807" i="1" s="1"/>
  <c r="L808" i="1"/>
  <c r="V808" i="1" s="1"/>
  <c r="L809" i="1"/>
  <c r="V809" i="1" s="1"/>
  <c r="L810" i="1"/>
  <c r="V810" i="1" s="1"/>
  <c r="L811" i="1"/>
  <c r="V811" i="1" s="1"/>
  <c r="L812" i="1"/>
  <c r="V812" i="1" s="1"/>
  <c r="L813" i="1"/>
  <c r="V813" i="1" s="1"/>
  <c r="L814" i="1"/>
  <c r="V814" i="1" s="1"/>
  <c r="L815" i="1"/>
  <c r="V815" i="1" s="1"/>
  <c r="L816" i="1"/>
  <c r="V816" i="1" s="1"/>
  <c r="L817" i="1"/>
  <c r="V817" i="1" s="1"/>
  <c r="L818" i="1"/>
  <c r="V818" i="1" s="1"/>
  <c r="L819" i="1"/>
  <c r="V819" i="1" s="1"/>
  <c r="L820" i="1"/>
  <c r="V820" i="1" s="1"/>
  <c r="L821" i="1"/>
  <c r="V821" i="1" s="1"/>
  <c r="L822" i="1"/>
  <c r="V822" i="1" s="1"/>
  <c r="L823" i="1"/>
  <c r="V823" i="1" s="1"/>
  <c r="L824" i="1"/>
  <c r="V824" i="1" s="1"/>
  <c r="L825" i="1"/>
  <c r="V825" i="1" s="1"/>
  <c r="L826" i="1"/>
  <c r="V826" i="1" s="1"/>
  <c r="L827" i="1"/>
  <c r="V827" i="1" s="1"/>
  <c r="L828" i="1"/>
  <c r="V828" i="1" s="1"/>
  <c r="L829" i="1"/>
  <c r="V829" i="1" s="1"/>
  <c r="L830" i="1"/>
  <c r="V830" i="1" s="1"/>
  <c r="L831" i="1"/>
  <c r="V831" i="1" s="1"/>
  <c r="L832" i="1"/>
  <c r="V832" i="1" s="1"/>
  <c r="L833" i="1"/>
  <c r="V833" i="1" s="1"/>
  <c r="L834" i="1"/>
  <c r="V834" i="1" s="1"/>
  <c r="L835" i="1"/>
  <c r="V835" i="1" s="1"/>
  <c r="L836" i="1"/>
  <c r="V836" i="1" s="1"/>
  <c r="L837" i="1"/>
  <c r="V837" i="1" s="1"/>
  <c r="L838" i="1"/>
  <c r="V838" i="1" s="1"/>
  <c r="L839" i="1"/>
  <c r="V839" i="1" s="1"/>
  <c r="L840" i="1"/>
  <c r="V840" i="1" s="1"/>
  <c r="L841" i="1"/>
  <c r="V841" i="1" s="1"/>
  <c r="L842" i="1"/>
  <c r="V842" i="1" s="1"/>
  <c r="L843" i="1"/>
  <c r="V843" i="1" s="1"/>
  <c r="L844" i="1"/>
  <c r="V844" i="1" s="1"/>
  <c r="L845" i="1"/>
  <c r="V845" i="1" s="1"/>
  <c r="L846" i="1"/>
  <c r="V846" i="1" s="1"/>
  <c r="L847" i="1"/>
  <c r="V847" i="1" s="1"/>
  <c r="L848" i="1"/>
  <c r="V848" i="1" s="1"/>
  <c r="L849" i="1"/>
  <c r="V849" i="1" s="1"/>
  <c r="L850" i="1"/>
  <c r="V850" i="1" s="1"/>
  <c r="L851" i="1"/>
  <c r="V851" i="1" s="1"/>
  <c r="L852" i="1"/>
  <c r="V852" i="1" s="1"/>
  <c r="L853" i="1"/>
  <c r="V853" i="1" s="1"/>
  <c r="L854" i="1"/>
  <c r="V854" i="1" s="1"/>
  <c r="L855" i="1"/>
  <c r="V855" i="1" s="1"/>
  <c r="L856" i="1"/>
  <c r="V856" i="1" s="1"/>
  <c r="L857" i="1"/>
  <c r="V857" i="1" s="1"/>
  <c r="L858" i="1"/>
  <c r="V858" i="1" s="1"/>
  <c r="L859" i="1"/>
  <c r="V859" i="1" s="1"/>
  <c r="L860" i="1"/>
  <c r="V860" i="1" s="1"/>
  <c r="L861" i="1"/>
  <c r="V861" i="1" s="1"/>
  <c r="L862" i="1"/>
  <c r="V862" i="1" s="1"/>
  <c r="L863" i="1"/>
  <c r="V863" i="1" s="1"/>
  <c r="L864" i="1"/>
  <c r="V864" i="1" s="1"/>
  <c r="L865" i="1"/>
  <c r="V865" i="1" s="1"/>
  <c r="L866" i="1"/>
  <c r="V866" i="1" s="1"/>
  <c r="L867" i="1"/>
  <c r="V867" i="1" s="1"/>
  <c r="L868" i="1"/>
  <c r="V868" i="1" s="1"/>
  <c r="L869" i="1"/>
  <c r="V869" i="1" s="1"/>
  <c r="L870" i="1"/>
  <c r="V870" i="1" s="1"/>
  <c r="L871" i="1"/>
  <c r="V871" i="1" s="1"/>
  <c r="L872" i="1"/>
  <c r="V872" i="1" s="1"/>
  <c r="L873" i="1"/>
  <c r="V873" i="1" s="1"/>
  <c r="L874" i="1"/>
  <c r="V874" i="1" s="1"/>
  <c r="L875" i="1"/>
  <c r="V875" i="1" s="1"/>
  <c r="L876" i="1"/>
  <c r="V876" i="1" s="1"/>
  <c r="L877" i="1"/>
  <c r="V877" i="1" s="1"/>
  <c r="L878" i="1"/>
  <c r="V878" i="1" s="1"/>
  <c r="L879" i="1"/>
  <c r="V879" i="1" s="1"/>
  <c r="L880" i="1"/>
  <c r="V880" i="1" s="1"/>
  <c r="L881" i="1"/>
  <c r="V881" i="1" s="1"/>
  <c r="L882" i="1"/>
  <c r="V882" i="1" s="1"/>
  <c r="L883" i="1"/>
  <c r="V883" i="1" s="1"/>
  <c r="L884" i="1"/>
  <c r="V884" i="1" s="1"/>
  <c r="L885" i="1"/>
  <c r="V885" i="1" s="1"/>
  <c r="L886" i="1"/>
  <c r="V886" i="1" s="1"/>
  <c r="L887" i="1"/>
  <c r="V887" i="1" s="1"/>
  <c r="L888" i="1"/>
  <c r="V888" i="1" s="1"/>
  <c r="L889" i="1"/>
  <c r="V889" i="1" s="1"/>
  <c r="L890" i="1"/>
  <c r="V890" i="1" s="1"/>
  <c r="L891" i="1"/>
  <c r="V891" i="1" s="1"/>
  <c r="L892" i="1"/>
  <c r="V892" i="1" s="1"/>
  <c r="L893" i="1"/>
  <c r="V893" i="1" s="1"/>
  <c r="L894" i="1"/>
  <c r="V894" i="1" s="1"/>
  <c r="L895" i="1"/>
  <c r="V895" i="1" s="1"/>
  <c r="L896" i="1"/>
  <c r="V896" i="1" s="1"/>
  <c r="L897" i="1"/>
  <c r="V897" i="1" s="1"/>
  <c r="L898" i="1"/>
  <c r="V898" i="1" s="1"/>
  <c r="L899" i="1"/>
  <c r="V899" i="1" s="1"/>
  <c r="L900" i="1"/>
  <c r="V900" i="1" s="1"/>
  <c r="L901" i="1"/>
  <c r="V901" i="1" s="1"/>
  <c r="L902" i="1"/>
  <c r="V902" i="1" s="1"/>
  <c r="L903" i="1"/>
  <c r="V903" i="1" s="1"/>
  <c r="L904" i="1"/>
  <c r="V904" i="1" s="1"/>
  <c r="L905" i="1"/>
  <c r="V905" i="1" s="1"/>
  <c r="L906" i="1"/>
  <c r="V906" i="1" s="1"/>
  <c r="L907" i="1"/>
  <c r="V907" i="1" s="1"/>
  <c r="L908" i="1"/>
  <c r="V908" i="1" s="1"/>
  <c r="L909" i="1"/>
  <c r="V909" i="1" s="1"/>
  <c r="L910" i="1"/>
  <c r="V910" i="1" s="1"/>
  <c r="L911" i="1"/>
  <c r="V911" i="1" s="1"/>
  <c r="L912" i="1"/>
  <c r="V912" i="1" s="1"/>
  <c r="L913" i="1"/>
  <c r="V913" i="1" s="1"/>
  <c r="L914" i="1"/>
  <c r="V914" i="1" s="1"/>
  <c r="L915" i="1"/>
  <c r="V915" i="1" s="1"/>
  <c r="L916" i="1"/>
  <c r="V916" i="1" s="1"/>
  <c r="L917" i="1"/>
  <c r="V917" i="1" s="1"/>
  <c r="L918" i="1"/>
  <c r="V918" i="1" s="1"/>
  <c r="L919" i="1"/>
  <c r="V919" i="1" s="1"/>
  <c r="L920" i="1"/>
  <c r="V920" i="1" s="1"/>
  <c r="L921" i="1"/>
  <c r="V921" i="1" s="1"/>
  <c r="L922" i="1"/>
  <c r="V922" i="1" s="1"/>
  <c r="L923" i="1"/>
  <c r="V923" i="1" s="1"/>
  <c r="L924" i="1"/>
  <c r="V924" i="1" s="1"/>
  <c r="L925" i="1"/>
  <c r="V925" i="1" s="1"/>
  <c r="L926" i="1"/>
  <c r="V926" i="1" s="1"/>
  <c r="L927" i="1"/>
  <c r="V927" i="1" s="1"/>
  <c r="L928" i="1"/>
  <c r="V928" i="1" s="1"/>
  <c r="L929" i="1"/>
  <c r="V929" i="1" s="1"/>
  <c r="L930" i="1"/>
  <c r="V930" i="1" s="1"/>
  <c r="L931" i="1"/>
  <c r="V931" i="1" s="1"/>
  <c r="L932" i="1"/>
  <c r="V932" i="1" s="1"/>
  <c r="L933" i="1"/>
  <c r="V933" i="1" s="1"/>
  <c r="L934" i="1"/>
  <c r="V934" i="1" s="1"/>
  <c r="L935" i="1"/>
  <c r="V935" i="1" s="1"/>
  <c r="L936" i="1"/>
  <c r="V936" i="1" s="1"/>
  <c r="L937" i="1"/>
  <c r="V937" i="1" s="1"/>
  <c r="L938" i="1"/>
  <c r="V938" i="1" s="1"/>
  <c r="L939" i="1"/>
  <c r="V939" i="1" s="1"/>
  <c r="L940" i="1"/>
  <c r="V940" i="1" s="1"/>
  <c r="L941" i="1"/>
  <c r="V941" i="1" s="1"/>
  <c r="L942" i="1"/>
  <c r="V942" i="1" s="1"/>
  <c r="L943" i="1"/>
  <c r="V943" i="1" s="1"/>
  <c r="L944" i="1"/>
  <c r="V944" i="1" s="1"/>
  <c r="L945" i="1"/>
  <c r="V945" i="1" s="1"/>
  <c r="L946" i="1"/>
  <c r="V946" i="1" s="1"/>
  <c r="L947" i="1"/>
  <c r="V947" i="1" s="1"/>
  <c r="L948" i="1"/>
  <c r="V948" i="1" s="1"/>
  <c r="L949" i="1"/>
  <c r="V949" i="1" s="1"/>
  <c r="L950" i="1"/>
  <c r="V950" i="1" s="1"/>
  <c r="L951" i="1"/>
  <c r="V951" i="1" s="1"/>
  <c r="L952" i="1"/>
  <c r="V952" i="1" s="1"/>
  <c r="L953" i="1"/>
  <c r="V953" i="1" s="1"/>
  <c r="L954" i="1"/>
  <c r="V954" i="1" s="1"/>
  <c r="L955" i="1"/>
  <c r="V955" i="1" s="1"/>
  <c r="L956" i="1"/>
  <c r="V956" i="1" s="1"/>
  <c r="L957" i="1"/>
  <c r="V957" i="1" s="1"/>
  <c r="L958" i="1"/>
  <c r="V958" i="1" s="1"/>
  <c r="L959" i="1"/>
  <c r="V959" i="1" s="1"/>
  <c r="L960" i="1"/>
  <c r="V960" i="1" s="1"/>
  <c r="L961" i="1"/>
  <c r="V961" i="1" s="1"/>
  <c r="L962" i="1"/>
  <c r="V962" i="1" s="1"/>
  <c r="L963" i="1"/>
  <c r="V963" i="1" s="1"/>
  <c r="L964" i="1"/>
  <c r="V964" i="1" s="1"/>
  <c r="L965" i="1"/>
  <c r="V965" i="1" s="1"/>
  <c r="L966" i="1"/>
  <c r="V966" i="1" s="1"/>
  <c r="L967" i="1"/>
  <c r="V967" i="1" s="1"/>
  <c r="L968" i="1"/>
  <c r="V968" i="1" s="1"/>
  <c r="L969" i="1"/>
  <c r="V969" i="1" s="1"/>
  <c r="L970" i="1"/>
  <c r="V970" i="1" s="1"/>
  <c r="L971" i="1"/>
  <c r="V971" i="1" s="1"/>
  <c r="L972" i="1"/>
  <c r="V972" i="1" s="1"/>
  <c r="L973" i="1"/>
  <c r="V973" i="1" s="1"/>
  <c r="L974" i="1"/>
  <c r="V974" i="1" s="1"/>
  <c r="L975" i="1"/>
  <c r="V975" i="1" s="1"/>
  <c r="L976" i="1"/>
  <c r="V976" i="1" s="1"/>
  <c r="L977" i="1"/>
  <c r="V977" i="1" s="1"/>
  <c r="L978" i="1"/>
  <c r="V978" i="1" s="1"/>
  <c r="L979" i="1"/>
  <c r="V979" i="1" s="1"/>
  <c r="L980" i="1"/>
  <c r="V980" i="1" s="1"/>
  <c r="L981" i="1"/>
  <c r="V981" i="1" s="1"/>
  <c r="L982" i="1"/>
  <c r="V982" i="1" s="1"/>
  <c r="L983" i="1"/>
  <c r="V983" i="1" s="1"/>
  <c r="L984" i="1"/>
  <c r="V984" i="1" s="1"/>
  <c r="L985" i="1"/>
  <c r="V985" i="1" s="1"/>
  <c r="L986" i="1"/>
  <c r="V986" i="1" s="1"/>
  <c r="L987" i="1"/>
  <c r="V987" i="1" s="1"/>
  <c r="L988" i="1"/>
  <c r="V988" i="1" s="1"/>
  <c r="L989" i="1"/>
  <c r="V989" i="1" s="1"/>
  <c r="L990" i="1"/>
  <c r="V990" i="1" s="1"/>
  <c r="L991" i="1"/>
  <c r="V991" i="1" s="1"/>
  <c r="L992" i="1"/>
  <c r="V992" i="1" s="1"/>
  <c r="L993" i="1"/>
  <c r="V993" i="1" s="1"/>
  <c r="L994" i="1"/>
  <c r="V994" i="1" s="1"/>
  <c r="L995" i="1"/>
  <c r="V995" i="1" s="1"/>
  <c r="L996" i="1"/>
  <c r="V996" i="1" s="1"/>
  <c r="L997" i="1"/>
  <c r="V997" i="1" s="1"/>
  <c r="L998" i="1"/>
  <c r="V998" i="1" s="1"/>
  <c r="L999" i="1"/>
  <c r="V999" i="1" s="1"/>
  <c r="L1000" i="1"/>
  <c r="V1000" i="1" s="1"/>
  <c r="L1001" i="1"/>
  <c r="V1001" i="1" s="1"/>
  <c r="L1002" i="1"/>
  <c r="V1002" i="1" s="1"/>
  <c r="L1003" i="1"/>
  <c r="V1003" i="1" s="1"/>
  <c r="L1004" i="1"/>
  <c r="V1004" i="1" s="1"/>
  <c r="L1005" i="1"/>
  <c r="V1005" i="1" s="1"/>
  <c r="L1006" i="1"/>
  <c r="V1006" i="1" s="1"/>
  <c r="L1007" i="1"/>
  <c r="V1007" i="1" s="1"/>
  <c r="L1008" i="1"/>
  <c r="V1008" i="1" s="1"/>
  <c r="L1009" i="1"/>
  <c r="V1009" i="1" s="1"/>
  <c r="L1010" i="1"/>
  <c r="V1010" i="1" s="1"/>
  <c r="L1011" i="1"/>
  <c r="V1011" i="1" s="1"/>
  <c r="L1012" i="1"/>
  <c r="V1012" i="1" s="1"/>
  <c r="L1013" i="1"/>
  <c r="V1013" i="1" s="1"/>
  <c r="L1014" i="1"/>
  <c r="V1014" i="1" s="1"/>
  <c r="L1015" i="1"/>
  <c r="V1015" i="1" s="1"/>
  <c r="L1016" i="1"/>
  <c r="V1016" i="1" s="1"/>
  <c r="L1017" i="1"/>
  <c r="V1017" i="1" s="1"/>
  <c r="L1018" i="1"/>
  <c r="V1018" i="1" s="1"/>
  <c r="L1019" i="1"/>
  <c r="V1019" i="1" s="1"/>
  <c r="L1020" i="1"/>
  <c r="V1020" i="1" s="1"/>
  <c r="L1021" i="1"/>
  <c r="V1021" i="1" s="1"/>
  <c r="L1022" i="1"/>
  <c r="V1022" i="1" s="1"/>
  <c r="L1023" i="1"/>
  <c r="V1023" i="1" s="1"/>
  <c r="L1024" i="1"/>
  <c r="V1024" i="1" s="1"/>
  <c r="L1025" i="1"/>
  <c r="V1025" i="1" s="1"/>
  <c r="L1026" i="1"/>
  <c r="V1026" i="1" s="1"/>
  <c r="L1027" i="1"/>
  <c r="V1027" i="1" s="1"/>
  <c r="L1028" i="1"/>
  <c r="V1028" i="1" s="1"/>
  <c r="L1029" i="1"/>
  <c r="V1029" i="1" s="1"/>
  <c r="L1030" i="1"/>
  <c r="V1030" i="1" s="1"/>
  <c r="L1031" i="1"/>
  <c r="V1031" i="1" s="1"/>
  <c r="L1032" i="1"/>
  <c r="V1032" i="1" s="1"/>
  <c r="L1033" i="1"/>
  <c r="V1033" i="1" s="1"/>
  <c r="L1034" i="1"/>
  <c r="V1034" i="1" s="1"/>
  <c r="L1035" i="1"/>
  <c r="V1035" i="1" s="1"/>
  <c r="L1036" i="1"/>
  <c r="V1036" i="1" s="1"/>
  <c r="L1037" i="1"/>
  <c r="V1037" i="1" s="1"/>
  <c r="L1038" i="1"/>
  <c r="V1038" i="1" s="1"/>
  <c r="L1039" i="1"/>
  <c r="V1039" i="1" s="1"/>
  <c r="L1040" i="1"/>
  <c r="V1040" i="1" s="1"/>
  <c r="L1041" i="1"/>
  <c r="V1041" i="1" s="1"/>
  <c r="L1042" i="1"/>
  <c r="V1042" i="1" s="1"/>
  <c r="L1043" i="1"/>
  <c r="V1043" i="1" s="1"/>
  <c r="L1044" i="1"/>
  <c r="V1044" i="1" s="1"/>
  <c r="L1045" i="1"/>
  <c r="V1045" i="1" s="1"/>
  <c r="L1046" i="1"/>
  <c r="V1046" i="1" s="1"/>
  <c r="L1047" i="1"/>
  <c r="V1047" i="1" s="1"/>
  <c r="L1048" i="1"/>
  <c r="V1048" i="1" s="1"/>
  <c r="L1049" i="1"/>
  <c r="V1049" i="1" s="1"/>
  <c r="L1050" i="1"/>
  <c r="V1050" i="1" s="1"/>
  <c r="L1051" i="1"/>
  <c r="V1051" i="1" s="1"/>
  <c r="L1052" i="1"/>
  <c r="V1052" i="1" s="1"/>
  <c r="L1053" i="1"/>
  <c r="V1053" i="1" s="1"/>
  <c r="L1054" i="1"/>
  <c r="V1054" i="1" s="1"/>
  <c r="L1055" i="1"/>
  <c r="V1055" i="1" s="1"/>
  <c r="L1056" i="1"/>
  <c r="V1056" i="1" s="1"/>
  <c r="L1057" i="1"/>
  <c r="V1057" i="1" s="1"/>
  <c r="L1058" i="1"/>
  <c r="V1058" i="1" s="1"/>
  <c r="L1059" i="1"/>
  <c r="V1059" i="1" s="1"/>
  <c r="L1060" i="1"/>
  <c r="V1060" i="1" s="1"/>
  <c r="L1061" i="1"/>
  <c r="V1061" i="1" s="1"/>
  <c r="L1062" i="1"/>
  <c r="V1062" i="1" s="1"/>
  <c r="L1063" i="1"/>
  <c r="V1063" i="1" s="1"/>
  <c r="L1064" i="1"/>
  <c r="V1064" i="1" s="1"/>
  <c r="L1065" i="1"/>
  <c r="V1065" i="1" s="1"/>
  <c r="L1066" i="1"/>
  <c r="V1066" i="1" s="1"/>
  <c r="L1067" i="1"/>
  <c r="V1067" i="1" s="1"/>
  <c r="L1068" i="1"/>
  <c r="V1068" i="1" s="1"/>
  <c r="L1069" i="1"/>
  <c r="V1069" i="1" s="1"/>
  <c r="L1070" i="1"/>
  <c r="V1070" i="1" s="1"/>
  <c r="L1071" i="1"/>
  <c r="V1071" i="1" s="1"/>
  <c r="L1072" i="1"/>
  <c r="V1072" i="1" s="1"/>
  <c r="L1073" i="1"/>
  <c r="V1073" i="1" s="1"/>
  <c r="L1074" i="1"/>
  <c r="V1074" i="1" s="1"/>
  <c r="L1075" i="1"/>
  <c r="V1075" i="1" s="1"/>
  <c r="L1076" i="1"/>
  <c r="V1076" i="1" s="1"/>
  <c r="L1077" i="1"/>
  <c r="V1077" i="1" s="1"/>
  <c r="L1078" i="1"/>
  <c r="V1078" i="1" s="1"/>
  <c r="L1079" i="1"/>
  <c r="V1079" i="1" s="1"/>
  <c r="L1080" i="1"/>
  <c r="V1080" i="1" s="1"/>
  <c r="L1081" i="1"/>
  <c r="V1081" i="1" s="1"/>
  <c r="L1082" i="1"/>
  <c r="V1082" i="1" s="1"/>
  <c r="L1083" i="1"/>
  <c r="V1083" i="1" s="1"/>
  <c r="L1084" i="1"/>
  <c r="V1084" i="1" s="1"/>
  <c r="L1085" i="1"/>
  <c r="V1085" i="1" s="1"/>
  <c r="L1086" i="1"/>
  <c r="V1086" i="1" s="1"/>
  <c r="L1087" i="1"/>
  <c r="V1087" i="1" s="1"/>
  <c r="L1088" i="1"/>
  <c r="V1088" i="1" s="1"/>
  <c r="L1089" i="1"/>
  <c r="V1089" i="1" s="1"/>
  <c r="L1090" i="1"/>
  <c r="V1090" i="1" s="1"/>
  <c r="L1091" i="1"/>
  <c r="V1091" i="1" s="1"/>
  <c r="L1092" i="1"/>
  <c r="V1092" i="1" s="1"/>
  <c r="L1093" i="1"/>
  <c r="V1093" i="1" s="1"/>
  <c r="L1094" i="1"/>
  <c r="V1094" i="1" s="1"/>
  <c r="L1095" i="1"/>
  <c r="V1095" i="1" s="1"/>
  <c r="L1096" i="1"/>
  <c r="V1096" i="1" s="1"/>
  <c r="L1097" i="1"/>
  <c r="V1097" i="1" s="1"/>
  <c r="L1098" i="1"/>
  <c r="V1098" i="1" s="1"/>
  <c r="L1099" i="1"/>
  <c r="V1099" i="1" s="1"/>
  <c r="L1100" i="1"/>
  <c r="V1100" i="1" s="1"/>
  <c r="L1101" i="1"/>
  <c r="V1101" i="1" s="1"/>
  <c r="L1102" i="1"/>
  <c r="V1102" i="1" s="1"/>
  <c r="L1103" i="1"/>
  <c r="V1103" i="1" s="1"/>
  <c r="L1104" i="1"/>
  <c r="V1104" i="1" s="1"/>
  <c r="L1105" i="1"/>
  <c r="V1105" i="1" s="1"/>
  <c r="L1106" i="1"/>
  <c r="V1106" i="1" s="1"/>
  <c r="L1107" i="1"/>
  <c r="V1107" i="1" s="1"/>
  <c r="L1108" i="1"/>
  <c r="V1108" i="1" s="1"/>
  <c r="L1109" i="1"/>
  <c r="V1109" i="1" s="1"/>
  <c r="L1110" i="1"/>
  <c r="V1110" i="1" s="1"/>
  <c r="L1111" i="1"/>
  <c r="V1111" i="1" s="1"/>
  <c r="L1112" i="1"/>
  <c r="V1112" i="1" s="1"/>
  <c r="L1113" i="1"/>
  <c r="V1113" i="1" s="1"/>
  <c r="L1114" i="1"/>
  <c r="V1114" i="1" s="1"/>
  <c r="L1115" i="1"/>
  <c r="V1115" i="1" s="1"/>
  <c r="L1116" i="1"/>
  <c r="V1116" i="1" s="1"/>
  <c r="L1117" i="1"/>
  <c r="V1117" i="1" s="1"/>
  <c r="L1118" i="1"/>
  <c r="V1118" i="1" s="1"/>
  <c r="L1119" i="1"/>
  <c r="V1119" i="1" s="1"/>
  <c r="L1120" i="1"/>
  <c r="V1120" i="1" s="1"/>
  <c r="L1121" i="1"/>
  <c r="V1121" i="1" s="1"/>
  <c r="L1122" i="1"/>
  <c r="V1122" i="1" s="1"/>
  <c r="L1123" i="1"/>
  <c r="V1123" i="1" s="1"/>
  <c r="L1124" i="1"/>
  <c r="V1124" i="1" s="1"/>
  <c r="L1125" i="1"/>
  <c r="V1125" i="1" s="1"/>
  <c r="L1126" i="1"/>
  <c r="V1126" i="1" s="1"/>
  <c r="L1127" i="1"/>
  <c r="V1127" i="1" s="1"/>
  <c r="L1128" i="1"/>
  <c r="V1128" i="1" s="1"/>
  <c r="L1129" i="1"/>
  <c r="V1129" i="1" s="1"/>
  <c r="L1130" i="1"/>
  <c r="V1130" i="1" s="1"/>
  <c r="L1131" i="1"/>
  <c r="V1131" i="1" s="1"/>
  <c r="L1132" i="1"/>
  <c r="V1132" i="1" s="1"/>
  <c r="L1133" i="1"/>
  <c r="V1133" i="1" s="1"/>
  <c r="L1134" i="1"/>
  <c r="V1134" i="1" s="1"/>
  <c r="L1135" i="1"/>
  <c r="V1135" i="1" s="1"/>
  <c r="L1136" i="1"/>
  <c r="V1136" i="1" s="1"/>
  <c r="L1137" i="1"/>
  <c r="V1137" i="1" s="1"/>
  <c r="L1138" i="1"/>
  <c r="V1138" i="1" s="1"/>
  <c r="L1139" i="1"/>
  <c r="V1139" i="1" s="1"/>
  <c r="L1140" i="1"/>
  <c r="V1140" i="1" s="1"/>
  <c r="L1141" i="1"/>
  <c r="V1141" i="1" s="1"/>
  <c r="L1142" i="1"/>
  <c r="V1142" i="1" s="1"/>
  <c r="L1143" i="1"/>
  <c r="V1143" i="1" s="1"/>
  <c r="L1144" i="1"/>
  <c r="V1144" i="1" s="1"/>
  <c r="L1145" i="1"/>
  <c r="V1145" i="1" s="1"/>
  <c r="L1146" i="1"/>
  <c r="V1146" i="1" s="1"/>
  <c r="L1147" i="1"/>
  <c r="V1147" i="1" s="1"/>
  <c r="L1148" i="1"/>
  <c r="V1148" i="1" s="1"/>
  <c r="L1149" i="1"/>
  <c r="V1149" i="1" s="1"/>
  <c r="L1150" i="1"/>
  <c r="V1150" i="1" s="1"/>
  <c r="L1151" i="1"/>
  <c r="V1151" i="1" s="1"/>
  <c r="L1152" i="1"/>
  <c r="V1152" i="1" s="1"/>
  <c r="L1153" i="1"/>
  <c r="V1153" i="1" s="1"/>
  <c r="L1154" i="1"/>
  <c r="V1154" i="1" s="1"/>
  <c r="L1155" i="1"/>
  <c r="V1155" i="1" s="1"/>
  <c r="L1156" i="1"/>
  <c r="V1156" i="1" s="1"/>
  <c r="L1157" i="1"/>
  <c r="V1157" i="1" s="1"/>
  <c r="L1158" i="1"/>
  <c r="V1158" i="1" s="1"/>
  <c r="L1159" i="1"/>
  <c r="V1159" i="1" s="1"/>
  <c r="L1160" i="1"/>
  <c r="V1160" i="1" s="1"/>
  <c r="L1161" i="1"/>
  <c r="V1161" i="1" s="1"/>
  <c r="L1162" i="1"/>
  <c r="V1162" i="1" s="1"/>
  <c r="L1163" i="1"/>
  <c r="V1163" i="1" s="1"/>
  <c r="L1164" i="1"/>
  <c r="V1164" i="1" s="1"/>
  <c r="L1165" i="1"/>
  <c r="V1165" i="1" s="1"/>
  <c r="L1166" i="1"/>
  <c r="V1166" i="1" s="1"/>
  <c r="L1167" i="1"/>
  <c r="V1167" i="1" s="1"/>
  <c r="L1168" i="1"/>
  <c r="V1168" i="1" s="1"/>
  <c r="L1169" i="1"/>
  <c r="V1169" i="1" s="1"/>
  <c r="L1170" i="1"/>
  <c r="V1170" i="1" s="1"/>
  <c r="L1171" i="1"/>
  <c r="V1171" i="1" s="1"/>
  <c r="L1172" i="1"/>
  <c r="V1172" i="1" s="1"/>
  <c r="L1173" i="1"/>
  <c r="V1173" i="1" s="1"/>
  <c r="L1174" i="1"/>
  <c r="V1174" i="1" s="1"/>
  <c r="L1175" i="1"/>
  <c r="V1175" i="1" s="1"/>
  <c r="L1176" i="1"/>
  <c r="V1176" i="1" s="1"/>
  <c r="L1177" i="1"/>
  <c r="V1177" i="1" s="1"/>
  <c r="L1178" i="1"/>
  <c r="V1178" i="1" s="1"/>
  <c r="L1179" i="1"/>
  <c r="V1179" i="1" s="1"/>
  <c r="L1180" i="1"/>
  <c r="V1180" i="1" s="1"/>
  <c r="L1181" i="1"/>
  <c r="V1181" i="1" s="1"/>
  <c r="L1182" i="1"/>
  <c r="V1182" i="1" s="1"/>
  <c r="L1183" i="1"/>
  <c r="V1183" i="1" s="1"/>
  <c r="L1184" i="1"/>
  <c r="V1184" i="1" s="1"/>
  <c r="L1185" i="1"/>
  <c r="V1185" i="1" s="1"/>
  <c r="L1186" i="1"/>
  <c r="V1186" i="1" s="1"/>
  <c r="L1187" i="1"/>
  <c r="V1187" i="1" s="1"/>
  <c r="L1188" i="1"/>
  <c r="V1188" i="1" s="1"/>
  <c r="L1189" i="1"/>
  <c r="V1189" i="1" s="1"/>
  <c r="L1190" i="1"/>
  <c r="V1190" i="1" s="1"/>
  <c r="L1191" i="1"/>
  <c r="V1191" i="1" s="1"/>
  <c r="L1192" i="1"/>
  <c r="V1192" i="1" s="1"/>
  <c r="L1193" i="1"/>
  <c r="V1193" i="1" s="1"/>
  <c r="L1194" i="1"/>
  <c r="V1194" i="1" s="1"/>
  <c r="L1195" i="1"/>
  <c r="V1195" i="1" s="1"/>
  <c r="L1196" i="1"/>
  <c r="V1196" i="1" s="1"/>
  <c r="L1197" i="1"/>
  <c r="V1197" i="1" s="1"/>
  <c r="L1198" i="1"/>
  <c r="V1198" i="1" s="1"/>
  <c r="L1199" i="1"/>
  <c r="V1199" i="1" s="1"/>
  <c r="L1200" i="1"/>
  <c r="V1200" i="1" s="1"/>
  <c r="L1201" i="1"/>
  <c r="V1201" i="1" s="1"/>
  <c r="L1202" i="1"/>
  <c r="V1202" i="1" s="1"/>
  <c r="L1203" i="1"/>
  <c r="V1203" i="1" s="1"/>
  <c r="L1204" i="1"/>
  <c r="V1204" i="1" s="1"/>
  <c r="L1205" i="1"/>
  <c r="V1205" i="1" s="1"/>
  <c r="L1206" i="1"/>
  <c r="V1206" i="1" s="1"/>
  <c r="L1207" i="1"/>
  <c r="V1207" i="1" s="1"/>
  <c r="L1208" i="1"/>
  <c r="V1208" i="1" s="1"/>
  <c r="L1209" i="1"/>
  <c r="V1209" i="1" s="1"/>
  <c r="L1210" i="1"/>
  <c r="V1210" i="1" s="1"/>
  <c r="L1211" i="1"/>
  <c r="V1211" i="1" s="1"/>
  <c r="L1212" i="1"/>
  <c r="V1212" i="1" s="1"/>
  <c r="L1213" i="1"/>
  <c r="V1213" i="1" s="1"/>
  <c r="L1214" i="1"/>
  <c r="V1214" i="1" s="1"/>
  <c r="L1215" i="1"/>
  <c r="V1215" i="1" s="1"/>
  <c r="L1216" i="1"/>
  <c r="V1216" i="1" s="1"/>
  <c r="L1217" i="1"/>
  <c r="V1217" i="1" s="1"/>
  <c r="L1218" i="1"/>
  <c r="V1218" i="1" s="1"/>
  <c r="L1219" i="1"/>
  <c r="V1219" i="1" s="1"/>
  <c r="L1220" i="1"/>
  <c r="V1220" i="1" s="1"/>
  <c r="L1221" i="1"/>
  <c r="V1221" i="1" s="1"/>
  <c r="L1222" i="1"/>
  <c r="V1222" i="1" s="1"/>
  <c r="L1223" i="1"/>
  <c r="V1223" i="1" s="1"/>
  <c r="L1224" i="1"/>
  <c r="V1224" i="1" s="1"/>
  <c r="L1225" i="1"/>
  <c r="V1225" i="1" s="1"/>
  <c r="L1226" i="1"/>
  <c r="V1226" i="1" s="1"/>
  <c r="L1227" i="1"/>
  <c r="V1227" i="1" s="1"/>
  <c r="L1228" i="1"/>
  <c r="V1228" i="1" s="1"/>
  <c r="L1229" i="1"/>
  <c r="V1229" i="1" s="1"/>
  <c r="L1230" i="1"/>
  <c r="V1230" i="1" s="1"/>
  <c r="L1231" i="1"/>
  <c r="V1231" i="1" s="1"/>
  <c r="L1232" i="1"/>
  <c r="V1232" i="1" s="1"/>
  <c r="L1233" i="1"/>
  <c r="V1233" i="1" s="1"/>
  <c r="L1234" i="1"/>
  <c r="V1234" i="1" s="1"/>
  <c r="L1235" i="1"/>
  <c r="V1235" i="1" s="1"/>
  <c r="L1236" i="1"/>
  <c r="V1236" i="1" s="1"/>
  <c r="L1237" i="1"/>
  <c r="V1237" i="1" s="1"/>
  <c r="L1238" i="1"/>
  <c r="V1238" i="1" s="1"/>
  <c r="L1239" i="1"/>
  <c r="V1239" i="1" s="1"/>
  <c r="L1240" i="1"/>
  <c r="V1240" i="1" s="1"/>
  <c r="L1241" i="1"/>
  <c r="V1241" i="1" s="1"/>
  <c r="L1242" i="1"/>
  <c r="V1242" i="1" s="1"/>
  <c r="L1243" i="1"/>
  <c r="V1243" i="1" s="1"/>
  <c r="L1244" i="1"/>
  <c r="V1244" i="1" s="1"/>
  <c r="L1245" i="1"/>
  <c r="V1245" i="1" s="1"/>
  <c r="L1246" i="1"/>
  <c r="V1246" i="1" s="1"/>
  <c r="L1247" i="1"/>
  <c r="V1247" i="1" s="1"/>
  <c r="L1248" i="1"/>
  <c r="V1248" i="1" s="1"/>
  <c r="L1249" i="1"/>
  <c r="V1249" i="1" s="1"/>
  <c r="L1250" i="1"/>
  <c r="V1250" i="1" s="1"/>
  <c r="L1251" i="1"/>
  <c r="V1251" i="1" s="1"/>
  <c r="L1252" i="1"/>
  <c r="V1252" i="1" s="1"/>
  <c r="L1253" i="1"/>
  <c r="V1253" i="1" s="1"/>
  <c r="L1254" i="1"/>
  <c r="V1254" i="1" s="1"/>
  <c r="L1255" i="1"/>
  <c r="V1255" i="1" s="1"/>
  <c r="L1256" i="1"/>
  <c r="V1256" i="1" s="1"/>
  <c r="L1257" i="1"/>
  <c r="V1257" i="1" s="1"/>
  <c r="L1258" i="1"/>
  <c r="V1258" i="1" s="1"/>
  <c r="L1259" i="1"/>
  <c r="V1259" i="1" s="1"/>
  <c r="L1260" i="1"/>
  <c r="V1260" i="1" s="1"/>
  <c r="L1261" i="1"/>
  <c r="V1261" i="1" s="1"/>
  <c r="L1262" i="1"/>
  <c r="V1262" i="1" s="1"/>
  <c r="L1263" i="1"/>
  <c r="V1263" i="1" s="1"/>
  <c r="L1264" i="1"/>
  <c r="V1264" i="1" s="1"/>
  <c r="L1265" i="1"/>
  <c r="V1265" i="1" s="1"/>
  <c r="L1266" i="1"/>
  <c r="V1266" i="1" s="1"/>
  <c r="L1267" i="1"/>
  <c r="V1267" i="1" s="1"/>
  <c r="L1268" i="1"/>
  <c r="V1268" i="1" s="1"/>
  <c r="L1269" i="1"/>
  <c r="V1269" i="1" s="1"/>
  <c r="L1270" i="1"/>
  <c r="V1270" i="1" s="1"/>
  <c r="L1271" i="1"/>
  <c r="V1271" i="1" s="1"/>
  <c r="L1272" i="1"/>
  <c r="V1272" i="1" s="1"/>
  <c r="L1273" i="1"/>
  <c r="V1273" i="1" s="1"/>
  <c r="L1274" i="1"/>
  <c r="V1274" i="1" s="1"/>
  <c r="L1275" i="1"/>
  <c r="V1275" i="1" s="1"/>
  <c r="L1276" i="1"/>
  <c r="V1276" i="1" s="1"/>
  <c r="L1277" i="1"/>
  <c r="V1277" i="1" s="1"/>
  <c r="L1278" i="1"/>
  <c r="V1278" i="1" s="1"/>
  <c r="L1279" i="1"/>
  <c r="V1279" i="1" s="1"/>
  <c r="L1280" i="1"/>
  <c r="V1280" i="1" s="1"/>
  <c r="L1281" i="1"/>
  <c r="V1281" i="1" s="1"/>
  <c r="L1282" i="1"/>
  <c r="V1282" i="1" s="1"/>
  <c r="L1283" i="1"/>
  <c r="V1283" i="1" s="1"/>
  <c r="L1284" i="1"/>
  <c r="V1284" i="1" s="1"/>
  <c r="L1285" i="1"/>
  <c r="V1285" i="1" s="1"/>
  <c r="L1286" i="1"/>
  <c r="V1286" i="1" s="1"/>
  <c r="L1287" i="1"/>
  <c r="V1287" i="1" s="1"/>
  <c r="L1288" i="1"/>
  <c r="V1288" i="1" s="1"/>
  <c r="L1289" i="1"/>
  <c r="V1289" i="1" s="1"/>
  <c r="L1290" i="1"/>
  <c r="V1290" i="1" s="1"/>
  <c r="L1291" i="1"/>
  <c r="V1291" i="1" s="1"/>
  <c r="L1292" i="1"/>
  <c r="V1292" i="1" s="1"/>
  <c r="L1293" i="1"/>
  <c r="V1293" i="1" s="1"/>
  <c r="L1294" i="1"/>
  <c r="V1294" i="1" s="1"/>
  <c r="L1295" i="1"/>
  <c r="V1295" i="1" s="1"/>
  <c r="L1296" i="1"/>
  <c r="V1296" i="1" s="1"/>
  <c r="L1297" i="1"/>
  <c r="V1297" i="1" s="1"/>
  <c r="L1298" i="1"/>
  <c r="V1298" i="1" s="1"/>
  <c r="L1299" i="1"/>
  <c r="V1299" i="1" s="1"/>
  <c r="L1300" i="1"/>
  <c r="V1300" i="1" s="1"/>
  <c r="L1301" i="1"/>
  <c r="V1301" i="1" s="1"/>
  <c r="L1302" i="1"/>
  <c r="V1302" i="1" s="1"/>
  <c r="L1303" i="1"/>
  <c r="V1303" i="1" s="1"/>
  <c r="L1304" i="1"/>
  <c r="V1304" i="1" s="1"/>
  <c r="L1305" i="1"/>
  <c r="V1305" i="1" s="1"/>
  <c r="L1306" i="1"/>
  <c r="V1306" i="1" s="1"/>
  <c r="L1307" i="1"/>
  <c r="V1307" i="1" s="1"/>
  <c r="L1308" i="1"/>
  <c r="V1308" i="1" s="1"/>
  <c r="L1309" i="1"/>
  <c r="V1309" i="1" s="1"/>
  <c r="L1310" i="1"/>
  <c r="V1310" i="1" s="1"/>
  <c r="L1311" i="1"/>
  <c r="V1311" i="1" s="1"/>
  <c r="L1312" i="1"/>
  <c r="V1312" i="1" s="1"/>
  <c r="L1313" i="1"/>
  <c r="V1313" i="1" s="1"/>
  <c r="L1314" i="1"/>
  <c r="V1314" i="1" s="1"/>
  <c r="L1315" i="1"/>
  <c r="V1315" i="1" s="1"/>
  <c r="L1316" i="1"/>
  <c r="V1316" i="1" s="1"/>
  <c r="L1317" i="1"/>
  <c r="V1317" i="1" s="1"/>
  <c r="L1318" i="1"/>
  <c r="V1318" i="1" s="1"/>
  <c r="L1319" i="1"/>
  <c r="V1319" i="1" s="1"/>
  <c r="L1320" i="1"/>
  <c r="V1320" i="1" s="1"/>
  <c r="L1321" i="1"/>
  <c r="V1321" i="1" s="1"/>
  <c r="L1322" i="1"/>
  <c r="V1322" i="1" s="1"/>
  <c r="L1323" i="1"/>
  <c r="V1323" i="1" s="1"/>
  <c r="L1324" i="1"/>
  <c r="V1324" i="1" s="1"/>
  <c r="L1325" i="1"/>
  <c r="V1325" i="1" s="1"/>
  <c r="L1326" i="1"/>
  <c r="V1326" i="1" s="1"/>
  <c r="L1327" i="1"/>
  <c r="V1327" i="1" s="1"/>
  <c r="L1328" i="1"/>
  <c r="V1328" i="1" s="1"/>
  <c r="L1329" i="1"/>
  <c r="V1329" i="1" s="1"/>
  <c r="L1330" i="1"/>
  <c r="V1330" i="1" s="1"/>
  <c r="L1331" i="1"/>
  <c r="V1331" i="1" s="1"/>
  <c r="L1332" i="1"/>
  <c r="V1332" i="1" s="1"/>
  <c r="L1333" i="1"/>
  <c r="V1333" i="1" s="1"/>
  <c r="L1334" i="1"/>
  <c r="V1334" i="1" s="1"/>
  <c r="L1335" i="1"/>
  <c r="V1335" i="1" s="1"/>
  <c r="L1336" i="1"/>
  <c r="V1336" i="1" s="1"/>
  <c r="L1337" i="1"/>
  <c r="V1337" i="1" s="1"/>
  <c r="L1338" i="1"/>
  <c r="V1338" i="1" s="1"/>
  <c r="L1339" i="1"/>
  <c r="V1339" i="1" s="1"/>
  <c r="L1340" i="1"/>
  <c r="V1340" i="1" s="1"/>
  <c r="L1341" i="1"/>
  <c r="V1341" i="1" s="1"/>
  <c r="L1342" i="1"/>
  <c r="V1342" i="1" s="1"/>
  <c r="L1343" i="1"/>
  <c r="V1343" i="1" s="1"/>
  <c r="L1344" i="1"/>
  <c r="V1344" i="1" s="1"/>
  <c r="L1345" i="1"/>
  <c r="V1345" i="1" s="1"/>
  <c r="L1346" i="1"/>
  <c r="V1346" i="1" s="1"/>
  <c r="L1347" i="1"/>
  <c r="V1347" i="1" s="1"/>
  <c r="L1348" i="1"/>
  <c r="V1348" i="1" s="1"/>
  <c r="L1349" i="1"/>
  <c r="V1349" i="1" s="1"/>
  <c r="L1350" i="1"/>
  <c r="V1350" i="1" s="1"/>
  <c r="L1351" i="1"/>
  <c r="V1351" i="1" s="1"/>
  <c r="L1352" i="1"/>
  <c r="V1352" i="1" s="1"/>
  <c r="L1353" i="1"/>
  <c r="V1353" i="1" s="1"/>
  <c r="L1354" i="1"/>
  <c r="V1354" i="1" s="1"/>
  <c r="L1355" i="1"/>
  <c r="V1355" i="1" s="1"/>
  <c r="L1356" i="1"/>
  <c r="V1356" i="1" s="1"/>
  <c r="L1357" i="1"/>
  <c r="V1357" i="1" s="1"/>
  <c r="L1358" i="1"/>
  <c r="V1358" i="1" s="1"/>
  <c r="L1359" i="1"/>
  <c r="V1359" i="1" s="1"/>
  <c r="L1360" i="1"/>
  <c r="V1360" i="1" s="1"/>
  <c r="L1361" i="1"/>
  <c r="V1361" i="1" s="1"/>
  <c r="L1362" i="1"/>
  <c r="V1362" i="1" s="1"/>
  <c r="L1363" i="1"/>
  <c r="V1363" i="1" s="1"/>
  <c r="L1364" i="1"/>
  <c r="V1364" i="1" s="1"/>
  <c r="L1365" i="1"/>
  <c r="V1365" i="1" s="1"/>
  <c r="L1366" i="1"/>
  <c r="V1366" i="1" s="1"/>
  <c r="L1367" i="1"/>
  <c r="V1367" i="1" s="1"/>
  <c r="L1368" i="1"/>
  <c r="V1368" i="1" s="1"/>
  <c r="L1369" i="1"/>
  <c r="V1369" i="1" s="1"/>
  <c r="L1370" i="1"/>
  <c r="V1370" i="1" s="1"/>
  <c r="L1371" i="1"/>
  <c r="V1371" i="1" s="1"/>
  <c r="L1372" i="1"/>
  <c r="V1372" i="1" s="1"/>
  <c r="L1373" i="1"/>
  <c r="V1373" i="1" s="1"/>
  <c r="L1374" i="1"/>
  <c r="V1374" i="1" s="1"/>
  <c r="L1375" i="1"/>
  <c r="V1375" i="1" s="1"/>
  <c r="L1376" i="1"/>
  <c r="V1376" i="1" s="1"/>
  <c r="L1377" i="1"/>
  <c r="V1377" i="1" s="1"/>
  <c r="L1378" i="1"/>
  <c r="V1378" i="1" s="1"/>
  <c r="L1379" i="1"/>
  <c r="V1379" i="1" s="1"/>
  <c r="L1380" i="1"/>
  <c r="V1380" i="1" s="1"/>
  <c r="L1381" i="1"/>
  <c r="V1381" i="1" s="1"/>
  <c r="L1382" i="1"/>
  <c r="V1382" i="1" s="1"/>
  <c r="L1383" i="1"/>
  <c r="V1383" i="1" s="1"/>
  <c r="L1384" i="1"/>
  <c r="V1384" i="1" s="1"/>
  <c r="L1385" i="1"/>
  <c r="V1385" i="1" s="1"/>
  <c r="L1386" i="1"/>
  <c r="V1386" i="1" s="1"/>
  <c r="L1387" i="1"/>
  <c r="V1387" i="1" s="1"/>
  <c r="L1388" i="1"/>
  <c r="V1388" i="1" s="1"/>
  <c r="L1389" i="1"/>
  <c r="V1389" i="1" s="1"/>
  <c r="L1390" i="1"/>
  <c r="V1390" i="1" s="1"/>
  <c r="L1391" i="1"/>
  <c r="V1391" i="1" s="1"/>
  <c r="L1392" i="1"/>
  <c r="V1392" i="1" s="1"/>
  <c r="L1393" i="1"/>
  <c r="V1393" i="1" s="1"/>
  <c r="L1394" i="1"/>
  <c r="V1394" i="1" s="1"/>
  <c r="L1395" i="1"/>
  <c r="V1395" i="1" s="1"/>
  <c r="L1396" i="1"/>
  <c r="V1396" i="1" s="1"/>
  <c r="L1397" i="1"/>
  <c r="V1397" i="1" s="1"/>
  <c r="L1398" i="1"/>
  <c r="V1398" i="1" s="1"/>
  <c r="L1399" i="1"/>
  <c r="V1399" i="1" s="1"/>
  <c r="L1400" i="1"/>
  <c r="V1400" i="1" s="1"/>
  <c r="L1401" i="1"/>
  <c r="V1401" i="1" s="1"/>
  <c r="L1402" i="1"/>
  <c r="V1402" i="1" s="1"/>
  <c r="L1403" i="1"/>
  <c r="V1403" i="1" s="1"/>
  <c r="L1404" i="1"/>
  <c r="V1404" i="1" s="1"/>
  <c r="L1405" i="1"/>
  <c r="V1405" i="1" s="1"/>
  <c r="L1406" i="1"/>
  <c r="V1406" i="1" s="1"/>
  <c r="L1407" i="1"/>
  <c r="V1407" i="1" s="1"/>
  <c r="L1408" i="1"/>
  <c r="V1408" i="1" s="1"/>
  <c r="L1409" i="1"/>
  <c r="V1409" i="1" s="1"/>
  <c r="L1410" i="1"/>
  <c r="V1410" i="1" s="1"/>
  <c r="L1411" i="1"/>
  <c r="V1411" i="1" s="1"/>
  <c r="L1412" i="1"/>
  <c r="V1412" i="1" s="1"/>
  <c r="L1413" i="1"/>
  <c r="V1413" i="1" s="1"/>
  <c r="L1414" i="1"/>
  <c r="V1414" i="1" s="1"/>
  <c r="L1415" i="1"/>
  <c r="V1415" i="1" s="1"/>
  <c r="L1416" i="1"/>
  <c r="V1416" i="1" s="1"/>
  <c r="L1417" i="1"/>
  <c r="V1417" i="1" s="1"/>
  <c r="L1418" i="1"/>
  <c r="V1418" i="1" s="1"/>
  <c r="L1419" i="1"/>
  <c r="V1419" i="1" s="1"/>
  <c r="L1420" i="1"/>
  <c r="V1420" i="1" s="1"/>
  <c r="L1421" i="1"/>
  <c r="V1421" i="1" s="1"/>
  <c r="L1422" i="1"/>
  <c r="V1422" i="1" s="1"/>
  <c r="L1423" i="1"/>
  <c r="V1423" i="1" s="1"/>
  <c r="L1424" i="1"/>
  <c r="V1424" i="1" s="1"/>
  <c r="L1425" i="1"/>
  <c r="V1425" i="1" s="1"/>
  <c r="L1426" i="1"/>
  <c r="V1426" i="1" s="1"/>
  <c r="L1427" i="1"/>
  <c r="V1427" i="1" s="1"/>
  <c r="L1428" i="1"/>
  <c r="V1428" i="1" s="1"/>
  <c r="L1429" i="1"/>
  <c r="V1429" i="1" s="1"/>
  <c r="L1430" i="1"/>
  <c r="V1430" i="1" s="1"/>
  <c r="L1431" i="1"/>
  <c r="V1431" i="1" s="1"/>
  <c r="L1432" i="1"/>
  <c r="V1432" i="1" s="1"/>
  <c r="L1433" i="1"/>
  <c r="V1433" i="1" s="1"/>
  <c r="L1434" i="1"/>
  <c r="V1434" i="1" s="1"/>
  <c r="L1435" i="1"/>
  <c r="V1435" i="1" s="1"/>
  <c r="L1436" i="1"/>
  <c r="V1436" i="1" s="1"/>
  <c r="L1437" i="1"/>
  <c r="V1437" i="1" s="1"/>
  <c r="L1438" i="1"/>
  <c r="V1438" i="1" s="1"/>
  <c r="L1439" i="1"/>
  <c r="V1439" i="1" s="1"/>
  <c r="L1440" i="1"/>
  <c r="V1440" i="1" s="1"/>
  <c r="L1441" i="1"/>
  <c r="V1441" i="1" s="1"/>
  <c r="L1442" i="1"/>
  <c r="V1442" i="1" s="1"/>
  <c r="L1443" i="1"/>
  <c r="V1443" i="1" s="1"/>
  <c r="L1444" i="1"/>
  <c r="V1444" i="1" s="1"/>
  <c r="L1445" i="1"/>
  <c r="V1445" i="1" s="1"/>
  <c r="L1446" i="1"/>
  <c r="V1446" i="1" s="1"/>
  <c r="L1447" i="1"/>
  <c r="V1447" i="1" s="1"/>
  <c r="L1448" i="1"/>
  <c r="V1448" i="1" s="1"/>
  <c r="L1449" i="1"/>
  <c r="V1449" i="1" s="1"/>
  <c r="L1450" i="1"/>
  <c r="V1450" i="1" s="1"/>
  <c r="L1451" i="1"/>
  <c r="V1451" i="1" s="1"/>
  <c r="L1452" i="1"/>
  <c r="V1452" i="1" s="1"/>
  <c r="L1453" i="1"/>
  <c r="V1453" i="1" s="1"/>
  <c r="L1454" i="1"/>
  <c r="V1454" i="1" s="1"/>
  <c r="L1455" i="1"/>
  <c r="V1455" i="1" s="1"/>
  <c r="L1456" i="1"/>
  <c r="V1456" i="1" s="1"/>
  <c r="L1457" i="1"/>
  <c r="V1457" i="1" s="1"/>
  <c r="L1458" i="1"/>
  <c r="V1458" i="1" s="1"/>
  <c r="L1459" i="1"/>
  <c r="V1459" i="1" s="1"/>
  <c r="L1460" i="1"/>
  <c r="V1460" i="1" s="1"/>
  <c r="L1461" i="1"/>
  <c r="V1461" i="1" s="1"/>
  <c r="L1462" i="1"/>
  <c r="V1462" i="1" s="1"/>
  <c r="L1463" i="1"/>
  <c r="V1463" i="1" s="1"/>
  <c r="L1464" i="1"/>
  <c r="V1464" i="1" s="1"/>
  <c r="L1465" i="1"/>
  <c r="V1465" i="1" s="1"/>
  <c r="L1466" i="1"/>
  <c r="V1466" i="1" s="1"/>
  <c r="L1467" i="1"/>
  <c r="V1467" i="1" s="1"/>
  <c r="L1468" i="1"/>
  <c r="V1468" i="1" s="1"/>
  <c r="L1469" i="1"/>
  <c r="V1469" i="1" s="1"/>
  <c r="L1470" i="1"/>
  <c r="V1470" i="1" s="1"/>
  <c r="L1471" i="1"/>
  <c r="V1471" i="1" s="1"/>
  <c r="L1472" i="1"/>
  <c r="V1472" i="1" s="1"/>
  <c r="L1473" i="1"/>
  <c r="V1473" i="1" s="1"/>
  <c r="L1474" i="1"/>
  <c r="V1474" i="1" s="1"/>
  <c r="L1475" i="1"/>
  <c r="V1475" i="1" s="1"/>
  <c r="L1476" i="1"/>
  <c r="V1476" i="1" s="1"/>
  <c r="L1477" i="1"/>
  <c r="V1477" i="1" s="1"/>
  <c r="L1478" i="1"/>
  <c r="V1478" i="1" s="1"/>
  <c r="L1479" i="1"/>
  <c r="V1479" i="1" s="1"/>
  <c r="L1480" i="1"/>
  <c r="V1480" i="1" s="1"/>
  <c r="L1481" i="1"/>
  <c r="V1481" i="1" s="1"/>
  <c r="L1482" i="1"/>
  <c r="V1482" i="1" s="1"/>
  <c r="L1483" i="1"/>
  <c r="V1483" i="1" s="1"/>
  <c r="L1484" i="1"/>
  <c r="V1484" i="1" s="1"/>
  <c r="L1485" i="1"/>
  <c r="V1485" i="1" s="1"/>
  <c r="L1486" i="1"/>
  <c r="V1486" i="1" s="1"/>
  <c r="L1487" i="1"/>
  <c r="V1487" i="1" s="1"/>
  <c r="L1488" i="1"/>
  <c r="V1488" i="1" s="1"/>
  <c r="L1489" i="1"/>
  <c r="V1489" i="1" s="1"/>
  <c r="L1490" i="1"/>
  <c r="V1490" i="1" s="1"/>
  <c r="L1491" i="1"/>
  <c r="V1491" i="1" s="1"/>
  <c r="L1492" i="1"/>
  <c r="V1492" i="1" s="1"/>
  <c r="L1493" i="1"/>
  <c r="V1493" i="1" s="1"/>
  <c r="L1494" i="1"/>
  <c r="V1494" i="1" s="1"/>
  <c r="L1495" i="1"/>
  <c r="V1495" i="1" s="1"/>
  <c r="L1496" i="1"/>
  <c r="V1496" i="1" s="1"/>
  <c r="L1497" i="1"/>
  <c r="V1497" i="1" s="1"/>
  <c r="L1498" i="1"/>
  <c r="V1498" i="1" s="1"/>
  <c r="L1499" i="1"/>
  <c r="V1499" i="1" s="1"/>
  <c r="L1500" i="1"/>
  <c r="V1500" i="1" s="1"/>
  <c r="L1501" i="1"/>
  <c r="V1501" i="1" s="1"/>
  <c r="L1502" i="1"/>
  <c r="V1502" i="1" s="1"/>
  <c r="L1503" i="1"/>
  <c r="V1503" i="1" s="1"/>
  <c r="L1504" i="1"/>
  <c r="V1504" i="1" s="1"/>
  <c r="L1505" i="1"/>
  <c r="V1505" i="1" s="1"/>
  <c r="L1506" i="1"/>
  <c r="V1506" i="1" s="1"/>
  <c r="L1507" i="1"/>
  <c r="V1507" i="1" s="1"/>
  <c r="L1508" i="1"/>
  <c r="V1508" i="1" s="1"/>
  <c r="L1509" i="1"/>
  <c r="V1509" i="1" s="1"/>
  <c r="L1510" i="1"/>
  <c r="V1510" i="1" s="1"/>
  <c r="L1511" i="1"/>
  <c r="V1511" i="1" s="1"/>
  <c r="L1512" i="1"/>
  <c r="V1512" i="1" s="1"/>
  <c r="L1513" i="1"/>
  <c r="V1513" i="1" s="1"/>
  <c r="L1514" i="1"/>
  <c r="V1514" i="1" s="1"/>
  <c r="L1515" i="1"/>
  <c r="V1515" i="1" s="1"/>
  <c r="L1516" i="1"/>
  <c r="V1516" i="1" s="1"/>
  <c r="L1517" i="1"/>
  <c r="V1517" i="1" s="1"/>
  <c r="L1518" i="1"/>
  <c r="V1518" i="1" s="1"/>
  <c r="L1519" i="1"/>
  <c r="V1519" i="1" s="1"/>
  <c r="L1520" i="1"/>
  <c r="V1520" i="1" s="1"/>
  <c r="L1521" i="1"/>
  <c r="V1521" i="1" s="1"/>
  <c r="L1522" i="1"/>
  <c r="V1522" i="1" s="1"/>
  <c r="L1523" i="1"/>
  <c r="V1523" i="1" s="1"/>
  <c r="L1524" i="1"/>
  <c r="V1524" i="1" s="1"/>
  <c r="L1525" i="1"/>
  <c r="V1525" i="1" s="1"/>
  <c r="L1526" i="1"/>
  <c r="V1526" i="1" s="1"/>
  <c r="L1527" i="1"/>
  <c r="V1527" i="1" s="1"/>
  <c r="L1528" i="1"/>
  <c r="V1528" i="1" s="1"/>
  <c r="L1529" i="1"/>
  <c r="V1529" i="1" s="1"/>
  <c r="L1530" i="1"/>
  <c r="V1530" i="1" s="1"/>
  <c r="L1531" i="1"/>
  <c r="V1531" i="1" s="1"/>
  <c r="L1532" i="1"/>
  <c r="V1532" i="1" s="1"/>
  <c r="L1533" i="1"/>
  <c r="V1533" i="1" s="1"/>
  <c r="L1534" i="1"/>
  <c r="V1534" i="1" s="1"/>
  <c r="L1535" i="1"/>
  <c r="V1535" i="1" s="1"/>
  <c r="L1536" i="1"/>
  <c r="V1536" i="1" s="1"/>
  <c r="L1537" i="1"/>
  <c r="V1537" i="1" s="1"/>
  <c r="L1538" i="1"/>
  <c r="V1538" i="1" s="1"/>
  <c r="L1539" i="1"/>
  <c r="V1539" i="1" s="1"/>
  <c r="L1540" i="1"/>
  <c r="V1540" i="1" s="1"/>
  <c r="L1541" i="1"/>
  <c r="V1541" i="1" s="1"/>
  <c r="L1542" i="1"/>
  <c r="V1542" i="1" s="1"/>
  <c r="L1543" i="1"/>
  <c r="V1543" i="1" s="1"/>
  <c r="L1544" i="1"/>
  <c r="V1544" i="1" s="1"/>
  <c r="L1545" i="1"/>
  <c r="V1545" i="1" s="1"/>
  <c r="L1546" i="1"/>
  <c r="V1546" i="1" s="1"/>
  <c r="L1547" i="1"/>
  <c r="V1547" i="1" s="1"/>
  <c r="L1548" i="1"/>
  <c r="V1548" i="1" s="1"/>
  <c r="L1549" i="1"/>
  <c r="V1549" i="1" s="1"/>
  <c r="L1550" i="1"/>
  <c r="V1550" i="1" s="1"/>
  <c r="L1551" i="1"/>
  <c r="V1551" i="1" s="1"/>
  <c r="L1552" i="1"/>
  <c r="V1552" i="1" s="1"/>
  <c r="L1553" i="1"/>
  <c r="V1553" i="1" s="1"/>
  <c r="L1554" i="1"/>
  <c r="V1554" i="1" s="1"/>
  <c r="L1555" i="1"/>
  <c r="V1555" i="1" s="1"/>
  <c r="L1556" i="1"/>
  <c r="V1556" i="1" s="1"/>
  <c r="L1557" i="1"/>
  <c r="V1557" i="1" s="1"/>
  <c r="L1558" i="1"/>
  <c r="V1558" i="1" s="1"/>
  <c r="L1559" i="1"/>
  <c r="V1559" i="1" s="1"/>
  <c r="L1560" i="1"/>
  <c r="V1560" i="1" s="1"/>
  <c r="L1561" i="1"/>
  <c r="V1561" i="1" s="1"/>
  <c r="L1562" i="1"/>
  <c r="V1562" i="1" s="1"/>
  <c r="L1563" i="1"/>
  <c r="V1563" i="1" s="1"/>
  <c r="L1564" i="1"/>
  <c r="V1564" i="1" s="1"/>
  <c r="L1565" i="1"/>
  <c r="V1565" i="1" s="1"/>
  <c r="L1566" i="1"/>
  <c r="V1566" i="1" s="1"/>
  <c r="L1567" i="1"/>
  <c r="V1567" i="1" s="1"/>
  <c r="L1568" i="1"/>
  <c r="V1568" i="1" s="1"/>
  <c r="L1569" i="1"/>
  <c r="V1569" i="1" s="1"/>
  <c r="L1570" i="1"/>
  <c r="V1570" i="1" s="1"/>
  <c r="L1571" i="1"/>
  <c r="V1571" i="1" s="1"/>
  <c r="L1572" i="1"/>
  <c r="V1572" i="1" s="1"/>
  <c r="L1573" i="1"/>
  <c r="V1573" i="1" s="1"/>
  <c r="L1574" i="1"/>
  <c r="V1574" i="1" s="1"/>
  <c r="L1575" i="1"/>
  <c r="V1575" i="1" s="1"/>
  <c r="L1576" i="1"/>
  <c r="V1576" i="1" s="1"/>
  <c r="L1577" i="1"/>
  <c r="V1577" i="1" s="1"/>
  <c r="L1578" i="1"/>
  <c r="V1578" i="1" s="1"/>
  <c r="L1579" i="1"/>
  <c r="V1579" i="1" s="1"/>
  <c r="L1580" i="1"/>
  <c r="V1580" i="1" s="1"/>
  <c r="L1581" i="1"/>
  <c r="V1581" i="1" s="1"/>
  <c r="L1582" i="1"/>
  <c r="V1582" i="1" s="1"/>
  <c r="L1583" i="1"/>
  <c r="V1583" i="1" s="1"/>
  <c r="L1584" i="1"/>
  <c r="V1584" i="1" s="1"/>
  <c r="L1585" i="1"/>
  <c r="V1585" i="1" s="1"/>
  <c r="L1586" i="1"/>
  <c r="V1586" i="1" s="1"/>
  <c r="L1587" i="1"/>
  <c r="V1587" i="1" s="1"/>
  <c r="L1588" i="1"/>
  <c r="V1588" i="1" s="1"/>
  <c r="L1589" i="1"/>
  <c r="V1589" i="1" s="1"/>
  <c r="L1590" i="1"/>
  <c r="V1590" i="1" s="1"/>
  <c r="L1591" i="1"/>
  <c r="V1591" i="1" s="1"/>
  <c r="L1592" i="1"/>
  <c r="V1592" i="1" s="1"/>
  <c r="L1593" i="1"/>
  <c r="V1593" i="1" s="1"/>
  <c r="L1594" i="1"/>
  <c r="V1594" i="1" s="1"/>
  <c r="L1595" i="1"/>
  <c r="V1595" i="1" s="1"/>
  <c r="L1596" i="1"/>
  <c r="V1596" i="1" s="1"/>
  <c r="L1597" i="1"/>
  <c r="V1597" i="1" s="1"/>
  <c r="L1598" i="1"/>
  <c r="V1598" i="1" s="1"/>
  <c r="L1599" i="1"/>
  <c r="V1599" i="1" s="1"/>
  <c r="L1600" i="1"/>
  <c r="V1600" i="1" s="1"/>
  <c r="L1601" i="1"/>
  <c r="V1601" i="1" s="1"/>
  <c r="L1602" i="1"/>
  <c r="V1602" i="1" s="1"/>
  <c r="L1603" i="1"/>
  <c r="V1603" i="1" s="1"/>
  <c r="L1604" i="1"/>
  <c r="V1604" i="1" s="1"/>
  <c r="L1605" i="1"/>
  <c r="V1605" i="1" s="1"/>
  <c r="L1606" i="1"/>
  <c r="V1606" i="1" s="1"/>
  <c r="L1607" i="1"/>
  <c r="V1607" i="1" s="1"/>
  <c r="L1608" i="1"/>
  <c r="V1608" i="1" s="1"/>
  <c r="L1609" i="1"/>
  <c r="V1609" i="1" s="1"/>
  <c r="L1610" i="1"/>
  <c r="V1610" i="1" s="1"/>
  <c r="L1611" i="1"/>
  <c r="V1611" i="1" s="1"/>
  <c r="L1612" i="1"/>
  <c r="V1612" i="1" s="1"/>
  <c r="L1613" i="1"/>
  <c r="V1613" i="1" s="1"/>
  <c r="L1614" i="1"/>
  <c r="V1614" i="1" s="1"/>
  <c r="L1615" i="1"/>
  <c r="V1615" i="1" s="1"/>
  <c r="L1616" i="1"/>
  <c r="V1616" i="1" s="1"/>
  <c r="L1617" i="1"/>
  <c r="V1617" i="1" s="1"/>
  <c r="L1618" i="1"/>
  <c r="V1618" i="1" s="1"/>
  <c r="L1619" i="1"/>
  <c r="V1619" i="1" s="1"/>
  <c r="L1620" i="1"/>
  <c r="V1620" i="1" s="1"/>
  <c r="L1621" i="1"/>
  <c r="V1621" i="1" s="1"/>
  <c r="L1622" i="1"/>
  <c r="V1622" i="1" s="1"/>
  <c r="L1623" i="1"/>
  <c r="V1623" i="1" s="1"/>
  <c r="L1624" i="1"/>
  <c r="V1624" i="1" s="1"/>
  <c r="L1625" i="1"/>
  <c r="V1625" i="1" s="1"/>
  <c r="L1626" i="1"/>
  <c r="V1626" i="1" s="1"/>
  <c r="L1627" i="1"/>
  <c r="V1627" i="1" s="1"/>
  <c r="L1628" i="1"/>
  <c r="V1628" i="1" s="1"/>
  <c r="L1629" i="1"/>
  <c r="V1629" i="1" s="1"/>
  <c r="L1630" i="1"/>
  <c r="V1630" i="1" s="1"/>
  <c r="L1631" i="1"/>
  <c r="V1631" i="1" s="1"/>
  <c r="L1632" i="1"/>
  <c r="V1632" i="1" s="1"/>
  <c r="L1633" i="1"/>
  <c r="V1633" i="1" s="1"/>
  <c r="L1634" i="1"/>
  <c r="V1634" i="1" s="1"/>
  <c r="L1635" i="1"/>
  <c r="V1635" i="1" s="1"/>
  <c r="L1636" i="1"/>
  <c r="V1636" i="1" s="1"/>
  <c r="L1637" i="1"/>
  <c r="V1637" i="1" s="1"/>
  <c r="L1638" i="1"/>
  <c r="V1638" i="1" s="1"/>
  <c r="L1639" i="1"/>
  <c r="V1639" i="1" s="1"/>
  <c r="L1640" i="1"/>
  <c r="V1640" i="1" s="1"/>
  <c r="L1641" i="1"/>
  <c r="V1641" i="1" s="1"/>
  <c r="L1642" i="1"/>
  <c r="V1642" i="1" s="1"/>
  <c r="L1643" i="1"/>
  <c r="V1643" i="1" s="1"/>
  <c r="L1644" i="1"/>
  <c r="V1644" i="1" s="1"/>
  <c r="L1645" i="1"/>
  <c r="V1645" i="1" s="1"/>
  <c r="L1646" i="1"/>
  <c r="V1646" i="1" s="1"/>
  <c r="L1647" i="1"/>
  <c r="V1647" i="1" s="1"/>
  <c r="L1648" i="1"/>
  <c r="V1648" i="1" s="1"/>
  <c r="L1649" i="1"/>
  <c r="V1649" i="1" s="1"/>
  <c r="L1650" i="1"/>
  <c r="V1650" i="1" s="1"/>
  <c r="L1651" i="1"/>
  <c r="V1651" i="1" s="1"/>
  <c r="L1652" i="1"/>
  <c r="V1652" i="1" s="1"/>
  <c r="L1653" i="1"/>
  <c r="V1653" i="1" s="1"/>
  <c r="L1654" i="1"/>
  <c r="V1654" i="1" s="1"/>
  <c r="L1655" i="1"/>
  <c r="V1655" i="1" s="1"/>
  <c r="L1656" i="1"/>
  <c r="V1656" i="1" s="1"/>
  <c r="L1657" i="1"/>
  <c r="V1657" i="1" s="1"/>
  <c r="L1658" i="1"/>
  <c r="V1658" i="1" s="1"/>
  <c r="L1659" i="1"/>
  <c r="V1659" i="1" s="1"/>
  <c r="L1660" i="1"/>
  <c r="V1660" i="1" s="1"/>
  <c r="L1661" i="1"/>
  <c r="V1661" i="1" s="1"/>
  <c r="L1662" i="1"/>
  <c r="V1662" i="1" s="1"/>
  <c r="L1663" i="1"/>
  <c r="V1663" i="1" s="1"/>
  <c r="L1664" i="1"/>
  <c r="V1664" i="1" s="1"/>
  <c r="L1665" i="1"/>
  <c r="V1665" i="1" s="1"/>
  <c r="L1666" i="1"/>
  <c r="V1666" i="1" s="1"/>
  <c r="L1667" i="1"/>
  <c r="V1667" i="1" s="1"/>
  <c r="L1668" i="1"/>
  <c r="V1668" i="1" s="1"/>
  <c r="L1669" i="1"/>
  <c r="V1669" i="1" s="1"/>
  <c r="L1670" i="1"/>
  <c r="V1670" i="1" s="1"/>
  <c r="L1671" i="1"/>
  <c r="V1671" i="1" s="1"/>
  <c r="L1672" i="1"/>
  <c r="V1672" i="1" s="1"/>
  <c r="L1673" i="1"/>
  <c r="V1673" i="1" s="1"/>
  <c r="L1674" i="1"/>
  <c r="V1674" i="1" s="1"/>
  <c r="L1675" i="1"/>
  <c r="V1675" i="1" s="1"/>
  <c r="L1676" i="1"/>
  <c r="V1676" i="1" s="1"/>
  <c r="L1677" i="1"/>
  <c r="V1677" i="1" s="1"/>
  <c r="L1678" i="1"/>
  <c r="V1678" i="1" s="1"/>
  <c r="L1679" i="1"/>
  <c r="V1679" i="1" s="1"/>
  <c r="L1680" i="1"/>
  <c r="V1680" i="1" s="1"/>
  <c r="L1681" i="1"/>
  <c r="V1681" i="1" s="1"/>
  <c r="L1682" i="1"/>
  <c r="V1682" i="1" s="1"/>
  <c r="L1683" i="1"/>
  <c r="V1683" i="1" s="1"/>
  <c r="L1684" i="1"/>
  <c r="V1684" i="1" s="1"/>
  <c r="L1685" i="1"/>
  <c r="V1685" i="1" s="1"/>
  <c r="L1686" i="1"/>
  <c r="V1686" i="1" s="1"/>
  <c r="L1687" i="1"/>
  <c r="V1687" i="1" s="1"/>
  <c r="L1688" i="1"/>
  <c r="V1688" i="1" s="1"/>
  <c r="L1689" i="1"/>
  <c r="V1689" i="1" s="1"/>
  <c r="L1690" i="1"/>
  <c r="V1690" i="1" s="1"/>
  <c r="L1691" i="1"/>
  <c r="V1691" i="1" s="1"/>
  <c r="L1692" i="1"/>
  <c r="V1692" i="1" s="1"/>
  <c r="L1693" i="1"/>
  <c r="V1693" i="1" s="1"/>
  <c r="L1694" i="1"/>
  <c r="V1694" i="1" s="1"/>
  <c r="L1695" i="1"/>
  <c r="V1695" i="1" s="1"/>
  <c r="L1696" i="1"/>
  <c r="V1696" i="1" s="1"/>
  <c r="L1697" i="1"/>
  <c r="V1697" i="1" s="1"/>
  <c r="L1698" i="1"/>
  <c r="V1698" i="1" s="1"/>
  <c r="L1699" i="1"/>
  <c r="V1699" i="1" s="1"/>
  <c r="L1700" i="1"/>
  <c r="V1700" i="1" s="1"/>
  <c r="L1701" i="1"/>
  <c r="V1701" i="1" s="1"/>
  <c r="L1702" i="1"/>
  <c r="V1702" i="1" s="1"/>
  <c r="L1703" i="1"/>
  <c r="V1703" i="1" s="1"/>
  <c r="L1704" i="1"/>
  <c r="V1704" i="1" s="1"/>
  <c r="L1705" i="1"/>
  <c r="V1705" i="1" s="1"/>
  <c r="L1706" i="1"/>
  <c r="V1706" i="1" s="1"/>
  <c r="L1707" i="1"/>
  <c r="V1707" i="1" s="1"/>
  <c r="L1708" i="1"/>
  <c r="V1708" i="1" s="1"/>
  <c r="L1709" i="1"/>
  <c r="V1709" i="1" s="1"/>
  <c r="L1710" i="1"/>
  <c r="V1710" i="1" s="1"/>
  <c r="L1711" i="1"/>
  <c r="V1711" i="1" s="1"/>
  <c r="L1712" i="1"/>
  <c r="V1712" i="1" s="1"/>
  <c r="L1713" i="1"/>
  <c r="V1713" i="1" s="1"/>
  <c r="L1714" i="1"/>
  <c r="V1714" i="1" s="1"/>
  <c r="L1715" i="1"/>
  <c r="V1715" i="1" s="1"/>
  <c r="L1716" i="1"/>
  <c r="V1716" i="1" s="1"/>
  <c r="L1717" i="1"/>
  <c r="V1717" i="1" s="1"/>
  <c r="L1718" i="1"/>
  <c r="V1718" i="1" s="1"/>
  <c r="L1719" i="1"/>
  <c r="V1719" i="1" s="1"/>
  <c r="L1720" i="1"/>
  <c r="V1720" i="1" s="1"/>
  <c r="L1721" i="1"/>
  <c r="V1721" i="1" s="1"/>
  <c r="L1722" i="1"/>
  <c r="V1722" i="1" s="1"/>
  <c r="L1723" i="1"/>
  <c r="V1723" i="1" s="1"/>
  <c r="L1724" i="1"/>
  <c r="V1724" i="1" s="1"/>
  <c r="L1725" i="1"/>
  <c r="V1725" i="1" s="1"/>
  <c r="L1726" i="1"/>
  <c r="V1726" i="1" s="1"/>
  <c r="L1727" i="1"/>
  <c r="V1727" i="1" s="1"/>
  <c r="L1728" i="1"/>
  <c r="V1728" i="1" s="1"/>
  <c r="L1729" i="1"/>
  <c r="V1729" i="1" s="1"/>
  <c r="L1730" i="1"/>
  <c r="V1730" i="1" s="1"/>
  <c r="L1731" i="1"/>
  <c r="V1731" i="1" s="1"/>
  <c r="L1732" i="1"/>
  <c r="V1732" i="1" s="1"/>
  <c r="L1733" i="1"/>
  <c r="V1733" i="1" s="1"/>
  <c r="L1734" i="1"/>
  <c r="V1734" i="1" s="1"/>
  <c r="L1735" i="1"/>
  <c r="V1735" i="1" s="1"/>
  <c r="L1736" i="1"/>
  <c r="V1736" i="1" s="1"/>
  <c r="L1737" i="1"/>
  <c r="V1737" i="1" s="1"/>
  <c r="L1738" i="1"/>
  <c r="V1738" i="1" s="1"/>
  <c r="L1739" i="1"/>
  <c r="V1739" i="1" s="1"/>
  <c r="L1740" i="1"/>
  <c r="V1740" i="1" s="1"/>
  <c r="L1741" i="1"/>
  <c r="V1741" i="1" s="1"/>
  <c r="L1742" i="1"/>
  <c r="V1742" i="1" s="1"/>
  <c r="L1743" i="1"/>
  <c r="V1743" i="1" s="1"/>
  <c r="L1744" i="1"/>
  <c r="V1744" i="1" s="1"/>
  <c r="L1745" i="1"/>
  <c r="V1745" i="1" s="1"/>
  <c r="L1746" i="1"/>
  <c r="V1746" i="1" s="1"/>
  <c r="L1747" i="1"/>
  <c r="V1747" i="1" s="1"/>
  <c r="L1748" i="1"/>
  <c r="V1748" i="1" s="1"/>
  <c r="L1749" i="1"/>
  <c r="V1749" i="1" s="1"/>
  <c r="L1750" i="1"/>
  <c r="V1750" i="1" s="1"/>
  <c r="L1751" i="1"/>
  <c r="V1751" i="1" s="1"/>
  <c r="L1752" i="1"/>
  <c r="V1752" i="1" s="1"/>
  <c r="L1753" i="1"/>
  <c r="V1753" i="1" s="1"/>
  <c r="L1754" i="1"/>
  <c r="V1754" i="1" s="1"/>
  <c r="L1755" i="1"/>
  <c r="V1755" i="1" s="1"/>
  <c r="L1756" i="1"/>
  <c r="V1756" i="1" s="1"/>
  <c r="L1757" i="1"/>
  <c r="V1757" i="1" s="1"/>
  <c r="L1758" i="1"/>
  <c r="V1758" i="1" s="1"/>
  <c r="L1759" i="1"/>
  <c r="V1759" i="1" s="1"/>
  <c r="L1760" i="1"/>
  <c r="V1760" i="1" s="1"/>
  <c r="L1761" i="1"/>
  <c r="V1761" i="1" s="1"/>
  <c r="L1762" i="1"/>
  <c r="V1762" i="1" s="1"/>
  <c r="L1763" i="1"/>
  <c r="V1763" i="1" s="1"/>
  <c r="L1764" i="1"/>
  <c r="V1764" i="1" s="1"/>
  <c r="L1765" i="1"/>
  <c r="V1765" i="1" s="1"/>
  <c r="L1766" i="1"/>
  <c r="V1766" i="1" s="1"/>
  <c r="L1767" i="1"/>
  <c r="V1767" i="1" s="1"/>
  <c r="L1768" i="1"/>
  <c r="V1768" i="1" s="1"/>
  <c r="L1769" i="1"/>
  <c r="V1769" i="1" s="1"/>
  <c r="L1770" i="1"/>
  <c r="V1770" i="1" s="1"/>
  <c r="L1771" i="1"/>
  <c r="V1771" i="1" s="1"/>
  <c r="L1772" i="1"/>
  <c r="V1772" i="1" s="1"/>
  <c r="L1773" i="1"/>
  <c r="V1773" i="1" s="1"/>
  <c r="L1774" i="1"/>
  <c r="V1774" i="1" s="1"/>
  <c r="L1775" i="1"/>
  <c r="V1775" i="1" s="1"/>
  <c r="L1776" i="1"/>
  <c r="V1776" i="1" s="1"/>
  <c r="L1777" i="1"/>
  <c r="V1777" i="1" s="1"/>
  <c r="L1778" i="1"/>
  <c r="V1778" i="1" s="1"/>
  <c r="L1779" i="1"/>
  <c r="V1779" i="1" s="1"/>
  <c r="L1780" i="1"/>
  <c r="V1780" i="1" s="1"/>
  <c r="L1781" i="1"/>
  <c r="V1781" i="1" s="1"/>
  <c r="L1782" i="1"/>
  <c r="V1782" i="1" s="1"/>
  <c r="L1783" i="1"/>
  <c r="V1783" i="1" s="1"/>
  <c r="L1784" i="1"/>
  <c r="V1784" i="1" s="1"/>
  <c r="L1785" i="1"/>
  <c r="V1785" i="1" s="1"/>
  <c r="L1786" i="1"/>
  <c r="V1786" i="1" s="1"/>
  <c r="L1787" i="1"/>
  <c r="V1787" i="1" s="1"/>
  <c r="L1788" i="1"/>
  <c r="V1788" i="1" s="1"/>
  <c r="L1789" i="1"/>
  <c r="V1789" i="1" s="1"/>
  <c r="L1790" i="1"/>
  <c r="V1790" i="1" s="1"/>
  <c r="L1791" i="1"/>
  <c r="V1791" i="1" s="1"/>
  <c r="L1792" i="1"/>
  <c r="V1792" i="1" s="1"/>
  <c r="L1793" i="1"/>
  <c r="V1793" i="1" s="1"/>
  <c r="L1794" i="1"/>
  <c r="V1794" i="1" s="1"/>
  <c r="L1795" i="1"/>
  <c r="V1795" i="1" s="1"/>
  <c r="L1796" i="1"/>
  <c r="V1796" i="1" s="1"/>
  <c r="L1797" i="1"/>
  <c r="V1797" i="1" s="1"/>
  <c r="L1798" i="1"/>
  <c r="V1798" i="1" s="1"/>
  <c r="L1799" i="1"/>
  <c r="V1799" i="1" s="1"/>
  <c r="L1800" i="1"/>
  <c r="V1800" i="1" s="1"/>
  <c r="L1801" i="1"/>
  <c r="V1801" i="1" s="1"/>
  <c r="L1802" i="1"/>
  <c r="V1802" i="1" s="1"/>
  <c r="L1803" i="1"/>
  <c r="V1803" i="1" s="1"/>
  <c r="L1804" i="1"/>
  <c r="V1804" i="1" s="1"/>
  <c r="L1805" i="1"/>
  <c r="V1805" i="1" s="1"/>
  <c r="L1806" i="1"/>
  <c r="V1806" i="1" s="1"/>
  <c r="L1807" i="1"/>
  <c r="V1807" i="1" s="1"/>
  <c r="L1808" i="1"/>
  <c r="V1808" i="1" s="1"/>
  <c r="L1809" i="1"/>
  <c r="V1809" i="1" s="1"/>
  <c r="L1810" i="1"/>
  <c r="V1810" i="1" s="1"/>
  <c r="L1811" i="1"/>
  <c r="V1811" i="1" s="1"/>
  <c r="L1812" i="1"/>
  <c r="V1812" i="1" s="1"/>
  <c r="L1813" i="1"/>
  <c r="V1813" i="1" s="1"/>
  <c r="L1814" i="1"/>
  <c r="V1814" i="1" s="1"/>
  <c r="L1815" i="1"/>
  <c r="V1815" i="1" s="1"/>
  <c r="L1816" i="1"/>
  <c r="V1816" i="1" s="1"/>
  <c r="L1817" i="1"/>
  <c r="V1817" i="1" s="1"/>
  <c r="L1818" i="1"/>
  <c r="V1818" i="1" s="1"/>
  <c r="L1819" i="1"/>
  <c r="V1819" i="1" s="1"/>
  <c r="L1820" i="1"/>
  <c r="V1820" i="1" s="1"/>
  <c r="L1821" i="1"/>
  <c r="V1821" i="1" s="1"/>
  <c r="L1822" i="1"/>
  <c r="V1822" i="1" s="1"/>
  <c r="L1823" i="1"/>
  <c r="V1823" i="1" s="1"/>
  <c r="L1824" i="1"/>
  <c r="V1824" i="1" s="1"/>
  <c r="L1825" i="1"/>
  <c r="V1825" i="1" s="1"/>
  <c r="L1826" i="1"/>
  <c r="V1826" i="1" s="1"/>
  <c r="L1827" i="1"/>
  <c r="V1827" i="1" s="1"/>
  <c r="L1828" i="1"/>
  <c r="V1828" i="1" s="1"/>
  <c r="L1829" i="1"/>
  <c r="V1829" i="1" s="1"/>
  <c r="L1830" i="1"/>
  <c r="V1830" i="1" s="1"/>
  <c r="L1831" i="1"/>
  <c r="V1831" i="1" s="1"/>
  <c r="L1832" i="1"/>
  <c r="V1832" i="1" s="1"/>
  <c r="L1833" i="1"/>
  <c r="V1833" i="1" s="1"/>
  <c r="L1834" i="1"/>
  <c r="V1834" i="1" s="1"/>
  <c r="L1835" i="1"/>
  <c r="V1835" i="1" s="1"/>
  <c r="L1836" i="1"/>
  <c r="V1836" i="1" s="1"/>
  <c r="L1837" i="1"/>
  <c r="V1837" i="1" s="1"/>
  <c r="L1838" i="1"/>
  <c r="V1838" i="1" s="1"/>
  <c r="L1839" i="1"/>
  <c r="V1839" i="1" s="1"/>
  <c r="L1840" i="1"/>
  <c r="V1840" i="1" s="1"/>
  <c r="L1841" i="1"/>
  <c r="V1841" i="1" s="1"/>
  <c r="L1842" i="1"/>
  <c r="V1842" i="1" s="1"/>
  <c r="L1843" i="1"/>
  <c r="V1843" i="1" s="1"/>
  <c r="L1844" i="1"/>
  <c r="V1844" i="1" s="1"/>
  <c r="L1845" i="1"/>
  <c r="V1845" i="1" s="1"/>
  <c r="L1846" i="1"/>
  <c r="V1846" i="1" s="1"/>
  <c r="L1847" i="1"/>
  <c r="V1847" i="1" s="1"/>
  <c r="L1848" i="1"/>
  <c r="V1848" i="1" s="1"/>
  <c r="L1849" i="1"/>
  <c r="V1849" i="1" s="1"/>
  <c r="L1850" i="1"/>
  <c r="V1850" i="1" s="1"/>
  <c r="L1851" i="1"/>
  <c r="V1851" i="1" s="1"/>
  <c r="L1852" i="1"/>
  <c r="V1852" i="1" s="1"/>
  <c r="L1853" i="1"/>
  <c r="V1853" i="1" s="1"/>
  <c r="L1854" i="1"/>
  <c r="V1854" i="1" s="1"/>
  <c r="L1855" i="1"/>
  <c r="V1855" i="1" s="1"/>
  <c r="L1856" i="1"/>
  <c r="V1856" i="1" s="1"/>
  <c r="L1857" i="1"/>
  <c r="V1857" i="1" s="1"/>
  <c r="L1858" i="1"/>
  <c r="V1858" i="1" s="1"/>
  <c r="L1859" i="1"/>
  <c r="V1859" i="1" s="1"/>
  <c r="L1860" i="1"/>
  <c r="V1860" i="1" s="1"/>
  <c r="L1861" i="1"/>
  <c r="V1861" i="1" s="1"/>
  <c r="L1862" i="1"/>
  <c r="V1862" i="1" s="1"/>
  <c r="L1863" i="1"/>
  <c r="V1863" i="1" s="1"/>
  <c r="L1864" i="1"/>
  <c r="V1864" i="1" s="1"/>
  <c r="L1865" i="1"/>
  <c r="V1865" i="1" s="1"/>
  <c r="L1866" i="1"/>
  <c r="V1866" i="1" s="1"/>
  <c r="L1867" i="1"/>
  <c r="V1867" i="1" s="1"/>
  <c r="L1868" i="1"/>
  <c r="V1868" i="1" s="1"/>
  <c r="L1869" i="1"/>
  <c r="V1869" i="1" s="1"/>
  <c r="L1870" i="1"/>
  <c r="V1870" i="1" s="1"/>
  <c r="L1871" i="1"/>
  <c r="V1871" i="1" s="1"/>
  <c r="L1872" i="1"/>
  <c r="V1872" i="1" s="1"/>
  <c r="L1873" i="1"/>
  <c r="V1873" i="1" s="1"/>
  <c r="L1874" i="1"/>
  <c r="V1874" i="1" s="1"/>
  <c r="L1875" i="1"/>
  <c r="V1875" i="1" s="1"/>
  <c r="L1876" i="1"/>
  <c r="V1876" i="1" s="1"/>
  <c r="L1877" i="1"/>
  <c r="V1877" i="1" s="1"/>
  <c r="L1878" i="1"/>
  <c r="V1878" i="1" s="1"/>
  <c r="L1879" i="1"/>
  <c r="V1879" i="1" s="1"/>
  <c r="L1880" i="1"/>
  <c r="V1880" i="1" s="1"/>
  <c r="L1881" i="1"/>
  <c r="V1881" i="1" s="1"/>
  <c r="L1882" i="1"/>
  <c r="V1882" i="1" s="1"/>
  <c r="L1883" i="1"/>
  <c r="V1883" i="1" s="1"/>
  <c r="L1884" i="1"/>
  <c r="V1884" i="1" s="1"/>
  <c r="L1885" i="1"/>
  <c r="V1885" i="1" s="1"/>
  <c r="L1886" i="1"/>
  <c r="V1886" i="1" s="1"/>
  <c r="L1887" i="1"/>
  <c r="V1887" i="1" s="1"/>
  <c r="L1888" i="1"/>
  <c r="V1888" i="1" s="1"/>
  <c r="L1889" i="1"/>
  <c r="V1889" i="1" s="1"/>
  <c r="L1890" i="1"/>
  <c r="V1890" i="1" s="1"/>
  <c r="L1891" i="1"/>
  <c r="V1891" i="1" s="1"/>
  <c r="L1892" i="1"/>
  <c r="V1892" i="1" s="1"/>
  <c r="L1893" i="1"/>
  <c r="V1893" i="1" s="1"/>
  <c r="L1894" i="1"/>
  <c r="V1894" i="1" s="1"/>
  <c r="L1895" i="1"/>
  <c r="V1895" i="1" s="1"/>
  <c r="L1896" i="1"/>
  <c r="V1896" i="1" s="1"/>
  <c r="L1897" i="1"/>
  <c r="V1897" i="1" s="1"/>
  <c r="L1898" i="1"/>
  <c r="V1898" i="1" s="1"/>
  <c r="L1899" i="1"/>
  <c r="V1899" i="1" s="1"/>
  <c r="L1900" i="1"/>
  <c r="V1900" i="1" s="1"/>
  <c r="L1901" i="1"/>
  <c r="V1901" i="1" s="1"/>
  <c r="L1902" i="1"/>
  <c r="V1902" i="1" s="1"/>
  <c r="L1903" i="1"/>
  <c r="V1903" i="1" s="1"/>
  <c r="L1904" i="1"/>
  <c r="V1904" i="1" s="1"/>
  <c r="L1905" i="1"/>
  <c r="V1905" i="1" s="1"/>
  <c r="L1906" i="1"/>
  <c r="V1906" i="1" s="1"/>
  <c r="L1907" i="1"/>
  <c r="V1907" i="1" s="1"/>
  <c r="L1908" i="1"/>
  <c r="V1908" i="1" s="1"/>
  <c r="L1909" i="1"/>
  <c r="V1909" i="1" s="1"/>
  <c r="L1910" i="1"/>
  <c r="V1910" i="1" s="1"/>
  <c r="L1911" i="1"/>
  <c r="V1911" i="1" s="1"/>
  <c r="L1912" i="1"/>
  <c r="V1912" i="1" s="1"/>
  <c r="L1913" i="1"/>
  <c r="V1913" i="1" s="1"/>
  <c r="L1914" i="1"/>
  <c r="V1914" i="1" s="1"/>
  <c r="L1915" i="1"/>
  <c r="V1915" i="1" s="1"/>
  <c r="L1916" i="1"/>
  <c r="V1916" i="1" s="1"/>
  <c r="L1917" i="1"/>
  <c r="V1917" i="1" s="1"/>
  <c r="L1918" i="1"/>
  <c r="V1918" i="1" s="1"/>
  <c r="L1919" i="1"/>
  <c r="V1919" i="1" s="1"/>
  <c r="L1920" i="1"/>
  <c r="V1920" i="1" s="1"/>
  <c r="L1921" i="1"/>
  <c r="V1921" i="1" s="1"/>
  <c r="L1922" i="1"/>
  <c r="V1922" i="1" s="1"/>
  <c r="L1923" i="1"/>
  <c r="V1923" i="1" s="1"/>
  <c r="L1924" i="1"/>
  <c r="V1924" i="1" s="1"/>
  <c r="L1925" i="1"/>
  <c r="V1925" i="1" s="1"/>
  <c r="L1926" i="1"/>
  <c r="V1926" i="1" s="1"/>
  <c r="L1927" i="1"/>
  <c r="V1927" i="1" s="1"/>
  <c r="L1928" i="1"/>
  <c r="V1928" i="1" s="1"/>
  <c r="L1929" i="1"/>
  <c r="V1929" i="1" s="1"/>
  <c r="L1930" i="1"/>
  <c r="V1930" i="1" s="1"/>
  <c r="L1931" i="1"/>
  <c r="V1931" i="1" s="1"/>
  <c r="L1932" i="1"/>
  <c r="V1932" i="1" s="1"/>
  <c r="L1933" i="1"/>
  <c r="V1933" i="1" s="1"/>
  <c r="L1934" i="1"/>
  <c r="V1934" i="1" s="1"/>
  <c r="L1935" i="1"/>
  <c r="V1935" i="1" s="1"/>
  <c r="L1936" i="1"/>
  <c r="V1936" i="1" s="1"/>
  <c r="L1937" i="1"/>
  <c r="V1937" i="1" s="1"/>
  <c r="L1938" i="1"/>
  <c r="V1938" i="1" s="1"/>
  <c r="L1939" i="1"/>
  <c r="V1939" i="1" s="1"/>
  <c r="L1940" i="1"/>
  <c r="V1940" i="1" s="1"/>
  <c r="L1941" i="1"/>
  <c r="V1941" i="1" s="1"/>
  <c r="L1942" i="1"/>
  <c r="V1942" i="1" s="1"/>
  <c r="L1943" i="1"/>
  <c r="V1943" i="1" s="1"/>
  <c r="L1944" i="1"/>
  <c r="V1944" i="1" s="1"/>
  <c r="L1945" i="1"/>
  <c r="V1945" i="1" s="1"/>
  <c r="L1946" i="1"/>
  <c r="V1946" i="1" s="1"/>
  <c r="L1947" i="1"/>
  <c r="V1947" i="1" s="1"/>
  <c r="L1948" i="1"/>
  <c r="V1948" i="1" s="1"/>
  <c r="L1949" i="1"/>
  <c r="V1949" i="1" s="1"/>
  <c r="L1950" i="1"/>
  <c r="V1950" i="1" s="1"/>
  <c r="L1951" i="1"/>
  <c r="V1951" i="1" s="1"/>
  <c r="L1952" i="1"/>
  <c r="V1952" i="1" s="1"/>
  <c r="L1953" i="1"/>
  <c r="V1953" i="1" s="1"/>
  <c r="L1954" i="1"/>
  <c r="V1954" i="1" s="1"/>
  <c r="L1955" i="1"/>
  <c r="V1955" i="1" s="1"/>
  <c r="L1956" i="1"/>
  <c r="V1956" i="1" s="1"/>
  <c r="L1957" i="1"/>
  <c r="V1957" i="1" s="1"/>
  <c r="L1958" i="1"/>
  <c r="V1958" i="1" s="1"/>
  <c r="L1959" i="1"/>
  <c r="V1959" i="1" s="1"/>
  <c r="L1960" i="1"/>
  <c r="V1960" i="1" s="1"/>
  <c r="L1961" i="1"/>
  <c r="V1961" i="1" s="1"/>
  <c r="L1962" i="1"/>
  <c r="V1962" i="1" s="1"/>
  <c r="L1963" i="1"/>
  <c r="V1963" i="1" s="1"/>
  <c r="L1964" i="1"/>
  <c r="V1964" i="1" s="1"/>
  <c r="L1965" i="1"/>
  <c r="V1965" i="1" s="1"/>
  <c r="L1966" i="1"/>
  <c r="V1966" i="1" s="1"/>
  <c r="L1967" i="1"/>
  <c r="V1967" i="1" s="1"/>
  <c r="L1968" i="1"/>
  <c r="V1968" i="1" s="1"/>
  <c r="L1969" i="1"/>
  <c r="V1969" i="1" s="1"/>
  <c r="L1970" i="1"/>
  <c r="V1970" i="1" s="1"/>
  <c r="L1971" i="1"/>
  <c r="V1971" i="1" s="1"/>
  <c r="L1972" i="1"/>
  <c r="V1972" i="1" s="1"/>
  <c r="L1973" i="1"/>
  <c r="V1973" i="1" s="1"/>
  <c r="L1974" i="1"/>
  <c r="V1974" i="1" s="1"/>
  <c r="L1975" i="1"/>
  <c r="V1975" i="1" s="1"/>
  <c r="L1976" i="1"/>
  <c r="V1976" i="1" s="1"/>
  <c r="L1977" i="1"/>
  <c r="V1977" i="1" s="1"/>
  <c r="L1978" i="1"/>
  <c r="V1978" i="1" s="1"/>
  <c r="L1979" i="1"/>
  <c r="V1979" i="1" s="1"/>
  <c r="L1980" i="1"/>
  <c r="V1980" i="1" s="1"/>
  <c r="L1981" i="1"/>
  <c r="V1981" i="1" s="1"/>
  <c r="L1982" i="1"/>
  <c r="V1982" i="1" s="1"/>
  <c r="L1983" i="1"/>
  <c r="V1983" i="1" s="1"/>
  <c r="L1984" i="1"/>
  <c r="V1984" i="1" s="1"/>
  <c r="L1985" i="1"/>
  <c r="V1985" i="1" s="1"/>
  <c r="L1986" i="1"/>
  <c r="V1986" i="1" s="1"/>
  <c r="L1987" i="1"/>
  <c r="V1987" i="1" s="1"/>
  <c r="L1988" i="1"/>
  <c r="V1988" i="1" s="1"/>
  <c r="L1989" i="1"/>
  <c r="V1989" i="1" s="1"/>
  <c r="L1990" i="1"/>
  <c r="V1990" i="1" s="1"/>
  <c r="L1991" i="1"/>
  <c r="V1991" i="1" s="1"/>
  <c r="L1992" i="1"/>
  <c r="V1992" i="1" s="1"/>
  <c r="L1993" i="1"/>
  <c r="V1993" i="1" s="1"/>
  <c r="L1994" i="1"/>
  <c r="V1994" i="1" s="1"/>
  <c r="L1995" i="1"/>
  <c r="V1995" i="1" s="1"/>
  <c r="L1996" i="1"/>
  <c r="V1996" i="1" s="1"/>
  <c r="L1997" i="1"/>
  <c r="V1997" i="1" s="1"/>
  <c r="L1998" i="1"/>
  <c r="V1998" i="1" s="1"/>
  <c r="L1999" i="1"/>
  <c r="V1999" i="1" s="1"/>
  <c r="L2000" i="1"/>
  <c r="V2000" i="1" s="1"/>
  <c r="L2001" i="1"/>
  <c r="V2001" i="1" s="1"/>
  <c r="L2002" i="1"/>
  <c r="V2002" i="1" s="1"/>
  <c r="L2003" i="1"/>
  <c r="V2003" i="1" s="1"/>
  <c r="L2004" i="1"/>
  <c r="V2004" i="1" s="1"/>
  <c r="L2005" i="1"/>
  <c r="V2005" i="1" s="1"/>
  <c r="L2006" i="1"/>
  <c r="V2006" i="1" s="1"/>
  <c r="L2007" i="1"/>
  <c r="V2007" i="1" s="1"/>
  <c r="L2008" i="1"/>
  <c r="V2008" i="1" s="1"/>
  <c r="L2009" i="1"/>
  <c r="V2009" i="1" s="1"/>
  <c r="L2010" i="1"/>
  <c r="V2010" i="1" s="1"/>
  <c r="L2011" i="1"/>
  <c r="V2011" i="1" s="1"/>
  <c r="L2012" i="1"/>
  <c r="V2012" i="1" s="1"/>
  <c r="L2013" i="1"/>
  <c r="V2013" i="1" s="1"/>
  <c r="L2014" i="1"/>
  <c r="V2014" i="1" s="1"/>
  <c r="L2015" i="1"/>
  <c r="V2015" i="1" s="1"/>
  <c r="L2016" i="1"/>
  <c r="V2016" i="1" s="1"/>
  <c r="L2017" i="1"/>
  <c r="V2017" i="1" s="1"/>
  <c r="L2018" i="1"/>
  <c r="V2018" i="1" s="1"/>
  <c r="L2019" i="1"/>
  <c r="V2019" i="1" s="1"/>
  <c r="L2020" i="1"/>
  <c r="V2020" i="1" s="1"/>
  <c r="L2021" i="1"/>
  <c r="V2021" i="1" s="1"/>
  <c r="L2022" i="1"/>
  <c r="V2022" i="1" s="1"/>
  <c r="L2023" i="1"/>
  <c r="V2023" i="1" s="1"/>
  <c r="L2024" i="1"/>
  <c r="V2024" i="1" s="1"/>
  <c r="L2025" i="1"/>
  <c r="V2025" i="1" s="1"/>
  <c r="L2026" i="1"/>
  <c r="V2026" i="1" s="1"/>
  <c r="L2027" i="1"/>
  <c r="V2027" i="1" s="1"/>
  <c r="L2028" i="1"/>
  <c r="V2028" i="1" s="1"/>
  <c r="L2029" i="1"/>
  <c r="V2029" i="1" s="1"/>
  <c r="L2030" i="1"/>
  <c r="V2030" i="1" s="1"/>
  <c r="L2031" i="1"/>
  <c r="V2031" i="1" s="1"/>
  <c r="L2032" i="1"/>
  <c r="V2032" i="1" s="1"/>
  <c r="L2033" i="1"/>
  <c r="V2033" i="1" s="1"/>
  <c r="L2034" i="1"/>
  <c r="V2034" i="1" s="1"/>
  <c r="L2035" i="1"/>
  <c r="V2035" i="1" s="1"/>
  <c r="L2036" i="1"/>
  <c r="V2036" i="1" s="1"/>
  <c r="L2037" i="1"/>
  <c r="V2037" i="1" s="1"/>
  <c r="L2038" i="1"/>
  <c r="V2038" i="1" s="1"/>
  <c r="L2039" i="1"/>
  <c r="V2039" i="1" s="1"/>
  <c r="L2040" i="1"/>
  <c r="V2040" i="1" s="1"/>
  <c r="L2041" i="1"/>
  <c r="V2041" i="1" s="1"/>
  <c r="L2042" i="1"/>
  <c r="V2042" i="1" s="1"/>
  <c r="L2043" i="1"/>
  <c r="V2043" i="1" s="1"/>
  <c r="L2044" i="1"/>
  <c r="V2044" i="1" s="1"/>
  <c r="L2045" i="1"/>
  <c r="V2045" i="1" s="1"/>
  <c r="L2046" i="1"/>
  <c r="V2046" i="1" s="1"/>
  <c r="L2047" i="1"/>
  <c r="V2047" i="1" s="1"/>
  <c r="L2048" i="1"/>
  <c r="V2048" i="1" s="1"/>
  <c r="L2049" i="1"/>
  <c r="V2049" i="1" s="1"/>
  <c r="L2050" i="1"/>
  <c r="V2050" i="1" s="1"/>
  <c r="L2051" i="1"/>
  <c r="V2051" i="1" s="1"/>
  <c r="L2052" i="1"/>
  <c r="V2052" i="1" s="1"/>
  <c r="L2053" i="1"/>
  <c r="V2053" i="1" s="1"/>
  <c r="L2054" i="1"/>
  <c r="V2054" i="1" s="1"/>
  <c r="L2055" i="1"/>
  <c r="V2055" i="1" s="1"/>
  <c r="L2056" i="1"/>
  <c r="V2056" i="1" s="1"/>
  <c r="L2057" i="1"/>
  <c r="V2057" i="1" s="1"/>
  <c r="L2058" i="1"/>
  <c r="V2058" i="1" s="1"/>
  <c r="L2059" i="1"/>
  <c r="V2059" i="1" s="1"/>
  <c r="L2060" i="1"/>
  <c r="V2060" i="1" s="1"/>
  <c r="L2061" i="1"/>
  <c r="V2061" i="1" s="1"/>
  <c r="L2062" i="1"/>
  <c r="V2062" i="1" s="1"/>
  <c r="L2063" i="1"/>
  <c r="V2063" i="1" s="1"/>
  <c r="L2064" i="1"/>
  <c r="V2064" i="1" s="1"/>
  <c r="L2065" i="1"/>
  <c r="V2065" i="1" s="1"/>
  <c r="L2066" i="1"/>
  <c r="V2066" i="1" s="1"/>
  <c r="L2067" i="1"/>
  <c r="V2067" i="1" s="1"/>
  <c r="L2068" i="1"/>
  <c r="V2068" i="1" s="1"/>
  <c r="L2069" i="1"/>
  <c r="V2069" i="1" s="1"/>
  <c r="L2070" i="1"/>
  <c r="V2070" i="1" s="1"/>
  <c r="L2071" i="1"/>
  <c r="V2071" i="1" s="1"/>
  <c r="L2072" i="1"/>
  <c r="V2072" i="1" s="1"/>
  <c r="L2073" i="1"/>
  <c r="V2073" i="1" s="1"/>
  <c r="L2074" i="1"/>
  <c r="V2074" i="1" s="1"/>
  <c r="L2075" i="1"/>
  <c r="V2075" i="1" s="1"/>
  <c r="L2076" i="1"/>
  <c r="V2076" i="1" s="1"/>
  <c r="L2077" i="1"/>
  <c r="V2077" i="1" s="1"/>
  <c r="L2078" i="1"/>
  <c r="V2078" i="1" s="1"/>
  <c r="L2079" i="1"/>
  <c r="V2079" i="1" s="1"/>
  <c r="L2080" i="1"/>
  <c r="V2080" i="1" s="1"/>
  <c r="L2081" i="1"/>
  <c r="V2081" i="1" s="1"/>
  <c r="L2082" i="1"/>
  <c r="V2082" i="1" s="1"/>
  <c r="L2083" i="1"/>
  <c r="V2083" i="1" s="1"/>
  <c r="L2084" i="1"/>
  <c r="V2084" i="1" s="1"/>
  <c r="L2085" i="1"/>
  <c r="V2085" i="1" s="1"/>
  <c r="L2086" i="1"/>
  <c r="V2086" i="1" s="1"/>
  <c r="L2087" i="1"/>
  <c r="V2087" i="1" s="1"/>
  <c r="L2088" i="1"/>
  <c r="V2088" i="1" s="1"/>
  <c r="L2089" i="1"/>
  <c r="V2089" i="1" s="1"/>
  <c r="L2090" i="1"/>
  <c r="V2090" i="1" s="1"/>
  <c r="L2091" i="1"/>
  <c r="V2091" i="1" s="1"/>
  <c r="L2092" i="1"/>
  <c r="V2092" i="1" s="1"/>
  <c r="L2093" i="1"/>
  <c r="V2093" i="1" s="1"/>
  <c r="L2094" i="1"/>
  <c r="V2094" i="1" s="1"/>
  <c r="L2095" i="1"/>
  <c r="V2095" i="1" s="1"/>
  <c r="L2096" i="1"/>
  <c r="V2096" i="1" s="1"/>
  <c r="L2097" i="1"/>
  <c r="V2097" i="1" s="1"/>
  <c r="L2098" i="1"/>
  <c r="V2098" i="1" s="1"/>
  <c r="L2099" i="1"/>
  <c r="V2099" i="1" s="1"/>
  <c r="L2100" i="1"/>
  <c r="V2100" i="1" s="1"/>
  <c r="L2101" i="1"/>
  <c r="V2101" i="1" s="1"/>
  <c r="L2102" i="1"/>
  <c r="V2102" i="1" s="1"/>
  <c r="L2103" i="1"/>
  <c r="V2103" i="1" s="1"/>
  <c r="L2104" i="1"/>
  <c r="V2104" i="1" s="1"/>
  <c r="L2105" i="1"/>
  <c r="V2105" i="1" s="1"/>
  <c r="L2106" i="1"/>
  <c r="V2106" i="1" s="1"/>
  <c r="L2107" i="1"/>
  <c r="V2107" i="1" s="1"/>
  <c r="L2108" i="1"/>
  <c r="V2108" i="1" s="1"/>
  <c r="L2109" i="1"/>
  <c r="V2109" i="1" s="1"/>
  <c r="L2110" i="1"/>
  <c r="V2110" i="1" s="1"/>
  <c r="L2111" i="1"/>
  <c r="V2111" i="1" s="1"/>
  <c r="L2112" i="1"/>
  <c r="V2112" i="1" s="1"/>
  <c r="L2113" i="1"/>
  <c r="V2113" i="1" s="1"/>
  <c r="L2114" i="1"/>
  <c r="V2114" i="1" s="1"/>
  <c r="L2115" i="1"/>
  <c r="V2115" i="1" s="1"/>
  <c r="L2116" i="1"/>
  <c r="V2116" i="1" s="1"/>
  <c r="L2117" i="1"/>
  <c r="V2117" i="1" s="1"/>
  <c r="L2118" i="1"/>
  <c r="V2118" i="1" s="1"/>
  <c r="L2119" i="1"/>
  <c r="V2119" i="1" s="1"/>
  <c r="L2120" i="1"/>
  <c r="V2120" i="1" s="1"/>
  <c r="L2121" i="1"/>
  <c r="V2121" i="1" s="1"/>
  <c r="L2122" i="1"/>
  <c r="V2122" i="1" s="1"/>
  <c r="L2123" i="1"/>
  <c r="V2123" i="1" s="1"/>
  <c r="L2124" i="1"/>
  <c r="V2124" i="1" s="1"/>
  <c r="L2125" i="1"/>
  <c r="V2125" i="1" s="1"/>
  <c r="L2126" i="1"/>
  <c r="V2126" i="1" s="1"/>
  <c r="L2127" i="1"/>
  <c r="V2127" i="1" s="1"/>
  <c r="L2128" i="1"/>
  <c r="V2128" i="1" s="1"/>
  <c r="L2129" i="1"/>
  <c r="V2129" i="1" s="1"/>
  <c r="L2130" i="1"/>
  <c r="V2130" i="1" s="1"/>
  <c r="L2131" i="1"/>
  <c r="V2131" i="1" s="1"/>
  <c r="L2132" i="1"/>
  <c r="V2132" i="1" s="1"/>
  <c r="L2133" i="1"/>
  <c r="V2133" i="1" s="1"/>
  <c r="L2134" i="1"/>
  <c r="V2134" i="1" s="1"/>
  <c r="L2135" i="1"/>
  <c r="V2135" i="1" s="1"/>
  <c r="L2136" i="1"/>
  <c r="V2136" i="1" s="1"/>
  <c r="L2137" i="1"/>
  <c r="V2137" i="1" s="1"/>
  <c r="L2138" i="1"/>
  <c r="V2138" i="1" s="1"/>
  <c r="L2139" i="1"/>
  <c r="V2139" i="1" s="1"/>
  <c r="L2140" i="1"/>
  <c r="V2140" i="1" s="1"/>
  <c r="L2141" i="1"/>
  <c r="V2141" i="1" s="1"/>
  <c r="L2142" i="1"/>
  <c r="V2142" i="1" s="1"/>
  <c r="L2143" i="1"/>
  <c r="V2143" i="1" s="1"/>
  <c r="L2144" i="1"/>
  <c r="V2144" i="1" s="1"/>
  <c r="L2145" i="1"/>
  <c r="V2145" i="1" s="1"/>
  <c r="L2146" i="1"/>
  <c r="V2146" i="1" s="1"/>
  <c r="L2147" i="1"/>
  <c r="V2147" i="1" s="1"/>
  <c r="L2148" i="1"/>
  <c r="V2148" i="1" s="1"/>
  <c r="L2149" i="1"/>
  <c r="V2149" i="1" s="1"/>
  <c r="L2150" i="1"/>
  <c r="V2150" i="1" s="1"/>
  <c r="L2151" i="1"/>
  <c r="V2151" i="1" s="1"/>
  <c r="L2152" i="1"/>
  <c r="V2152" i="1" s="1"/>
  <c r="L2153" i="1"/>
  <c r="V2153" i="1" s="1"/>
  <c r="L2154" i="1"/>
  <c r="V2154" i="1" s="1"/>
  <c r="L2155" i="1"/>
  <c r="V2155" i="1" s="1"/>
  <c r="L2156" i="1"/>
  <c r="V2156" i="1" s="1"/>
  <c r="L2157" i="1"/>
  <c r="V2157" i="1" s="1"/>
  <c r="L2158" i="1"/>
  <c r="V2158" i="1" s="1"/>
  <c r="L2159" i="1"/>
  <c r="V2159" i="1" s="1"/>
  <c r="L2160" i="1"/>
  <c r="V2160" i="1" s="1"/>
  <c r="L2161" i="1"/>
  <c r="V2161" i="1" s="1"/>
  <c r="L2162" i="1"/>
  <c r="V2162" i="1" s="1"/>
  <c r="L2163" i="1"/>
  <c r="V2163" i="1" s="1"/>
  <c r="L2164" i="1"/>
  <c r="V2164" i="1" s="1"/>
  <c r="L2165" i="1"/>
  <c r="V2165" i="1" s="1"/>
  <c r="L2166" i="1"/>
  <c r="V2166" i="1" s="1"/>
  <c r="L2167" i="1"/>
  <c r="V2167" i="1" s="1"/>
  <c r="L2168" i="1"/>
  <c r="V2168" i="1" s="1"/>
  <c r="L2169" i="1"/>
  <c r="V2169" i="1" s="1"/>
  <c r="L2170" i="1"/>
  <c r="V2170" i="1" s="1"/>
  <c r="L2171" i="1"/>
  <c r="V2171" i="1" s="1"/>
  <c r="L2172" i="1"/>
  <c r="V2172" i="1" s="1"/>
  <c r="L2173" i="1"/>
  <c r="V2173" i="1" s="1"/>
  <c r="L2174" i="1"/>
  <c r="V2174" i="1" s="1"/>
  <c r="L2175" i="1"/>
  <c r="V2175" i="1" s="1"/>
  <c r="L2176" i="1"/>
  <c r="V2176" i="1" s="1"/>
  <c r="L2177" i="1"/>
  <c r="V2177" i="1" s="1"/>
  <c r="L2178" i="1"/>
  <c r="V2178" i="1" s="1"/>
  <c r="L2179" i="1"/>
  <c r="V2179" i="1" s="1"/>
  <c r="L2180" i="1"/>
  <c r="V2180" i="1" s="1"/>
  <c r="L2181" i="1"/>
  <c r="V2181" i="1" s="1"/>
  <c r="L2182" i="1"/>
  <c r="V2182" i="1" s="1"/>
  <c r="L2183" i="1"/>
  <c r="V2183" i="1" s="1"/>
  <c r="L2184" i="1"/>
  <c r="V2184" i="1" s="1"/>
  <c r="L2185" i="1"/>
  <c r="V2185" i="1" s="1"/>
  <c r="L2186" i="1"/>
  <c r="V2186" i="1" s="1"/>
  <c r="L2187" i="1"/>
  <c r="V2187" i="1" s="1"/>
  <c r="L2188" i="1"/>
  <c r="V2188" i="1" s="1"/>
  <c r="L2189" i="1"/>
  <c r="V2189" i="1" s="1"/>
  <c r="L2190" i="1"/>
  <c r="V2190" i="1" s="1"/>
  <c r="L2191" i="1"/>
  <c r="V2191" i="1" s="1"/>
  <c r="L2192" i="1"/>
  <c r="V2192" i="1" s="1"/>
  <c r="L2193" i="1"/>
  <c r="V2193" i="1" s="1"/>
  <c r="L2194" i="1"/>
  <c r="V2194" i="1" s="1"/>
  <c r="L2195" i="1"/>
  <c r="V2195" i="1" s="1"/>
  <c r="L2196" i="1"/>
  <c r="V2196" i="1" s="1"/>
  <c r="L2197" i="1"/>
  <c r="V2197" i="1" s="1"/>
  <c r="L2198" i="1"/>
  <c r="V2198" i="1" s="1"/>
  <c r="L2199" i="1"/>
  <c r="V2199" i="1" s="1"/>
  <c r="L2200" i="1"/>
  <c r="V2200" i="1" s="1"/>
  <c r="L2201" i="1"/>
  <c r="V2201" i="1" s="1"/>
  <c r="L2202" i="1"/>
  <c r="V2202" i="1" s="1"/>
  <c r="L2203" i="1"/>
  <c r="V2203" i="1" s="1"/>
  <c r="L2204" i="1"/>
  <c r="V2204" i="1" s="1"/>
  <c r="L2205" i="1"/>
  <c r="V2205" i="1" s="1"/>
  <c r="L2206" i="1"/>
  <c r="V2206" i="1" s="1"/>
  <c r="L2207" i="1"/>
  <c r="V2207" i="1" s="1"/>
  <c r="L2208" i="1"/>
  <c r="V2208" i="1" s="1"/>
  <c r="L2209" i="1"/>
  <c r="V2209" i="1" s="1"/>
  <c r="L2210" i="1"/>
  <c r="V2210" i="1" s="1"/>
  <c r="L2211" i="1"/>
  <c r="V2211" i="1" s="1"/>
  <c r="L2212" i="1"/>
  <c r="V2212" i="1" s="1"/>
  <c r="L2213" i="1"/>
  <c r="V2213" i="1" s="1"/>
  <c r="L2214" i="1"/>
  <c r="V2214" i="1" s="1"/>
  <c r="L2215" i="1"/>
  <c r="V2215" i="1" s="1"/>
  <c r="L2216" i="1"/>
  <c r="V2216" i="1" s="1"/>
  <c r="L2217" i="1"/>
  <c r="V2217" i="1" s="1"/>
  <c r="L2218" i="1"/>
  <c r="V2218" i="1" s="1"/>
  <c r="L2219" i="1"/>
  <c r="V2219" i="1" s="1"/>
  <c r="L2220" i="1"/>
  <c r="V2220" i="1" s="1"/>
  <c r="L2221" i="1"/>
  <c r="V2221" i="1" s="1"/>
  <c r="L2222" i="1"/>
  <c r="V2222" i="1" s="1"/>
  <c r="L2223" i="1"/>
  <c r="V2223" i="1" s="1"/>
  <c r="L2224" i="1"/>
  <c r="V2224" i="1" s="1"/>
  <c r="L2225" i="1"/>
  <c r="V2225" i="1" s="1"/>
  <c r="L2226" i="1"/>
  <c r="V2226" i="1" s="1"/>
  <c r="L2227" i="1"/>
  <c r="V2227" i="1" s="1"/>
  <c r="L2228" i="1"/>
  <c r="V2228" i="1" s="1"/>
  <c r="L2229" i="1"/>
  <c r="V2229" i="1" s="1"/>
  <c r="L2230" i="1"/>
  <c r="V2230" i="1" s="1"/>
  <c r="L2231" i="1"/>
  <c r="V2231" i="1" s="1"/>
  <c r="L2232" i="1"/>
  <c r="V2232" i="1" s="1"/>
  <c r="L2233" i="1"/>
  <c r="V2233" i="1" s="1"/>
  <c r="L2234" i="1"/>
  <c r="V2234" i="1" s="1"/>
  <c r="L2235" i="1"/>
  <c r="V2235" i="1" s="1"/>
  <c r="L2236" i="1"/>
  <c r="V2236" i="1" s="1"/>
  <c r="L2237" i="1"/>
  <c r="V2237" i="1" s="1"/>
  <c r="L2238" i="1"/>
  <c r="V2238" i="1" s="1"/>
  <c r="L2239" i="1"/>
  <c r="V2239" i="1" s="1"/>
  <c r="L2240" i="1"/>
  <c r="V2240" i="1" s="1"/>
  <c r="L2241" i="1"/>
  <c r="V2241" i="1" s="1"/>
  <c r="L2242" i="1"/>
  <c r="V2242" i="1" s="1"/>
  <c r="L2243" i="1"/>
  <c r="V2243" i="1" s="1"/>
  <c r="L2244" i="1"/>
  <c r="V2244" i="1" s="1"/>
  <c r="L2245" i="1"/>
  <c r="V2245" i="1" s="1"/>
  <c r="L2246" i="1"/>
  <c r="V2246" i="1" s="1"/>
  <c r="L2247" i="1"/>
  <c r="V2247" i="1" s="1"/>
  <c r="L2248" i="1"/>
  <c r="V2248" i="1" s="1"/>
  <c r="L2249" i="1"/>
  <c r="V2249" i="1" s="1"/>
  <c r="L2250" i="1"/>
  <c r="V2250" i="1" s="1"/>
  <c r="L2251" i="1"/>
  <c r="V2251" i="1" s="1"/>
  <c r="L2252" i="1"/>
  <c r="V2252" i="1" s="1"/>
  <c r="L2253" i="1"/>
  <c r="V2253" i="1" s="1"/>
  <c r="L2254" i="1"/>
  <c r="V2254" i="1" s="1"/>
  <c r="L2255" i="1"/>
  <c r="V2255" i="1" s="1"/>
  <c r="L2256" i="1"/>
  <c r="V2256" i="1" s="1"/>
  <c r="L2257" i="1"/>
  <c r="V2257" i="1" s="1"/>
  <c r="L2258" i="1"/>
  <c r="V2258" i="1" s="1"/>
  <c r="L2259" i="1"/>
  <c r="V2259" i="1" s="1"/>
  <c r="L2260" i="1"/>
  <c r="V2260" i="1" s="1"/>
  <c r="L2261" i="1"/>
  <c r="V2261" i="1" s="1"/>
  <c r="L2262" i="1"/>
  <c r="V2262" i="1" s="1"/>
  <c r="L2263" i="1"/>
  <c r="V2263" i="1" s="1"/>
  <c r="L2264" i="1"/>
  <c r="V2264" i="1" s="1"/>
  <c r="L2265" i="1"/>
  <c r="V2265" i="1" s="1"/>
  <c r="L2266" i="1"/>
  <c r="V2266" i="1" s="1"/>
  <c r="L2267" i="1"/>
  <c r="V2267" i="1" s="1"/>
  <c r="L2268" i="1"/>
  <c r="V2268" i="1" s="1"/>
  <c r="L2269" i="1"/>
  <c r="V2269" i="1" s="1"/>
  <c r="L2270" i="1"/>
  <c r="V2270" i="1" s="1"/>
  <c r="L2271" i="1"/>
  <c r="V2271" i="1" s="1"/>
  <c r="L2272" i="1"/>
  <c r="V2272" i="1" s="1"/>
  <c r="L2273" i="1"/>
  <c r="V2273" i="1" s="1"/>
  <c r="L2274" i="1"/>
  <c r="V2274" i="1" s="1"/>
  <c r="L2275" i="1"/>
  <c r="V2275" i="1" s="1"/>
  <c r="L2276" i="1"/>
  <c r="V2276" i="1" s="1"/>
  <c r="L2277" i="1"/>
  <c r="V2277" i="1" s="1"/>
  <c r="L2278" i="1"/>
  <c r="V2278" i="1" s="1"/>
  <c r="L2279" i="1"/>
  <c r="V2279" i="1" s="1"/>
  <c r="L2280" i="1"/>
  <c r="V2280" i="1" s="1"/>
  <c r="L2281" i="1"/>
  <c r="V2281" i="1" s="1"/>
  <c r="L2282" i="1"/>
  <c r="V2282" i="1" s="1"/>
  <c r="L2283" i="1"/>
  <c r="V2283" i="1" s="1"/>
  <c r="L2284" i="1"/>
  <c r="V2284" i="1" s="1"/>
  <c r="L2285" i="1"/>
  <c r="V2285" i="1" s="1"/>
  <c r="L2286" i="1"/>
  <c r="V2286" i="1" s="1"/>
  <c r="L2287" i="1"/>
  <c r="V2287" i="1" s="1"/>
  <c r="L2288" i="1"/>
  <c r="V2288" i="1" s="1"/>
  <c r="L2289" i="1"/>
  <c r="V2289" i="1" s="1"/>
  <c r="L2290" i="1"/>
  <c r="V2290" i="1" s="1"/>
  <c r="L2291" i="1"/>
  <c r="V2291" i="1" s="1"/>
  <c r="L2292" i="1"/>
  <c r="V2292" i="1" s="1"/>
  <c r="L2293" i="1"/>
  <c r="V2293" i="1" s="1"/>
  <c r="L2294" i="1"/>
  <c r="V2294" i="1" s="1"/>
  <c r="L2295" i="1"/>
  <c r="V2295" i="1" s="1"/>
  <c r="L2296" i="1"/>
  <c r="V2296" i="1" s="1"/>
  <c r="L2297" i="1"/>
  <c r="V2297" i="1" s="1"/>
  <c r="L2298" i="1"/>
  <c r="V2298" i="1" s="1"/>
  <c r="L2299" i="1"/>
  <c r="V2299" i="1" s="1"/>
  <c r="L2300" i="1"/>
  <c r="V2300" i="1" s="1"/>
  <c r="L2301" i="1"/>
  <c r="V2301" i="1" s="1"/>
  <c r="L2302" i="1"/>
  <c r="V2302" i="1" s="1"/>
  <c r="L2303" i="1"/>
  <c r="V2303" i="1" s="1"/>
  <c r="L2304" i="1"/>
  <c r="V2304" i="1" s="1"/>
  <c r="L2305" i="1"/>
  <c r="V2305" i="1" s="1"/>
  <c r="L2306" i="1"/>
  <c r="V2306" i="1" s="1"/>
  <c r="L2307" i="1"/>
  <c r="V2307" i="1" s="1"/>
  <c r="L2308" i="1"/>
  <c r="V2308" i="1" s="1"/>
  <c r="L2309" i="1"/>
  <c r="V2309" i="1" s="1"/>
  <c r="L2310" i="1"/>
  <c r="V2310" i="1" s="1"/>
  <c r="L2311" i="1"/>
  <c r="V2311" i="1" s="1"/>
  <c r="L2312" i="1"/>
  <c r="V2312" i="1" s="1"/>
  <c r="L2313" i="1"/>
  <c r="V2313" i="1" s="1"/>
  <c r="L2314" i="1"/>
  <c r="V2314" i="1" s="1"/>
  <c r="L2315" i="1"/>
  <c r="V2315" i="1" s="1"/>
  <c r="L2316" i="1"/>
  <c r="V2316" i="1" s="1"/>
  <c r="L2317" i="1"/>
  <c r="V2317" i="1" s="1"/>
  <c r="L2318" i="1"/>
  <c r="V2318" i="1" s="1"/>
  <c r="L2319" i="1"/>
  <c r="V2319" i="1" s="1"/>
  <c r="L2320" i="1"/>
  <c r="V2320" i="1" s="1"/>
  <c r="L2321" i="1"/>
  <c r="V2321" i="1" s="1"/>
  <c r="L2322" i="1"/>
  <c r="V2322" i="1" s="1"/>
  <c r="L2323" i="1"/>
  <c r="V2323" i="1" s="1"/>
  <c r="L2324" i="1"/>
  <c r="V2324" i="1" s="1"/>
  <c r="L2325" i="1"/>
  <c r="V2325" i="1" s="1"/>
  <c r="L2326" i="1"/>
  <c r="V2326" i="1" s="1"/>
  <c r="L2327" i="1"/>
  <c r="V2327" i="1" s="1"/>
  <c r="L2328" i="1"/>
  <c r="V2328" i="1" s="1"/>
  <c r="L2329" i="1"/>
  <c r="V2329" i="1" s="1"/>
  <c r="L2330" i="1"/>
  <c r="V2330" i="1" s="1"/>
  <c r="L2331" i="1"/>
  <c r="V2331" i="1" s="1"/>
  <c r="L2332" i="1"/>
  <c r="V2332" i="1" s="1"/>
  <c r="L2333" i="1"/>
  <c r="V2333" i="1" s="1"/>
  <c r="L2334" i="1"/>
  <c r="V2334" i="1" s="1"/>
  <c r="L2335" i="1"/>
  <c r="V2335" i="1" s="1"/>
  <c r="L2336" i="1"/>
  <c r="V2336" i="1" s="1"/>
  <c r="L2337" i="1"/>
  <c r="V2337" i="1" s="1"/>
  <c r="L2338" i="1"/>
  <c r="V2338" i="1" s="1"/>
  <c r="L2339" i="1"/>
  <c r="V2339" i="1" s="1"/>
  <c r="L2340" i="1"/>
  <c r="V2340" i="1" s="1"/>
  <c r="L2341" i="1"/>
  <c r="V2341" i="1" s="1"/>
  <c r="L2342" i="1"/>
  <c r="V2342" i="1" s="1"/>
  <c r="L2343" i="1"/>
  <c r="V2343" i="1" s="1"/>
  <c r="L2344" i="1"/>
  <c r="V2344" i="1" s="1"/>
  <c r="L2345" i="1"/>
  <c r="V2345" i="1" s="1"/>
  <c r="L2346" i="1"/>
  <c r="V2346" i="1" s="1"/>
  <c r="L2347" i="1"/>
  <c r="V2347" i="1" s="1"/>
  <c r="L2348" i="1"/>
  <c r="V2348" i="1" s="1"/>
  <c r="L2349" i="1"/>
  <c r="V2349" i="1" s="1"/>
  <c r="L2350" i="1"/>
  <c r="V2350" i="1" s="1"/>
  <c r="L2351" i="1"/>
  <c r="V2351" i="1" s="1"/>
  <c r="L2352" i="1"/>
  <c r="V2352" i="1" s="1"/>
  <c r="L2353" i="1"/>
  <c r="V2353" i="1" s="1"/>
  <c r="L2354" i="1"/>
  <c r="V2354" i="1" s="1"/>
  <c r="L2355" i="1"/>
  <c r="V2355" i="1" s="1"/>
  <c r="L2356" i="1"/>
  <c r="V2356" i="1" s="1"/>
  <c r="L2357" i="1"/>
  <c r="V2357" i="1" s="1"/>
  <c r="L2358" i="1"/>
  <c r="V2358" i="1" s="1"/>
  <c r="L2359" i="1"/>
  <c r="V2359" i="1" s="1"/>
  <c r="L2360" i="1"/>
  <c r="V2360" i="1" s="1"/>
  <c r="L2361" i="1"/>
  <c r="V2361" i="1" s="1"/>
  <c r="L2362" i="1"/>
  <c r="V2362" i="1" s="1"/>
  <c r="L2363" i="1"/>
  <c r="V2363" i="1" s="1"/>
  <c r="L2364" i="1"/>
  <c r="V2364" i="1" s="1"/>
  <c r="L2365" i="1"/>
  <c r="V2365" i="1" s="1"/>
  <c r="L2366" i="1"/>
  <c r="V2366" i="1" s="1"/>
  <c r="L2367" i="1"/>
  <c r="V2367" i="1" s="1"/>
  <c r="L2368" i="1"/>
  <c r="V2368" i="1" s="1"/>
  <c r="L2369" i="1"/>
  <c r="V2369" i="1" s="1"/>
  <c r="L2370" i="1"/>
  <c r="V2370" i="1" s="1"/>
  <c r="L2371" i="1"/>
  <c r="V2371" i="1" s="1"/>
  <c r="L2372" i="1"/>
  <c r="V2372" i="1" s="1"/>
  <c r="L2373" i="1"/>
  <c r="V2373" i="1" s="1"/>
  <c r="L2374" i="1"/>
  <c r="V2374" i="1" s="1"/>
  <c r="L2375" i="1"/>
  <c r="V2375" i="1" s="1"/>
  <c r="L2376" i="1"/>
  <c r="V2376" i="1" s="1"/>
  <c r="L2377" i="1"/>
  <c r="V2377" i="1" s="1"/>
  <c r="L2378" i="1"/>
  <c r="V2378" i="1" s="1"/>
  <c r="L2379" i="1"/>
  <c r="V2379" i="1" s="1"/>
  <c r="L2380" i="1"/>
  <c r="V2380" i="1" s="1"/>
  <c r="L2381" i="1"/>
  <c r="V2381" i="1" s="1"/>
  <c r="L2382" i="1"/>
  <c r="V2382" i="1" s="1"/>
  <c r="L2383" i="1"/>
  <c r="V2383" i="1" s="1"/>
  <c r="L2384" i="1"/>
  <c r="V2384" i="1" s="1"/>
  <c r="L2385" i="1"/>
  <c r="V2385" i="1" s="1"/>
  <c r="L2386" i="1"/>
  <c r="V2386" i="1" s="1"/>
  <c r="L2387" i="1"/>
  <c r="V2387" i="1" s="1"/>
  <c r="L2388" i="1"/>
  <c r="V2388" i="1" s="1"/>
  <c r="L2389" i="1"/>
  <c r="V2389" i="1" s="1"/>
  <c r="L2390" i="1"/>
  <c r="V2390" i="1" s="1"/>
  <c r="L2391" i="1"/>
  <c r="V2391" i="1" s="1"/>
  <c r="L2392" i="1"/>
  <c r="V2392" i="1" s="1"/>
  <c r="L2393" i="1"/>
  <c r="V2393" i="1" s="1"/>
  <c r="L2394" i="1"/>
  <c r="V2394" i="1" s="1"/>
  <c r="L2395" i="1"/>
  <c r="V2395" i="1" s="1"/>
  <c r="L2396" i="1"/>
  <c r="V2396" i="1" s="1"/>
  <c r="L2397" i="1"/>
  <c r="V2397" i="1" s="1"/>
  <c r="L2398" i="1"/>
  <c r="V2398" i="1" s="1"/>
  <c r="L2399" i="1"/>
  <c r="V2399" i="1" s="1"/>
  <c r="L2400" i="1"/>
  <c r="V2400" i="1" s="1"/>
  <c r="L2401" i="1"/>
  <c r="V2401" i="1" s="1"/>
  <c r="L2402" i="1"/>
  <c r="V2402" i="1" s="1"/>
  <c r="L2403" i="1"/>
  <c r="V2403" i="1" s="1"/>
  <c r="L2404" i="1"/>
  <c r="V2404" i="1" s="1"/>
  <c r="L2405" i="1"/>
  <c r="V2405" i="1" s="1"/>
  <c r="L2406" i="1"/>
  <c r="V2406" i="1" s="1"/>
  <c r="L2407" i="1"/>
  <c r="V2407" i="1" s="1"/>
  <c r="L2408" i="1"/>
  <c r="V2408" i="1" s="1"/>
  <c r="L2409" i="1"/>
  <c r="V2409" i="1" s="1"/>
  <c r="L2410" i="1"/>
  <c r="V2410" i="1" s="1"/>
  <c r="L2411" i="1"/>
  <c r="V2411" i="1" s="1"/>
  <c r="L2412" i="1"/>
  <c r="V2412" i="1" s="1"/>
  <c r="L2413" i="1"/>
  <c r="V2413" i="1" s="1"/>
  <c r="L2414" i="1"/>
  <c r="V2414" i="1" s="1"/>
  <c r="L2415" i="1"/>
  <c r="V2415" i="1" s="1"/>
  <c r="L2416" i="1"/>
  <c r="V2416" i="1" s="1"/>
  <c r="L2417" i="1"/>
  <c r="V2417" i="1" s="1"/>
  <c r="L2418" i="1"/>
  <c r="V2418" i="1" s="1"/>
  <c r="L2419" i="1"/>
  <c r="V2419" i="1" s="1"/>
  <c r="L2420" i="1"/>
  <c r="V2420" i="1" s="1"/>
  <c r="L2421" i="1"/>
  <c r="V2421" i="1" s="1"/>
  <c r="L2422" i="1"/>
  <c r="V2422" i="1" s="1"/>
  <c r="L2423" i="1"/>
  <c r="V2423" i="1" s="1"/>
  <c r="L2424" i="1"/>
  <c r="V2424" i="1" s="1"/>
  <c r="L2425" i="1"/>
  <c r="V2425" i="1" s="1"/>
  <c r="L2426" i="1"/>
  <c r="V2426" i="1" s="1"/>
  <c r="L2427" i="1"/>
  <c r="V2427" i="1" s="1"/>
  <c r="L2428" i="1"/>
  <c r="V2428" i="1" s="1"/>
  <c r="L2429" i="1"/>
  <c r="V2429" i="1" s="1"/>
  <c r="L2430" i="1"/>
  <c r="V2430" i="1" s="1"/>
  <c r="L2431" i="1"/>
  <c r="V2431" i="1" s="1"/>
  <c r="L2432" i="1"/>
  <c r="V2432" i="1" s="1"/>
  <c r="L2433" i="1"/>
  <c r="V2433" i="1" s="1"/>
  <c r="L2434" i="1"/>
  <c r="V2434" i="1" s="1"/>
  <c r="L2435" i="1"/>
  <c r="V2435" i="1" s="1"/>
  <c r="L2436" i="1"/>
  <c r="V2436" i="1" s="1"/>
  <c r="L2437" i="1"/>
  <c r="V2437" i="1" s="1"/>
  <c r="L2438" i="1"/>
  <c r="V2438" i="1" s="1"/>
  <c r="L2439" i="1"/>
  <c r="V2439" i="1" s="1"/>
  <c r="L2440" i="1"/>
  <c r="V2440" i="1" s="1"/>
  <c r="L2441" i="1"/>
  <c r="V2441" i="1" s="1"/>
  <c r="L2442" i="1"/>
  <c r="V2442" i="1" s="1"/>
  <c r="L2443" i="1"/>
  <c r="V2443" i="1" s="1"/>
  <c r="L2444" i="1"/>
  <c r="V2444" i="1" s="1"/>
  <c r="L2445" i="1"/>
  <c r="V2445" i="1" s="1"/>
  <c r="L2446" i="1"/>
  <c r="V2446" i="1" s="1"/>
  <c r="L2447" i="1"/>
  <c r="V2447" i="1" s="1"/>
  <c r="L2448" i="1"/>
  <c r="V2448" i="1" s="1"/>
  <c r="L2449" i="1"/>
  <c r="V2449" i="1" s="1"/>
  <c r="L2450" i="1"/>
  <c r="V2450" i="1" s="1"/>
  <c r="L2451" i="1"/>
  <c r="V2451" i="1" s="1"/>
  <c r="L2452" i="1"/>
  <c r="V2452" i="1" s="1"/>
  <c r="L2453" i="1"/>
  <c r="V2453" i="1" s="1"/>
  <c r="L2454" i="1"/>
  <c r="V2454" i="1" s="1"/>
  <c r="L2455" i="1"/>
  <c r="V2455" i="1" s="1"/>
  <c r="L2456" i="1"/>
  <c r="V2456" i="1" s="1"/>
  <c r="L2457" i="1"/>
  <c r="V2457" i="1" s="1"/>
  <c r="L2458" i="1"/>
  <c r="V2458" i="1" s="1"/>
  <c r="L2459" i="1"/>
  <c r="V2459" i="1" s="1"/>
  <c r="L2460" i="1"/>
  <c r="V2460" i="1" s="1"/>
  <c r="L2461" i="1"/>
  <c r="V2461" i="1" s="1"/>
  <c r="L2462" i="1"/>
  <c r="V2462" i="1" s="1"/>
  <c r="L2463" i="1"/>
  <c r="V2463" i="1" s="1"/>
  <c r="L2464" i="1"/>
  <c r="V2464" i="1" s="1"/>
  <c r="L2465" i="1"/>
  <c r="V2465" i="1" s="1"/>
  <c r="L2466" i="1"/>
  <c r="V2466" i="1" s="1"/>
  <c r="L2467" i="1"/>
  <c r="V2467" i="1" s="1"/>
  <c r="L2468" i="1"/>
  <c r="V2468" i="1" s="1"/>
  <c r="L2469" i="1"/>
  <c r="V2469" i="1" s="1"/>
  <c r="L2470" i="1"/>
  <c r="V2470" i="1" s="1"/>
  <c r="L2471" i="1"/>
  <c r="V2471" i="1" s="1"/>
  <c r="L2472" i="1"/>
  <c r="V2472" i="1" s="1"/>
  <c r="L2473" i="1"/>
  <c r="V2473" i="1" s="1"/>
  <c r="L2474" i="1"/>
  <c r="V2474" i="1" s="1"/>
  <c r="L2475" i="1"/>
  <c r="V2475" i="1" s="1"/>
  <c r="L2476" i="1"/>
  <c r="V2476" i="1" s="1"/>
  <c r="L2477" i="1"/>
  <c r="V2477" i="1" s="1"/>
  <c r="L2478" i="1"/>
  <c r="V2478" i="1" s="1"/>
  <c r="L2479" i="1"/>
  <c r="V2479" i="1" s="1"/>
  <c r="L2480" i="1"/>
  <c r="V2480" i="1" s="1"/>
  <c r="L2481" i="1"/>
  <c r="V2481" i="1" s="1"/>
  <c r="L2482" i="1"/>
  <c r="V2482" i="1" s="1"/>
  <c r="L2483" i="1"/>
  <c r="V2483" i="1" s="1"/>
  <c r="L2484" i="1"/>
  <c r="V2484" i="1" s="1"/>
  <c r="L2485" i="1"/>
  <c r="V2485" i="1" s="1"/>
  <c r="L2486" i="1"/>
  <c r="V2486" i="1" s="1"/>
  <c r="L2487" i="1"/>
  <c r="V2487" i="1" s="1"/>
  <c r="L2488" i="1"/>
  <c r="V2488" i="1" s="1"/>
  <c r="L2489" i="1"/>
  <c r="V2489" i="1" s="1"/>
  <c r="L2490" i="1"/>
  <c r="V2490" i="1" s="1"/>
  <c r="L2491" i="1"/>
  <c r="V2491" i="1" s="1"/>
  <c r="L2492" i="1"/>
  <c r="V2492" i="1" s="1"/>
  <c r="L2493" i="1"/>
  <c r="V2493" i="1" s="1"/>
  <c r="L2494" i="1"/>
  <c r="V2494" i="1" s="1"/>
  <c r="L2495" i="1"/>
  <c r="V2495" i="1" s="1"/>
  <c r="L2496" i="1"/>
  <c r="V2496" i="1" s="1"/>
  <c r="L2497" i="1"/>
  <c r="V2497" i="1" s="1"/>
  <c r="L2498" i="1"/>
  <c r="V2498" i="1" s="1"/>
  <c r="L2499" i="1"/>
  <c r="V2499" i="1" s="1"/>
  <c r="L2500" i="1"/>
  <c r="V2500" i="1" s="1"/>
  <c r="L2501" i="1"/>
  <c r="V2501" i="1" s="1"/>
  <c r="L2502" i="1"/>
  <c r="V2502" i="1" s="1"/>
  <c r="L2503" i="1"/>
  <c r="V2503" i="1" s="1"/>
  <c r="L2504" i="1"/>
  <c r="V2504" i="1" s="1"/>
  <c r="L2505" i="1"/>
  <c r="V2505" i="1" s="1"/>
  <c r="L2506" i="1"/>
  <c r="V2506" i="1" s="1"/>
  <c r="L2507" i="1"/>
  <c r="V2507" i="1" s="1"/>
  <c r="L2508" i="1"/>
  <c r="V2508" i="1" s="1"/>
  <c r="L2509" i="1"/>
  <c r="V2509" i="1" s="1"/>
  <c r="L2510" i="1"/>
  <c r="V2510" i="1" s="1"/>
  <c r="L2511" i="1"/>
  <c r="V2511" i="1" s="1"/>
  <c r="L2512" i="1"/>
  <c r="V2512" i="1" s="1"/>
  <c r="L2513" i="1"/>
  <c r="V2513" i="1" s="1"/>
  <c r="L2514" i="1"/>
  <c r="V2514" i="1" s="1"/>
  <c r="L2515" i="1"/>
  <c r="V2515" i="1" s="1"/>
  <c r="L2516" i="1"/>
  <c r="V2516" i="1" s="1"/>
  <c r="L2517" i="1"/>
  <c r="V2517" i="1" s="1"/>
  <c r="L2518" i="1"/>
  <c r="V2518" i="1" s="1"/>
  <c r="L2519" i="1"/>
  <c r="V2519" i="1" s="1"/>
  <c r="L2520" i="1"/>
  <c r="V2520" i="1" s="1"/>
  <c r="L2521" i="1"/>
  <c r="V2521" i="1" s="1"/>
  <c r="L2522" i="1"/>
  <c r="V2522" i="1" s="1"/>
  <c r="L2523" i="1"/>
  <c r="V2523" i="1" s="1"/>
  <c r="L2524" i="1"/>
  <c r="V2524" i="1" s="1"/>
  <c r="L2525" i="1"/>
  <c r="V2525" i="1" s="1"/>
  <c r="L2526" i="1"/>
  <c r="V2526" i="1" s="1"/>
  <c r="L2527" i="1"/>
  <c r="V2527" i="1" s="1"/>
  <c r="L2528" i="1"/>
  <c r="V2528" i="1" s="1"/>
  <c r="L2529" i="1"/>
  <c r="V2529" i="1" s="1"/>
  <c r="L2530" i="1"/>
  <c r="V2530" i="1" s="1"/>
  <c r="L2531" i="1"/>
  <c r="V2531" i="1" s="1"/>
  <c r="L2532" i="1"/>
  <c r="V2532" i="1" s="1"/>
  <c r="L2533" i="1"/>
  <c r="V2533" i="1" s="1"/>
  <c r="L2534" i="1"/>
  <c r="V2534" i="1" s="1"/>
  <c r="L2535" i="1"/>
  <c r="V2535" i="1" s="1"/>
  <c r="L2536" i="1"/>
  <c r="V2536" i="1" s="1"/>
  <c r="L2537" i="1"/>
  <c r="V2537" i="1" s="1"/>
  <c r="L2538" i="1"/>
  <c r="V2538" i="1" s="1"/>
  <c r="L2539" i="1"/>
  <c r="V2539" i="1" s="1"/>
  <c r="L2540" i="1"/>
  <c r="V2540" i="1" s="1"/>
  <c r="L2541" i="1"/>
  <c r="V2541" i="1" s="1"/>
  <c r="L2542" i="1"/>
  <c r="V2542" i="1" s="1"/>
  <c r="L2543" i="1"/>
  <c r="V2543" i="1" s="1"/>
  <c r="L2544" i="1"/>
  <c r="V2544" i="1" s="1"/>
  <c r="L2545" i="1"/>
  <c r="V2545" i="1" s="1"/>
  <c r="L2546" i="1"/>
  <c r="V2546" i="1" s="1"/>
  <c r="L2547" i="1"/>
  <c r="V2547" i="1" s="1"/>
  <c r="L2548" i="1"/>
  <c r="V2548" i="1" s="1"/>
  <c r="L2549" i="1"/>
  <c r="V2549" i="1" s="1"/>
  <c r="L2550" i="1"/>
  <c r="V2550" i="1" s="1"/>
  <c r="L2551" i="1"/>
  <c r="V2551" i="1" s="1"/>
  <c r="L2552" i="1"/>
  <c r="V2552" i="1" s="1"/>
  <c r="L2553" i="1"/>
  <c r="V2553" i="1" s="1"/>
  <c r="L2554" i="1"/>
  <c r="V2554" i="1" s="1"/>
  <c r="L2555" i="1"/>
  <c r="V2555" i="1" s="1"/>
  <c r="L2556" i="1"/>
  <c r="V2556" i="1" s="1"/>
  <c r="L2557" i="1"/>
  <c r="V2557" i="1" s="1"/>
  <c r="L2558" i="1"/>
  <c r="V2558" i="1" s="1"/>
  <c r="L2559" i="1"/>
  <c r="V2559" i="1" s="1"/>
  <c r="L2560" i="1"/>
  <c r="V2560" i="1" s="1"/>
  <c r="L2561" i="1"/>
  <c r="V2561" i="1" s="1"/>
  <c r="L2562" i="1"/>
  <c r="V2562" i="1" s="1"/>
  <c r="L2563" i="1"/>
  <c r="V2563" i="1" s="1"/>
  <c r="L2564" i="1"/>
  <c r="V2564" i="1" s="1"/>
  <c r="L2565" i="1"/>
  <c r="V2565" i="1" s="1"/>
  <c r="L2566" i="1"/>
  <c r="V2566" i="1" s="1"/>
  <c r="L2567" i="1"/>
  <c r="V2567" i="1" s="1"/>
  <c r="L2568" i="1"/>
  <c r="V2568" i="1" s="1"/>
  <c r="L2569" i="1"/>
  <c r="V2569" i="1" s="1"/>
  <c r="L2570" i="1"/>
  <c r="V2570" i="1" s="1"/>
  <c r="L2571" i="1"/>
  <c r="V2571" i="1" s="1"/>
  <c r="L2572" i="1"/>
  <c r="V2572" i="1" s="1"/>
  <c r="L2573" i="1"/>
  <c r="V2573" i="1" s="1"/>
  <c r="L2574" i="1"/>
  <c r="V2574" i="1" s="1"/>
  <c r="L2575" i="1"/>
  <c r="V2575" i="1" s="1"/>
  <c r="L2576" i="1"/>
  <c r="V2576" i="1" s="1"/>
  <c r="L2577" i="1"/>
  <c r="V2577" i="1" s="1"/>
  <c r="L2578" i="1"/>
  <c r="V2578" i="1" s="1"/>
  <c r="L2579" i="1"/>
  <c r="V2579" i="1" s="1"/>
  <c r="L2580" i="1"/>
  <c r="V2580" i="1" s="1"/>
  <c r="L2581" i="1"/>
  <c r="V2581" i="1" s="1"/>
  <c r="L2582" i="1"/>
  <c r="V2582" i="1" s="1"/>
  <c r="L2583" i="1"/>
  <c r="V2583" i="1" s="1"/>
  <c r="L2584" i="1"/>
  <c r="V2584" i="1" s="1"/>
  <c r="L2585" i="1"/>
  <c r="V2585" i="1" s="1"/>
  <c r="L2586" i="1"/>
  <c r="V2586" i="1" s="1"/>
  <c r="L2587" i="1"/>
  <c r="V2587" i="1" s="1"/>
  <c r="L2588" i="1"/>
  <c r="V2588" i="1" s="1"/>
  <c r="L2589" i="1"/>
  <c r="V2589" i="1" s="1"/>
  <c r="L2590" i="1"/>
  <c r="V2590" i="1" s="1"/>
  <c r="L2591" i="1"/>
  <c r="V2591" i="1" s="1"/>
  <c r="L2592" i="1"/>
  <c r="V2592" i="1" s="1"/>
  <c r="L2593" i="1"/>
  <c r="V2593" i="1" s="1"/>
  <c r="L2594" i="1"/>
  <c r="V2594" i="1" s="1"/>
  <c r="L2595" i="1"/>
  <c r="V2595" i="1" s="1"/>
  <c r="L2596" i="1"/>
  <c r="V2596" i="1" s="1"/>
  <c r="L2597" i="1"/>
  <c r="V2597" i="1" s="1"/>
  <c r="L2598" i="1"/>
  <c r="V2598" i="1" s="1"/>
  <c r="L2599" i="1"/>
  <c r="V2599" i="1" s="1"/>
  <c r="L2600" i="1"/>
  <c r="V2600" i="1" s="1"/>
  <c r="L2601" i="1"/>
  <c r="V2601" i="1" s="1"/>
  <c r="L2602" i="1"/>
  <c r="V2602" i="1" s="1"/>
  <c r="L2603" i="1"/>
  <c r="V2603" i="1" s="1"/>
  <c r="L2604" i="1"/>
  <c r="V2604" i="1" s="1"/>
  <c r="L2605" i="1"/>
  <c r="V2605" i="1" s="1"/>
  <c r="L2606" i="1"/>
  <c r="V2606" i="1" s="1"/>
  <c r="L2607" i="1"/>
  <c r="V2607" i="1" s="1"/>
  <c r="L2608" i="1"/>
  <c r="V2608" i="1" s="1"/>
  <c r="L2609" i="1"/>
  <c r="V2609" i="1" s="1"/>
  <c r="L2610" i="1"/>
  <c r="V2610" i="1" s="1"/>
  <c r="L2611" i="1"/>
  <c r="V2611" i="1" s="1"/>
  <c r="L2612" i="1"/>
  <c r="V2612" i="1" s="1"/>
  <c r="L2613" i="1"/>
  <c r="V2613" i="1" s="1"/>
  <c r="L2614" i="1"/>
  <c r="V2614" i="1" s="1"/>
  <c r="L2615" i="1"/>
  <c r="V2615" i="1" s="1"/>
  <c r="L2616" i="1"/>
  <c r="V2616" i="1" s="1"/>
  <c r="L2617" i="1"/>
  <c r="V2617" i="1" s="1"/>
  <c r="L2618" i="1"/>
  <c r="V2618" i="1" s="1"/>
  <c r="L2619" i="1"/>
  <c r="V2619" i="1" s="1"/>
  <c r="L2620" i="1"/>
  <c r="V2620" i="1" s="1"/>
  <c r="L2621" i="1"/>
  <c r="V2621" i="1" s="1"/>
  <c r="L2622" i="1"/>
  <c r="V2622" i="1" s="1"/>
  <c r="L2623" i="1"/>
  <c r="V2623" i="1" s="1"/>
  <c r="L2624" i="1"/>
  <c r="V2624" i="1" s="1"/>
  <c r="L2625" i="1"/>
  <c r="V2625" i="1" s="1"/>
  <c r="L2626" i="1"/>
  <c r="V2626" i="1" s="1"/>
  <c r="L2627" i="1"/>
  <c r="V2627" i="1" s="1"/>
  <c r="L2628" i="1"/>
  <c r="V2628" i="1" s="1"/>
  <c r="L2629" i="1"/>
  <c r="V2629" i="1" s="1"/>
  <c r="L2630" i="1"/>
  <c r="V2630" i="1" s="1"/>
  <c r="L2631" i="1"/>
  <c r="V2631" i="1" s="1"/>
  <c r="L2632" i="1"/>
  <c r="V2632" i="1" s="1"/>
  <c r="L2633" i="1"/>
  <c r="V2633" i="1" s="1"/>
  <c r="L2634" i="1"/>
  <c r="V2634" i="1" s="1"/>
  <c r="L2635" i="1"/>
  <c r="V2635" i="1" s="1"/>
  <c r="L2636" i="1"/>
  <c r="V2636" i="1" s="1"/>
  <c r="L2637" i="1"/>
  <c r="V2637" i="1" s="1"/>
  <c r="L2638" i="1"/>
  <c r="V2638" i="1" s="1"/>
  <c r="L2639" i="1"/>
  <c r="V2639" i="1" s="1"/>
  <c r="L2640" i="1"/>
  <c r="V2640" i="1" s="1"/>
  <c r="L2641" i="1"/>
  <c r="V2641" i="1" s="1"/>
  <c r="L2642" i="1"/>
  <c r="V2642" i="1" s="1"/>
  <c r="L2643" i="1"/>
  <c r="V2643" i="1" s="1"/>
  <c r="L2644" i="1"/>
  <c r="V2644" i="1" s="1"/>
  <c r="L2645" i="1"/>
  <c r="V2645" i="1" s="1"/>
  <c r="L2646" i="1"/>
  <c r="V2646" i="1" s="1"/>
  <c r="L2647" i="1"/>
  <c r="V2647" i="1" s="1"/>
  <c r="L2648" i="1"/>
  <c r="V2648" i="1" s="1"/>
  <c r="L2649" i="1"/>
  <c r="V2649" i="1" s="1"/>
  <c r="L2650" i="1"/>
  <c r="V2650" i="1" s="1"/>
  <c r="L2651" i="1"/>
  <c r="V2651" i="1" s="1"/>
  <c r="L2652" i="1"/>
  <c r="V2652" i="1" s="1"/>
  <c r="L2653" i="1"/>
  <c r="V2653" i="1" s="1"/>
  <c r="L2654" i="1"/>
  <c r="V2654" i="1" s="1"/>
  <c r="L2655" i="1"/>
  <c r="V2655" i="1" s="1"/>
  <c r="L2656" i="1"/>
  <c r="V2656" i="1" s="1"/>
  <c r="L2657" i="1"/>
  <c r="V2657" i="1" s="1"/>
  <c r="L2658" i="1"/>
  <c r="V2658" i="1" s="1"/>
  <c r="L2659" i="1"/>
  <c r="V2659" i="1" s="1"/>
  <c r="L2660" i="1"/>
  <c r="V2660" i="1" s="1"/>
  <c r="L2661" i="1"/>
  <c r="V2661" i="1" s="1"/>
  <c r="L2662" i="1"/>
  <c r="V2662" i="1" s="1"/>
  <c r="L2663" i="1"/>
  <c r="V2663" i="1" s="1"/>
  <c r="L2664" i="1"/>
  <c r="V2664" i="1" s="1"/>
  <c r="L2665" i="1"/>
  <c r="V2665" i="1" s="1"/>
  <c r="L2666" i="1"/>
  <c r="V2666" i="1" s="1"/>
  <c r="L2667" i="1"/>
  <c r="V2667" i="1" s="1"/>
  <c r="L2668" i="1"/>
  <c r="V2668" i="1" s="1"/>
  <c r="L2669" i="1"/>
  <c r="V2669" i="1" s="1"/>
  <c r="L2670" i="1"/>
  <c r="V2670" i="1" s="1"/>
  <c r="L2671" i="1"/>
  <c r="V2671" i="1" s="1"/>
  <c r="L2672" i="1"/>
  <c r="V2672" i="1" s="1"/>
  <c r="L2673" i="1"/>
  <c r="V2673" i="1" s="1"/>
  <c r="L2674" i="1"/>
  <c r="V2674" i="1" s="1"/>
  <c r="L2675" i="1"/>
  <c r="V2675" i="1" s="1"/>
  <c r="L2676" i="1"/>
  <c r="V2676" i="1" s="1"/>
  <c r="L2677" i="1"/>
  <c r="V2677" i="1" s="1"/>
  <c r="L2678" i="1"/>
  <c r="V2678" i="1" s="1"/>
  <c r="L2679" i="1"/>
  <c r="V2679" i="1" s="1"/>
  <c r="L2680" i="1"/>
  <c r="V2680" i="1" s="1"/>
  <c r="L2681" i="1"/>
  <c r="V2681" i="1" s="1"/>
  <c r="L2682" i="1"/>
  <c r="V2682" i="1" s="1"/>
  <c r="L2683" i="1"/>
  <c r="V2683" i="1" s="1"/>
  <c r="L2684" i="1"/>
  <c r="V2684" i="1" s="1"/>
  <c r="L2685" i="1"/>
  <c r="V2685" i="1" s="1"/>
  <c r="L2686" i="1"/>
  <c r="V2686" i="1" s="1"/>
  <c r="L2687" i="1"/>
  <c r="V2687" i="1" s="1"/>
  <c r="L2688" i="1"/>
  <c r="V2688" i="1" s="1"/>
  <c r="L2689" i="1"/>
  <c r="V2689" i="1" s="1"/>
  <c r="L2690" i="1"/>
  <c r="V2690" i="1" s="1"/>
  <c r="L2691" i="1"/>
  <c r="V2691" i="1" s="1"/>
  <c r="L2692" i="1"/>
  <c r="V2692" i="1" s="1"/>
  <c r="L2693" i="1"/>
  <c r="V2693" i="1" s="1"/>
  <c r="L2694" i="1"/>
  <c r="V2694" i="1" s="1"/>
  <c r="L2695" i="1"/>
  <c r="V2695" i="1" s="1"/>
  <c r="L2696" i="1"/>
  <c r="V2696" i="1" s="1"/>
  <c r="L2697" i="1"/>
  <c r="V2697" i="1" s="1"/>
  <c r="L2698" i="1"/>
  <c r="V2698" i="1" s="1"/>
  <c r="L2699" i="1"/>
  <c r="V2699" i="1" s="1"/>
  <c r="L2700" i="1"/>
  <c r="V2700" i="1" s="1"/>
  <c r="L2701" i="1"/>
  <c r="V2701" i="1" s="1"/>
  <c r="L2702" i="1"/>
  <c r="V2702" i="1" s="1"/>
  <c r="L2703" i="1"/>
  <c r="V2703" i="1" s="1"/>
  <c r="L2704" i="1"/>
  <c r="V2704" i="1" s="1"/>
  <c r="L2705" i="1"/>
  <c r="V2705" i="1" s="1"/>
  <c r="L2706" i="1"/>
  <c r="V2706" i="1" s="1"/>
  <c r="L2707" i="1"/>
  <c r="V2707" i="1" s="1"/>
  <c r="L2708" i="1"/>
  <c r="V2708" i="1" s="1"/>
  <c r="L2709" i="1"/>
  <c r="V2709" i="1" s="1"/>
  <c r="L2710" i="1"/>
  <c r="V2710" i="1" s="1"/>
  <c r="L2711" i="1"/>
  <c r="V2711" i="1" s="1"/>
  <c r="L2712" i="1"/>
  <c r="V2712" i="1" s="1"/>
  <c r="L2713" i="1"/>
  <c r="V2713" i="1" s="1"/>
  <c r="L2714" i="1"/>
  <c r="V2714" i="1" s="1"/>
  <c r="L2715" i="1"/>
  <c r="V2715" i="1" s="1"/>
  <c r="L2716" i="1"/>
  <c r="V2716" i="1" s="1"/>
  <c r="L2717" i="1"/>
  <c r="V2717" i="1" s="1"/>
  <c r="L2718" i="1"/>
  <c r="V2718" i="1" s="1"/>
  <c r="L2719" i="1"/>
  <c r="V2719" i="1" s="1"/>
  <c r="L2720" i="1"/>
  <c r="V2720" i="1" s="1"/>
  <c r="L2721" i="1"/>
  <c r="V2721" i="1" s="1"/>
  <c r="L2722" i="1"/>
  <c r="V2722" i="1" s="1"/>
  <c r="L2723" i="1"/>
  <c r="V2723" i="1" s="1"/>
  <c r="L2724" i="1"/>
  <c r="V2724" i="1" s="1"/>
  <c r="L2725" i="1"/>
  <c r="V2725" i="1" s="1"/>
  <c r="L2726" i="1"/>
  <c r="V2726" i="1" s="1"/>
  <c r="L2727" i="1"/>
  <c r="V2727" i="1" s="1"/>
  <c r="L2728" i="1"/>
  <c r="V2728" i="1" s="1"/>
  <c r="L2729" i="1"/>
  <c r="V2729" i="1" s="1"/>
  <c r="L2730" i="1"/>
  <c r="V2730" i="1" s="1"/>
  <c r="L2731" i="1"/>
  <c r="V2731" i="1" s="1"/>
  <c r="L2732" i="1"/>
  <c r="V2732" i="1" s="1"/>
  <c r="L2733" i="1"/>
  <c r="V2733" i="1" s="1"/>
  <c r="L2734" i="1"/>
  <c r="V2734" i="1" s="1"/>
  <c r="L2735" i="1"/>
  <c r="V2735" i="1" s="1"/>
  <c r="L2736" i="1"/>
  <c r="V2736" i="1" s="1"/>
  <c r="L2737" i="1"/>
  <c r="V2737" i="1" s="1"/>
  <c r="L2738" i="1"/>
  <c r="V2738" i="1" s="1"/>
  <c r="L2739" i="1"/>
  <c r="V2739" i="1" s="1"/>
  <c r="L2740" i="1"/>
  <c r="V2740" i="1" s="1"/>
  <c r="L2741" i="1"/>
  <c r="V2741" i="1" s="1"/>
  <c r="L2742" i="1"/>
  <c r="V2742" i="1" s="1"/>
  <c r="L2743" i="1"/>
  <c r="V2743" i="1" s="1"/>
  <c r="L2744" i="1"/>
  <c r="V2744" i="1" s="1"/>
  <c r="L2745" i="1"/>
  <c r="V2745" i="1" s="1"/>
  <c r="L2746" i="1"/>
  <c r="V2746" i="1" s="1"/>
  <c r="L2747" i="1"/>
  <c r="V2747" i="1" s="1"/>
  <c r="L2748" i="1"/>
  <c r="V2748" i="1" s="1"/>
  <c r="L2749" i="1"/>
  <c r="V2749" i="1" s="1"/>
  <c r="L2750" i="1"/>
  <c r="V2750" i="1" s="1"/>
  <c r="L2751" i="1"/>
  <c r="V2751" i="1" s="1"/>
  <c r="L2752" i="1"/>
  <c r="V2752" i="1" s="1"/>
  <c r="L2753" i="1"/>
  <c r="V2753" i="1" s="1"/>
  <c r="L2754" i="1"/>
  <c r="V2754" i="1" s="1"/>
  <c r="L2755" i="1"/>
  <c r="V2755" i="1" s="1"/>
  <c r="L2756" i="1"/>
  <c r="V2756" i="1" s="1"/>
  <c r="L2757" i="1"/>
  <c r="V2757" i="1" s="1"/>
  <c r="L2758" i="1"/>
  <c r="V2758" i="1" s="1"/>
  <c r="L2759" i="1"/>
  <c r="V2759" i="1" s="1"/>
  <c r="L2760" i="1"/>
  <c r="V2760" i="1" s="1"/>
  <c r="L2761" i="1"/>
  <c r="V2761" i="1" s="1"/>
  <c r="L2762" i="1"/>
  <c r="V2762" i="1" s="1"/>
  <c r="L2763" i="1"/>
  <c r="V2763" i="1" s="1"/>
  <c r="L2764" i="1"/>
  <c r="V2764" i="1" s="1"/>
  <c r="L2765" i="1"/>
  <c r="V2765" i="1" s="1"/>
  <c r="L2766" i="1"/>
  <c r="V2766" i="1" s="1"/>
  <c r="L2767" i="1"/>
  <c r="V2767" i="1" s="1"/>
  <c r="L2768" i="1"/>
  <c r="V2768" i="1" s="1"/>
  <c r="L2769" i="1"/>
  <c r="V2769" i="1" s="1"/>
  <c r="L2770" i="1"/>
  <c r="V2770" i="1" s="1"/>
  <c r="L2771" i="1"/>
  <c r="V2771" i="1" s="1"/>
  <c r="L2772" i="1"/>
  <c r="V2772" i="1" s="1"/>
  <c r="L2773" i="1"/>
  <c r="V2773" i="1" s="1"/>
  <c r="L2774" i="1"/>
  <c r="V2774" i="1" s="1"/>
  <c r="L2775" i="1"/>
  <c r="V2775" i="1" s="1"/>
  <c r="L2776" i="1"/>
  <c r="V2776" i="1" s="1"/>
  <c r="L2777" i="1"/>
  <c r="V2777" i="1" s="1"/>
  <c r="L2778" i="1"/>
  <c r="V2778" i="1" s="1"/>
  <c r="L2779" i="1"/>
  <c r="V2779" i="1" s="1"/>
  <c r="L2780" i="1"/>
  <c r="V2780" i="1" s="1"/>
  <c r="L2781" i="1"/>
  <c r="V2781" i="1" s="1"/>
  <c r="L2782" i="1"/>
  <c r="V2782" i="1" s="1"/>
  <c r="L2783" i="1"/>
  <c r="V2783" i="1" s="1"/>
  <c r="L2784" i="1"/>
  <c r="V2784" i="1" s="1"/>
  <c r="L2785" i="1"/>
  <c r="V2785" i="1" s="1"/>
  <c r="L2786" i="1"/>
  <c r="V2786" i="1" s="1"/>
  <c r="L2787" i="1"/>
  <c r="V2787" i="1" s="1"/>
  <c r="L2788" i="1"/>
  <c r="V2788" i="1" s="1"/>
  <c r="L2789" i="1"/>
  <c r="V2789" i="1" s="1"/>
  <c r="L2790" i="1"/>
  <c r="V2790" i="1" s="1"/>
  <c r="L2791" i="1"/>
  <c r="V2791" i="1" s="1"/>
  <c r="L2792" i="1"/>
  <c r="V2792" i="1" s="1"/>
  <c r="L2793" i="1"/>
  <c r="V2793" i="1" s="1"/>
  <c r="L2794" i="1"/>
  <c r="V2794" i="1" s="1"/>
  <c r="L2795" i="1"/>
  <c r="V2795" i="1" s="1"/>
  <c r="L2796" i="1"/>
  <c r="V2796" i="1" s="1"/>
  <c r="L2797" i="1"/>
  <c r="V2797" i="1" s="1"/>
  <c r="L2798" i="1"/>
  <c r="V2798" i="1" s="1"/>
  <c r="L2799" i="1"/>
  <c r="V2799" i="1" s="1"/>
  <c r="L2800" i="1"/>
  <c r="V2800" i="1" s="1"/>
  <c r="L2801" i="1"/>
  <c r="V2801" i="1" s="1"/>
  <c r="L2802" i="1"/>
  <c r="V2802" i="1" s="1"/>
  <c r="L2803" i="1"/>
  <c r="V2803" i="1" s="1"/>
  <c r="L2804" i="1"/>
  <c r="V2804" i="1" s="1"/>
  <c r="L2805" i="1"/>
  <c r="V2805" i="1" s="1"/>
  <c r="L2806" i="1"/>
  <c r="V2806" i="1" s="1"/>
  <c r="L2807" i="1"/>
  <c r="V2807" i="1" s="1"/>
  <c r="L2808" i="1"/>
  <c r="V2808" i="1" s="1"/>
  <c r="L2809" i="1"/>
  <c r="V2809" i="1" s="1"/>
  <c r="L2810" i="1"/>
  <c r="V2810" i="1" s="1"/>
  <c r="L2811" i="1"/>
  <c r="V2811" i="1" s="1"/>
  <c r="L2812" i="1"/>
  <c r="V2812" i="1" s="1"/>
  <c r="L2813" i="1"/>
  <c r="V2813" i="1" s="1"/>
  <c r="L2814" i="1"/>
  <c r="V2814" i="1" s="1"/>
  <c r="L2815" i="1"/>
  <c r="V2815" i="1" s="1"/>
  <c r="L2816" i="1"/>
  <c r="V2816" i="1" s="1"/>
  <c r="L2817" i="1"/>
  <c r="V2817" i="1" s="1"/>
  <c r="L2818" i="1"/>
  <c r="V2818" i="1" s="1"/>
  <c r="L2819" i="1"/>
  <c r="V2819" i="1" s="1"/>
  <c r="L2820" i="1"/>
  <c r="V2820" i="1" s="1"/>
  <c r="L2821" i="1"/>
  <c r="V2821" i="1" s="1"/>
  <c r="L2822" i="1"/>
  <c r="V2822" i="1" s="1"/>
  <c r="L2823" i="1"/>
  <c r="V2823" i="1" s="1"/>
  <c r="L2824" i="1"/>
  <c r="V2824" i="1" s="1"/>
  <c r="L2825" i="1"/>
  <c r="V2825" i="1" s="1"/>
  <c r="L2826" i="1"/>
  <c r="V2826" i="1" s="1"/>
  <c r="L2827" i="1"/>
  <c r="V2827" i="1" s="1"/>
  <c r="L2828" i="1"/>
  <c r="V2828" i="1" s="1"/>
  <c r="L2829" i="1"/>
  <c r="V2829" i="1" s="1"/>
  <c r="L2830" i="1"/>
  <c r="V2830" i="1" s="1"/>
  <c r="L2831" i="1"/>
  <c r="V2831" i="1" s="1"/>
  <c r="L2832" i="1"/>
  <c r="V2832" i="1" s="1"/>
  <c r="L2833" i="1"/>
  <c r="V2833" i="1" s="1"/>
  <c r="L2834" i="1"/>
  <c r="V2834" i="1" s="1"/>
  <c r="L2835" i="1"/>
  <c r="V2835" i="1" s="1"/>
  <c r="L2836" i="1"/>
  <c r="V2836" i="1" s="1"/>
  <c r="L2837" i="1"/>
  <c r="V2837" i="1" s="1"/>
  <c r="L2838" i="1"/>
  <c r="V2838" i="1" s="1"/>
  <c r="L2839" i="1"/>
  <c r="V2839" i="1" s="1"/>
  <c r="L2840" i="1"/>
  <c r="V2840" i="1" s="1"/>
  <c r="L2841" i="1"/>
  <c r="V2841" i="1" s="1"/>
  <c r="L2842" i="1"/>
  <c r="V2842" i="1" s="1"/>
  <c r="L2843" i="1"/>
  <c r="V2843" i="1" s="1"/>
  <c r="L2844" i="1"/>
  <c r="V2844" i="1" s="1"/>
  <c r="L2845" i="1"/>
  <c r="V2845" i="1" s="1"/>
  <c r="L2846" i="1"/>
  <c r="V2846" i="1" s="1"/>
  <c r="L2847" i="1"/>
  <c r="V2847" i="1" s="1"/>
  <c r="L2848" i="1"/>
  <c r="V2848" i="1" s="1"/>
  <c r="L2849" i="1"/>
  <c r="V2849" i="1" s="1"/>
  <c r="L2850" i="1"/>
  <c r="V2850" i="1" s="1"/>
  <c r="L2851" i="1"/>
  <c r="V2851" i="1" s="1"/>
  <c r="L2852" i="1"/>
  <c r="V2852" i="1" s="1"/>
  <c r="L2853" i="1"/>
  <c r="V2853" i="1" s="1"/>
  <c r="L2854" i="1"/>
  <c r="V2854" i="1" s="1"/>
  <c r="L2855" i="1"/>
  <c r="V2855" i="1" s="1"/>
  <c r="L2856" i="1"/>
  <c r="V2856" i="1" s="1"/>
  <c r="L2857" i="1"/>
  <c r="V2857" i="1" s="1"/>
  <c r="L2858" i="1"/>
  <c r="V2858" i="1" s="1"/>
  <c r="L2859" i="1"/>
  <c r="V2859" i="1" s="1"/>
  <c r="L2860" i="1"/>
  <c r="V2860" i="1" s="1"/>
  <c r="L2861" i="1"/>
  <c r="V2861" i="1" s="1"/>
  <c r="L2862" i="1"/>
  <c r="V2862" i="1" s="1"/>
  <c r="L2863" i="1"/>
  <c r="V2863" i="1" s="1"/>
  <c r="L2864" i="1"/>
  <c r="V2864" i="1" s="1"/>
  <c r="L2865" i="1"/>
  <c r="V2865" i="1" s="1"/>
  <c r="L2866" i="1"/>
  <c r="V2866" i="1" s="1"/>
  <c r="L2867" i="1"/>
  <c r="V2867" i="1" s="1"/>
  <c r="L2868" i="1"/>
  <c r="V2868" i="1" s="1"/>
  <c r="L2869" i="1"/>
  <c r="V2869" i="1" s="1"/>
  <c r="L2870" i="1"/>
  <c r="V2870" i="1" s="1"/>
  <c r="L2871" i="1"/>
  <c r="V2871" i="1" s="1"/>
  <c r="L2872" i="1"/>
  <c r="V2872" i="1" s="1"/>
  <c r="L2873" i="1"/>
  <c r="V2873" i="1" s="1"/>
  <c r="L2874" i="1"/>
  <c r="V2874" i="1" s="1"/>
  <c r="L2875" i="1"/>
  <c r="V2875" i="1" s="1"/>
  <c r="L2876" i="1"/>
  <c r="V2876" i="1" s="1"/>
  <c r="L2877" i="1"/>
  <c r="V2877" i="1" s="1"/>
  <c r="L2878" i="1"/>
  <c r="V2878" i="1" s="1"/>
  <c r="L2879" i="1"/>
  <c r="V2879" i="1" s="1"/>
  <c r="L2880" i="1"/>
  <c r="V2880" i="1" s="1"/>
  <c r="L2881" i="1"/>
  <c r="V2881" i="1" s="1"/>
  <c r="L2882" i="1"/>
  <c r="V2882" i="1" s="1"/>
  <c r="L2883" i="1"/>
  <c r="V2883" i="1" s="1"/>
  <c r="L2884" i="1"/>
  <c r="V2884" i="1" s="1"/>
  <c r="L2885" i="1"/>
  <c r="V2885" i="1" s="1"/>
  <c r="L2886" i="1"/>
  <c r="V2886" i="1" s="1"/>
  <c r="L2887" i="1"/>
  <c r="V2887" i="1" s="1"/>
  <c r="L2888" i="1"/>
  <c r="V2888" i="1" s="1"/>
  <c r="L2889" i="1"/>
  <c r="V2889" i="1" s="1"/>
  <c r="L2890" i="1"/>
  <c r="V2890" i="1" s="1"/>
  <c r="L2891" i="1"/>
  <c r="V2891" i="1" s="1"/>
  <c r="L2892" i="1"/>
  <c r="V2892" i="1" s="1"/>
  <c r="L2893" i="1"/>
  <c r="V2893" i="1" s="1"/>
  <c r="L2894" i="1"/>
  <c r="V2894" i="1" s="1"/>
  <c r="L2895" i="1"/>
  <c r="V2895" i="1" s="1"/>
  <c r="L2896" i="1"/>
  <c r="V2896" i="1" s="1"/>
  <c r="L2897" i="1"/>
  <c r="V2897" i="1" s="1"/>
  <c r="L2898" i="1"/>
  <c r="V2898" i="1" s="1"/>
  <c r="L2899" i="1"/>
  <c r="V2899" i="1" s="1"/>
  <c r="L2900" i="1"/>
  <c r="V2900" i="1" s="1"/>
  <c r="L2901" i="1"/>
  <c r="V2901" i="1" s="1"/>
  <c r="L2902" i="1"/>
  <c r="V2902" i="1" s="1"/>
  <c r="L2903" i="1"/>
  <c r="V2903" i="1" s="1"/>
  <c r="L2904" i="1"/>
  <c r="V2904" i="1" s="1"/>
  <c r="L2905" i="1"/>
  <c r="V2905" i="1" s="1"/>
  <c r="L2906" i="1"/>
  <c r="V2906" i="1" s="1"/>
  <c r="L2907" i="1"/>
  <c r="V2907" i="1" s="1"/>
  <c r="L2908" i="1"/>
  <c r="V2908" i="1" s="1"/>
  <c r="L2909" i="1"/>
  <c r="V2909" i="1" s="1"/>
  <c r="L2910" i="1"/>
  <c r="V2910" i="1" s="1"/>
  <c r="L2911" i="1"/>
  <c r="V2911" i="1" s="1"/>
  <c r="L2912" i="1"/>
  <c r="V2912" i="1" s="1"/>
  <c r="L2913" i="1"/>
  <c r="V2913" i="1" s="1"/>
  <c r="L2914" i="1"/>
  <c r="V2914" i="1" s="1"/>
  <c r="L2915" i="1"/>
  <c r="V2915" i="1" s="1"/>
  <c r="L2916" i="1"/>
  <c r="V2916" i="1" s="1"/>
  <c r="L2917" i="1"/>
  <c r="V2917" i="1" s="1"/>
  <c r="L2918" i="1"/>
  <c r="V2918" i="1" s="1"/>
  <c r="L2919" i="1"/>
  <c r="V2919" i="1" s="1"/>
  <c r="L2920" i="1"/>
  <c r="V2920" i="1" s="1"/>
  <c r="L2921" i="1"/>
  <c r="V2921" i="1" s="1"/>
  <c r="L2922" i="1"/>
  <c r="V2922" i="1" s="1"/>
  <c r="L2923" i="1"/>
  <c r="V2923" i="1" s="1"/>
  <c r="L2924" i="1"/>
  <c r="V2924" i="1" s="1"/>
  <c r="L2925" i="1"/>
  <c r="V2925" i="1" s="1"/>
  <c r="L2926" i="1"/>
  <c r="V2926" i="1" s="1"/>
  <c r="L2927" i="1"/>
  <c r="V2927" i="1" s="1"/>
  <c r="L2928" i="1"/>
  <c r="V2928" i="1" s="1"/>
  <c r="L2929" i="1"/>
  <c r="V2929" i="1" s="1"/>
  <c r="L2930" i="1"/>
  <c r="V2930" i="1" s="1"/>
  <c r="L2931" i="1"/>
  <c r="V2931" i="1" s="1"/>
  <c r="L2932" i="1"/>
  <c r="V2932" i="1" s="1"/>
  <c r="L2933" i="1"/>
  <c r="V2933" i="1" s="1"/>
  <c r="L2934" i="1"/>
  <c r="V2934" i="1" s="1"/>
  <c r="L2935" i="1"/>
  <c r="V2935" i="1" s="1"/>
  <c r="L2936" i="1"/>
  <c r="V2936" i="1" s="1"/>
  <c r="L2937" i="1"/>
  <c r="V2937" i="1" s="1"/>
  <c r="L2938" i="1"/>
  <c r="V2938" i="1" s="1"/>
  <c r="L2939" i="1"/>
  <c r="V2939" i="1" s="1"/>
  <c r="L2940" i="1"/>
  <c r="V2940" i="1" s="1"/>
  <c r="L2941" i="1"/>
  <c r="V2941" i="1" s="1"/>
  <c r="L2942" i="1"/>
  <c r="V2942" i="1" s="1"/>
  <c r="L2943" i="1"/>
  <c r="V2943" i="1" s="1"/>
  <c r="L2944" i="1"/>
  <c r="V2944" i="1" s="1"/>
  <c r="L2945" i="1"/>
  <c r="V2945" i="1" s="1"/>
  <c r="L2946" i="1"/>
  <c r="V2946" i="1" s="1"/>
  <c r="L2947" i="1"/>
  <c r="V2947" i="1" s="1"/>
  <c r="L2948" i="1"/>
  <c r="V2948" i="1" s="1"/>
  <c r="L2949" i="1"/>
  <c r="V2949" i="1" s="1"/>
  <c r="L2950" i="1"/>
  <c r="V2950" i="1" s="1"/>
  <c r="L2951" i="1"/>
  <c r="V2951" i="1" s="1"/>
  <c r="L2952" i="1"/>
  <c r="V2952" i="1" s="1"/>
  <c r="L2953" i="1"/>
  <c r="V2953" i="1" s="1"/>
  <c r="L2954" i="1"/>
  <c r="V2954" i="1" s="1"/>
  <c r="L2955" i="1"/>
  <c r="V2955" i="1" s="1"/>
  <c r="L2956" i="1"/>
  <c r="V2956" i="1" s="1"/>
  <c r="L2957" i="1"/>
  <c r="V2957" i="1" s="1"/>
  <c r="L2958" i="1"/>
  <c r="V2958" i="1" s="1"/>
  <c r="L2959" i="1"/>
  <c r="V2959" i="1" s="1"/>
  <c r="L2960" i="1"/>
  <c r="V2960" i="1" s="1"/>
  <c r="L2961" i="1"/>
  <c r="V2961" i="1" s="1"/>
  <c r="L2962" i="1"/>
  <c r="V2962" i="1" s="1"/>
  <c r="L2963" i="1"/>
  <c r="V2963" i="1" s="1"/>
  <c r="L2964" i="1"/>
  <c r="V2964" i="1" s="1"/>
  <c r="L2965" i="1"/>
  <c r="V2965" i="1" s="1"/>
  <c r="L2966" i="1"/>
  <c r="V2966" i="1" s="1"/>
  <c r="L2967" i="1"/>
  <c r="V2967" i="1" s="1"/>
  <c r="L2968" i="1"/>
  <c r="V2968" i="1" s="1"/>
  <c r="L2969" i="1"/>
  <c r="V2969" i="1" s="1"/>
  <c r="L2970" i="1"/>
  <c r="V2970" i="1" s="1"/>
  <c r="L2971" i="1"/>
  <c r="V2971" i="1" s="1"/>
  <c r="L2972" i="1"/>
  <c r="V2972" i="1" s="1"/>
  <c r="L2973" i="1"/>
  <c r="V2973" i="1" s="1"/>
  <c r="L2974" i="1"/>
  <c r="V2974" i="1" s="1"/>
  <c r="L2975" i="1"/>
  <c r="V2975" i="1" s="1"/>
  <c r="L2976" i="1"/>
  <c r="V2976" i="1" s="1"/>
  <c r="L2977" i="1"/>
  <c r="V2977" i="1" s="1"/>
  <c r="L2978" i="1"/>
  <c r="V2978" i="1" s="1"/>
  <c r="L2979" i="1"/>
  <c r="V2979" i="1" s="1"/>
  <c r="L2980" i="1"/>
  <c r="V2980" i="1" s="1"/>
  <c r="L2981" i="1"/>
  <c r="V2981" i="1" s="1"/>
  <c r="L2982" i="1"/>
  <c r="V2982" i="1" s="1"/>
  <c r="L2983" i="1"/>
  <c r="V2983" i="1" s="1"/>
  <c r="L2984" i="1"/>
  <c r="V2984" i="1" s="1"/>
  <c r="L2985" i="1"/>
  <c r="V2985" i="1" s="1"/>
  <c r="L2986" i="1"/>
  <c r="V2986" i="1" s="1"/>
  <c r="L2987" i="1"/>
  <c r="V2987" i="1" s="1"/>
  <c r="L2988" i="1"/>
  <c r="V2988" i="1" s="1"/>
  <c r="L2989" i="1"/>
  <c r="V2989" i="1" s="1"/>
  <c r="L2990" i="1"/>
  <c r="V2990" i="1" s="1"/>
  <c r="L2991" i="1"/>
  <c r="V2991" i="1" s="1"/>
  <c r="L2992" i="1"/>
  <c r="V2992" i="1" s="1"/>
  <c r="L2993" i="1"/>
  <c r="V2993" i="1" s="1"/>
  <c r="L2994" i="1"/>
  <c r="V2994" i="1" s="1"/>
  <c r="L2995" i="1"/>
  <c r="V2995" i="1" s="1"/>
  <c r="L2996" i="1"/>
  <c r="V2996" i="1" s="1"/>
  <c r="L2997" i="1"/>
  <c r="V2997" i="1" s="1"/>
  <c r="L2998" i="1"/>
  <c r="V2998" i="1" s="1"/>
  <c r="L2999" i="1"/>
  <c r="V2999" i="1" s="1"/>
  <c r="L3000" i="1"/>
  <c r="V3000" i="1" s="1"/>
  <c r="L3001" i="1"/>
  <c r="V3001" i="1" s="1"/>
  <c r="L3002" i="1"/>
  <c r="V3002" i="1" s="1"/>
  <c r="L3003" i="1"/>
  <c r="V3003" i="1" s="1"/>
  <c r="L3004" i="1"/>
  <c r="V3004" i="1" s="1"/>
  <c r="L3005" i="1"/>
  <c r="V3005" i="1" s="1"/>
  <c r="L3006" i="1"/>
  <c r="V3006" i="1" s="1"/>
  <c r="L3007" i="1"/>
  <c r="V3007" i="1" s="1"/>
  <c r="L3008" i="1"/>
  <c r="V3008" i="1" s="1"/>
  <c r="L3009" i="1"/>
  <c r="V3009" i="1" s="1"/>
  <c r="L3010" i="1"/>
  <c r="V3010" i="1" s="1"/>
  <c r="L3011" i="1"/>
  <c r="V3011" i="1" s="1"/>
  <c r="L3012" i="1"/>
  <c r="V3012" i="1" s="1"/>
  <c r="L3013" i="1"/>
  <c r="V3013" i="1" s="1"/>
  <c r="L3014" i="1"/>
  <c r="V3014" i="1" s="1"/>
  <c r="L3015" i="1"/>
  <c r="V3015" i="1" s="1"/>
  <c r="L3016" i="1"/>
  <c r="V3016" i="1" s="1"/>
  <c r="L3017" i="1"/>
  <c r="V3017" i="1" s="1"/>
  <c r="L3018" i="1"/>
  <c r="V3018" i="1" s="1"/>
  <c r="L3019" i="1"/>
  <c r="V3019" i="1" s="1"/>
  <c r="L3020" i="1"/>
  <c r="V3020" i="1" s="1"/>
  <c r="L3021" i="1"/>
  <c r="V3021" i="1" s="1"/>
  <c r="L3022" i="1"/>
  <c r="V3022" i="1" s="1"/>
  <c r="L3023" i="1"/>
  <c r="V3023" i="1" s="1"/>
  <c r="L3024" i="1"/>
  <c r="V3024" i="1" s="1"/>
  <c r="L3025" i="1"/>
  <c r="V3025" i="1" s="1"/>
  <c r="L3026" i="1"/>
  <c r="V3026" i="1" s="1"/>
  <c r="L3027" i="1"/>
  <c r="V3027" i="1" s="1"/>
  <c r="L3028" i="1"/>
  <c r="V3028" i="1" s="1"/>
  <c r="L3029" i="1"/>
  <c r="V3029" i="1" s="1"/>
  <c r="L3030" i="1"/>
  <c r="V3030" i="1" s="1"/>
  <c r="L3031" i="1"/>
  <c r="V3031" i="1" s="1"/>
  <c r="L3032" i="1"/>
  <c r="V3032" i="1" s="1"/>
  <c r="L3033" i="1"/>
  <c r="V3033" i="1" s="1"/>
  <c r="L3034" i="1"/>
  <c r="V3034" i="1" s="1"/>
  <c r="L3035" i="1"/>
  <c r="V3035" i="1" s="1"/>
  <c r="L3036" i="1"/>
  <c r="V3036" i="1" s="1"/>
  <c r="L3037" i="1"/>
  <c r="V3037" i="1" s="1"/>
  <c r="L3038" i="1"/>
  <c r="V3038" i="1" s="1"/>
  <c r="L3039" i="1"/>
  <c r="V3039" i="1" s="1"/>
  <c r="L3040" i="1"/>
  <c r="V3040" i="1" s="1"/>
  <c r="L3041" i="1"/>
  <c r="V3041" i="1" s="1"/>
  <c r="L3042" i="1"/>
  <c r="V3042" i="1" s="1"/>
  <c r="L3043" i="1"/>
  <c r="V3043" i="1" s="1"/>
  <c r="L3044" i="1"/>
  <c r="V3044" i="1" s="1"/>
  <c r="L3045" i="1"/>
  <c r="V3045" i="1" s="1"/>
  <c r="L3046" i="1"/>
  <c r="V3046" i="1" s="1"/>
  <c r="L3047" i="1"/>
  <c r="V3047" i="1" s="1"/>
  <c r="L3048" i="1"/>
  <c r="V3048" i="1" s="1"/>
  <c r="L3049" i="1"/>
  <c r="V3049" i="1" s="1"/>
  <c r="L3050" i="1"/>
  <c r="V3050" i="1" s="1"/>
  <c r="L3051" i="1"/>
  <c r="V3051" i="1" s="1"/>
  <c r="L3052" i="1"/>
  <c r="V3052" i="1" s="1"/>
  <c r="L3053" i="1"/>
  <c r="V3053" i="1" s="1"/>
  <c r="L3054" i="1"/>
  <c r="V3054" i="1" s="1"/>
  <c r="L3055" i="1"/>
  <c r="V3055" i="1" s="1"/>
  <c r="L3056" i="1"/>
  <c r="V3056" i="1" s="1"/>
  <c r="L3057" i="1"/>
  <c r="V3057" i="1" s="1"/>
  <c r="L3058" i="1"/>
  <c r="V3058" i="1" s="1"/>
  <c r="L3059" i="1"/>
  <c r="V3059" i="1" s="1"/>
  <c r="L3060" i="1"/>
  <c r="V3060" i="1" s="1"/>
  <c r="L3061" i="1"/>
  <c r="V3061" i="1" s="1"/>
  <c r="L3062" i="1"/>
  <c r="V3062" i="1" s="1"/>
  <c r="L3063" i="1"/>
  <c r="V3063" i="1" s="1"/>
  <c r="L3064" i="1"/>
  <c r="V3064" i="1" s="1"/>
  <c r="L3065" i="1"/>
  <c r="V3065" i="1" s="1"/>
  <c r="L3066" i="1"/>
  <c r="V3066" i="1" s="1"/>
  <c r="L3067" i="1"/>
  <c r="V3067" i="1" s="1"/>
  <c r="L3068" i="1"/>
  <c r="V3068" i="1" s="1"/>
  <c r="L3069" i="1"/>
  <c r="V3069" i="1" s="1"/>
  <c r="L3070" i="1"/>
  <c r="V3070" i="1" s="1"/>
  <c r="L3071" i="1"/>
  <c r="V3071" i="1" s="1"/>
  <c r="L3072" i="1"/>
  <c r="V3072" i="1" s="1"/>
  <c r="L3073" i="1"/>
  <c r="V3073" i="1" s="1"/>
  <c r="L3074" i="1"/>
  <c r="V3074" i="1" s="1"/>
  <c r="L3075" i="1"/>
  <c r="V3075" i="1" s="1"/>
  <c r="L3076" i="1"/>
  <c r="V3076" i="1" s="1"/>
  <c r="L3077" i="1"/>
  <c r="V3077" i="1" s="1"/>
  <c r="L3078" i="1"/>
  <c r="V3078" i="1" s="1"/>
  <c r="L3079" i="1"/>
  <c r="V3079" i="1" s="1"/>
  <c r="L3080" i="1"/>
  <c r="V3080" i="1" s="1"/>
  <c r="L3081" i="1"/>
  <c r="V3081" i="1" s="1"/>
  <c r="L3082" i="1"/>
  <c r="V3082" i="1" s="1"/>
  <c r="L3083" i="1"/>
  <c r="V3083" i="1" s="1"/>
  <c r="L3084" i="1"/>
  <c r="V3084" i="1" s="1"/>
  <c r="L3085" i="1"/>
  <c r="V3085" i="1" s="1"/>
  <c r="L3086" i="1"/>
  <c r="V3086" i="1" s="1"/>
  <c r="L3087" i="1"/>
  <c r="V3087" i="1" s="1"/>
  <c r="L3088" i="1"/>
  <c r="V3088" i="1" s="1"/>
  <c r="L3089" i="1"/>
  <c r="V3089" i="1" s="1"/>
  <c r="L3090" i="1"/>
  <c r="V3090" i="1" s="1"/>
  <c r="L3091" i="1"/>
  <c r="V3091" i="1" s="1"/>
  <c r="L3092" i="1"/>
  <c r="V3092" i="1" s="1"/>
  <c r="L3093" i="1"/>
  <c r="V3093" i="1" s="1"/>
  <c r="L3094" i="1"/>
  <c r="V3094" i="1" s="1"/>
  <c r="L3095" i="1"/>
  <c r="V3095" i="1" s="1"/>
  <c r="L3096" i="1"/>
  <c r="V3096" i="1" s="1"/>
  <c r="L3097" i="1"/>
  <c r="V3097" i="1" s="1"/>
  <c r="L3098" i="1"/>
  <c r="V3098" i="1" s="1"/>
  <c r="L3099" i="1"/>
  <c r="V3099" i="1" s="1"/>
  <c r="L3100" i="1"/>
  <c r="V3100" i="1" s="1"/>
  <c r="L3101" i="1"/>
  <c r="V3101" i="1" s="1"/>
  <c r="L3102" i="1"/>
  <c r="V3102" i="1" s="1"/>
  <c r="L3103" i="1"/>
  <c r="V3103" i="1" s="1"/>
  <c r="L3104" i="1"/>
  <c r="V3104" i="1" s="1"/>
  <c r="L3105" i="1"/>
  <c r="V3105" i="1" s="1"/>
  <c r="L3106" i="1"/>
  <c r="V3106" i="1" s="1"/>
  <c r="L3107" i="1"/>
  <c r="V3107" i="1" s="1"/>
  <c r="L3108" i="1"/>
  <c r="V3108" i="1" s="1"/>
  <c r="L3109" i="1"/>
  <c r="V3109" i="1" s="1"/>
  <c r="L3110" i="1"/>
  <c r="V3110" i="1" s="1"/>
  <c r="L3111" i="1"/>
  <c r="V3111" i="1" s="1"/>
  <c r="L3112" i="1"/>
  <c r="V3112" i="1" s="1"/>
  <c r="L3113" i="1"/>
  <c r="V3113" i="1" s="1"/>
  <c r="L3114" i="1"/>
  <c r="V3114" i="1" s="1"/>
  <c r="L3115" i="1"/>
  <c r="V3115" i="1" s="1"/>
  <c r="L3116" i="1"/>
  <c r="V3116" i="1" s="1"/>
  <c r="L3117" i="1"/>
  <c r="V3117" i="1" s="1"/>
  <c r="L3118" i="1"/>
  <c r="V3118" i="1" s="1"/>
  <c r="L3119" i="1"/>
  <c r="V3119" i="1" s="1"/>
  <c r="L3120" i="1"/>
  <c r="V3120" i="1" s="1"/>
  <c r="L3121" i="1"/>
  <c r="V3121" i="1" s="1"/>
  <c r="L3122" i="1"/>
  <c r="V3122" i="1" s="1"/>
  <c r="L3123" i="1"/>
  <c r="V3123" i="1" s="1"/>
  <c r="L3124" i="1"/>
  <c r="V3124" i="1" s="1"/>
  <c r="L3125" i="1"/>
  <c r="V3125" i="1" s="1"/>
  <c r="L3126" i="1"/>
  <c r="V3126" i="1" s="1"/>
  <c r="L3127" i="1"/>
  <c r="V3127" i="1" s="1"/>
  <c r="L3128" i="1"/>
  <c r="V3128" i="1" s="1"/>
  <c r="L3129" i="1"/>
  <c r="V3129" i="1" s="1"/>
  <c r="L3130" i="1"/>
  <c r="V3130" i="1" s="1"/>
  <c r="L3131" i="1"/>
  <c r="V3131" i="1" s="1"/>
  <c r="L3132" i="1"/>
  <c r="V3132" i="1" s="1"/>
  <c r="L3133" i="1"/>
  <c r="V3133" i="1" s="1"/>
  <c r="L3134" i="1"/>
  <c r="V3134" i="1" s="1"/>
  <c r="L3135" i="1"/>
  <c r="V3135" i="1" s="1"/>
  <c r="L3136" i="1"/>
  <c r="V3136" i="1" s="1"/>
  <c r="L3137" i="1"/>
  <c r="V3137" i="1" s="1"/>
  <c r="L3138" i="1"/>
  <c r="V3138" i="1" s="1"/>
  <c r="L3139" i="1"/>
  <c r="V3139" i="1" s="1"/>
  <c r="L3140" i="1"/>
  <c r="V3140" i="1" s="1"/>
  <c r="L3141" i="1"/>
  <c r="V3141" i="1" s="1"/>
  <c r="L3142" i="1"/>
  <c r="V3142" i="1" s="1"/>
  <c r="L3143" i="1"/>
  <c r="V3143" i="1" s="1"/>
  <c r="L3144" i="1"/>
  <c r="V3144" i="1" s="1"/>
  <c r="L3145" i="1"/>
  <c r="V3145" i="1" s="1"/>
  <c r="L3146" i="1"/>
  <c r="V3146" i="1" s="1"/>
  <c r="L3147" i="1"/>
  <c r="V3147" i="1" s="1"/>
  <c r="L3148" i="1"/>
  <c r="V3148" i="1" s="1"/>
  <c r="L3149" i="1"/>
  <c r="V3149" i="1" s="1"/>
  <c r="L3150" i="1"/>
  <c r="V3150" i="1" s="1"/>
  <c r="L3151" i="1"/>
  <c r="V3151" i="1" s="1"/>
  <c r="L3152" i="1"/>
  <c r="V3152" i="1" s="1"/>
  <c r="L3153" i="1"/>
  <c r="V3153" i="1" s="1"/>
  <c r="L3154" i="1"/>
  <c r="V3154" i="1" s="1"/>
  <c r="L3155" i="1"/>
  <c r="V3155" i="1" s="1"/>
  <c r="L3156" i="1"/>
  <c r="V3156" i="1" s="1"/>
  <c r="L3157" i="1"/>
  <c r="V3157" i="1" s="1"/>
  <c r="L3158" i="1"/>
  <c r="V3158" i="1" s="1"/>
  <c r="L3159" i="1"/>
  <c r="V3159" i="1" s="1"/>
  <c r="L3160" i="1"/>
  <c r="V3160" i="1" s="1"/>
  <c r="L3161" i="1"/>
  <c r="V3161" i="1" s="1"/>
  <c r="L3162" i="1"/>
  <c r="V3162" i="1" s="1"/>
  <c r="L3163" i="1"/>
  <c r="V3163" i="1" s="1"/>
  <c r="L3164" i="1"/>
  <c r="V3164" i="1" s="1"/>
  <c r="L3165" i="1"/>
  <c r="V3165" i="1" s="1"/>
  <c r="L3166" i="1"/>
  <c r="V3166" i="1" s="1"/>
  <c r="L3167" i="1"/>
  <c r="V3167" i="1" s="1"/>
  <c r="L3168" i="1"/>
  <c r="V3168" i="1" s="1"/>
  <c r="L3169" i="1"/>
  <c r="V3169" i="1" s="1"/>
  <c r="L3170" i="1"/>
  <c r="V3170" i="1" s="1"/>
  <c r="L3171" i="1"/>
  <c r="V3171" i="1" s="1"/>
  <c r="L3172" i="1"/>
  <c r="V3172" i="1" s="1"/>
  <c r="L3173" i="1"/>
  <c r="V3173" i="1" s="1"/>
  <c r="L3174" i="1"/>
  <c r="V3174" i="1" s="1"/>
  <c r="L3175" i="1"/>
  <c r="V3175" i="1" s="1"/>
  <c r="L3176" i="1"/>
  <c r="V3176" i="1" s="1"/>
  <c r="L3177" i="1"/>
  <c r="V3177" i="1" s="1"/>
  <c r="L3178" i="1"/>
  <c r="V3178" i="1" s="1"/>
  <c r="L3179" i="1"/>
  <c r="V3179" i="1" s="1"/>
  <c r="L3180" i="1"/>
  <c r="V3180" i="1" s="1"/>
  <c r="L3181" i="1"/>
  <c r="V3181" i="1" s="1"/>
  <c r="L3182" i="1"/>
  <c r="V3182" i="1" s="1"/>
  <c r="L3183" i="1"/>
  <c r="V3183" i="1" s="1"/>
  <c r="L3184" i="1"/>
  <c r="V3184" i="1" s="1"/>
  <c r="L3185" i="1"/>
  <c r="V3185" i="1" s="1"/>
  <c r="L3186" i="1"/>
  <c r="V3186" i="1" s="1"/>
  <c r="L3187" i="1"/>
  <c r="V3187" i="1" s="1"/>
  <c r="L3188" i="1"/>
  <c r="V3188" i="1" s="1"/>
  <c r="L3189" i="1"/>
  <c r="V3189" i="1" s="1"/>
  <c r="L3190" i="1"/>
  <c r="V3190" i="1" s="1"/>
  <c r="L3191" i="1"/>
  <c r="V3191" i="1" s="1"/>
  <c r="L3192" i="1"/>
  <c r="V3192" i="1" s="1"/>
  <c r="L3193" i="1"/>
  <c r="V3193" i="1" s="1"/>
  <c r="L3194" i="1"/>
  <c r="V3194" i="1" s="1"/>
  <c r="L3195" i="1"/>
  <c r="V3195" i="1" s="1"/>
  <c r="L3196" i="1"/>
  <c r="V3196" i="1" s="1"/>
  <c r="L3197" i="1"/>
  <c r="V3197" i="1" s="1"/>
  <c r="L3198" i="1"/>
  <c r="V3198" i="1" s="1"/>
  <c r="L3199" i="1"/>
  <c r="V3199" i="1" s="1"/>
  <c r="L3200" i="1"/>
  <c r="V3200" i="1" s="1"/>
  <c r="L3201" i="1"/>
  <c r="V3201" i="1" s="1"/>
  <c r="L3202" i="1"/>
  <c r="V3202" i="1" s="1"/>
  <c r="L3203" i="1"/>
  <c r="V3203" i="1" s="1"/>
  <c r="L3204" i="1"/>
  <c r="V3204" i="1" s="1"/>
  <c r="L3205" i="1"/>
  <c r="V3205" i="1" s="1"/>
  <c r="L3206" i="1"/>
  <c r="V3206" i="1" s="1"/>
  <c r="L3207" i="1"/>
  <c r="V3207" i="1" s="1"/>
  <c r="L3208" i="1"/>
  <c r="V3208" i="1" s="1"/>
  <c r="L3209" i="1"/>
  <c r="V3209" i="1" s="1"/>
  <c r="L3210" i="1"/>
  <c r="V3210" i="1" s="1"/>
  <c r="L3211" i="1"/>
  <c r="V3211" i="1" s="1"/>
  <c r="L3212" i="1"/>
  <c r="V3212" i="1" s="1"/>
  <c r="L3213" i="1"/>
  <c r="V3213" i="1" s="1"/>
  <c r="L3214" i="1"/>
  <c r="V3214" i="1" s="1"/>
  <c r="L3215" i="1"/>
  <c r="V3215" i="1" s="1"/>
  <c r="L3216" i="1"/>
  <c r="V3216" i="1" s="1"/>
  <c r="L3217" i="1"/>
  <c r="V3217" i="1" s="1"/>
  <c r="L3218" i="1"/>
  <c r="V3218" i="1" s="1"/>
  <c r="L3219" i="1"/>
  <c r="V3219" i="1" s="1"/>
  <c r="L3220" i="1"/>
  <c r="V3220" i="1" s="1"/>
  <c r="L3221" i="1"/>
  <c r="V3221" i="1" s="1"/>
  <c r="L3222" i="1"/>
  <c r="V3222" i="1" s="1"/>
  <c r="L3223" i="1"/>
  <c r="V3223" i="1" s="1"/>
  <c r="L3224" i="1"/>
  <c r="V3224" i="1" s="1"/>
  <c r="L3225" i="1"/>
  <c r="V3225" i="1" s="1"/>
  <c r="L3226" i="1"/>
  <c r="V3226" i="1" s="1"/>
  <c r="L3227" i="1"/>
  <c r="V3227" i="1" s="1"/>
  <c r="L3228" i="1"/>
  <c r="V3228" i="1" s="1"/>
  <c r="L3229" i="1"/>
  <c r="V3229" i="1" s="1"/>
  <c r="L3230" i="1"/>
  <c r="V3230" i="1" s="1"/>
  <c r="L3231" i="1"/>
  <c r="V3231" i="1" s="1"/>
  <c r="L3232" i="1"/>
  <c r="V3232" i="1" s="1"/>
  <c r="L3233" i="1"/>
  <c r="V3233" i="1" s="1"/>
  <c r="L3234" i="1"/>
  <c r="V3234" i="1" s="1"/>
  <c r="L3235" i="1"/>
  <c r="V3235" i="1" s="1"/>
  <c r="L3236" i="1"/>
  <c r="V3236" i="1" s="1"/>
  <c r="L3237" i="1"/>
  <c r="V3237" i="1" s="1"/>
  <c r="L3238" i="1"/>
  <c r="V3238" i="1" s="1"/>
  <c r="L3239" i="1"/>
  <c r="V3239" i="1" s="1"/>
  <c r="L3240" i="1"/>
  <c r="V3240" i="1" s="1"/>
  <c r="L3241" i="1"/>
  <c r="V3241" i="1" s="1"/>
  <c r="L3242" i="1"/>
  <c r="V3242" i="1" s="1"/>
  <c r="L3243" i="1"/>
  <c r="V3243" i="1" s="1"/>
  <c r="L3244" i="1"/>
  <c r="V3244" i="1" s="1"/>
  <c r="L3245" i="1"/>
  <c r="V3245" i="1" s="1"/>
  <c r="L3246" i="1"/>
  <c r="V3246" i="1" s="1"/>
  <c r="L3247" i="1"/>
  <c r="V3247" i="1" s="1"/>
  <c r="L3248" i="1"/>
  <c r="V3248" i="1" s="1"/>
  <c r="L3249" i="1"/>
  <c r="V3249" i="1" s="1"/>
  <c r="L3250" i="1"/>
  <c r="V3250" i="1" s="1"/>
  <c r="L3251" i="1"/>
  <c r="V3251" i="1" s="1"/>
  <c r="L3252" i="1"/>
  <c r="V3252" i="1" s="1"/>
  <c r="L3253" i="1"/>
  <c r="V3253" i="1" s="1"/>
  <c r="L3254" i="1"/>
  <c r="V3254" i="1" s="1"/>
  <c r="L3255" i="1"/>
  <c r="V3255" i="1" s="1"/>
  <c r="L3256" i="1"/>
  <c r="V3256" i="1" s="1"/>
  <c r="L3257" i="1"/>
  <c r="V3257" i="1" s="1"/>
  <c r="L3258" i="1"/>
  <c r="V3258" i="1" s="1"/>
  <c r="L3259" i="1"/>
  <c r="V3259" i="1" s="1"/>
  <c r="L3260" i="1"/>
  <c r="V3260" i="1" s="1"/>
  <c r="L3261" i="1"/>
  <c r="V3261" i="1" s="1"/>
  <c r="L3262" i="1"/>
  <c r="V3262" i="1" s="1"/>
  <c r="L3263" i="1"/>
  <c r="V3263" i="1" s="1"/>
  <c r="L3264" i="1"/>
  <c r="V3264" i="1" s="1"/>
  <c r="L3265" i="1"/>
  <c r="V3265" i="1" s="1"/>
  <c r="L3266" i="1"/>
  <c r="V3266" i="1" s="1"/>
  <c r="L3267" i="1"/>
  <c r="V3267" i="1" s="1"/>
  <c r="L3268" i="1"/>
  <c r="V3268" i="1" s="1"/>
  <c r="L3269" i="1"/>
  <c r="V3269" i="1" s="1"/>
  <c r="L3270" i="1"/>
  <c r="V3270" i="1" s="1"/>
  <c r="L3271" i="1"/>
  <c r="V3271" i="1" s="1"/>
  <c r="L3272" i="1"/>
  <c r="V3272" i="1" s="1"/>
  <c r="L3273" i="1"/>
  <c r="V3273" i="1" s="1"/>
  <c r="L3274" i="1"/>
  <c r="V3274" i="1" s="1"/>
  <c r="L3275" i="1"/>
  <c r="V3275" i="1" s="1"/>
  <c r="L3276" i="1"/>
  <c r="V3276" i="1" s="1"/>
  <c r="L3277" i="1"/>
  <c r="V3277" i="1" s="1"/>
  <c r="L3278" i="1"/>
  <c r="V3278" i="1" s="1"/>
  <c r="L3279" i="1"/>
  <c r="V3279" i="1" s="1"/>
  <c r="L3280" i="1"/>
  <c r="V3280" i="1" s="1"/>
  <c r="L3281" i="1"/>
  <c r="V3281" i="1" s="1"/>
  <c r="L3282" i="1"/>
  <c r="V3282" i="1" s="1"/>
  <c r="L3283" i="1"/>
  <c r="V3283" i="1" s="1"/>
  <c r="L3284" i="1"/>
  <c r="V3284" i="1" s="1"/>
  <c r="L3285" i="1"/>
  <c r="V3285" i="1" s="1"/>
  <c r="L3286" i="1"/>
  <c r="V3286" i="1" s="1"/>
  <c r="L3287" i="1"/>
  <c r="V3287" i="1" s="1"/>
  <c r="L3288" i="1"/>
  <c r="V3288" i="1" s="1"/>
  <c r="L3289" i="1"/>
  <c r="V3289" i="1" s="1"/>
  <c r="L3290" i="1"/>
  <c r="V3290" i="1" s="1"/>
  <c r="L3291" i="1"/>
  <c r="V3291" i="1" s="1"/>
  <c r="L3292" i="1"/>
  <c r="V3292" i="1" s="1"/>
  <c r="L3293" i="1"/>
  <c r="V3293" i="1" s="1"/>
  <c r="L3294" i="1"/>
  <c r="V3294" i="1" s="1"/>
  <c r="L3295" i="1"/>
  <c r="V3295" i="1" s="1"/>
  <c r="L3296" i="1"/>
  <c r="V3296" i="1" s="1"/>
  <c r="L3297" i="1"/>
  <c r="V3297" i="1" s="1"/>
  <c r="L3298" i="1"/>
  <c r="V3298" i="1" s="1"/>
  <c r="L3299" i="1"/>
  <c r="V3299" i="1" s="1"/>
  <c r="L3300" i="1"/>
  <c r="V3300" i="1" s="1"/>
  <c r="L3301" i="1"/>
  <c r="V3301" i="1" s="1"/>
  <c r="L3302" i="1"/>
  <c r="V3302" i="1" s="1"/>
  <c r="L3303" i="1"/>
  <c r="V3303" i="1" s="1"/>
  <c r="L3304" i="1"/>
  <c r="V3304" i="1" s="1"/>
  <c r="L3305" i="1"/>
  <c r="V3305" i="1" s="1"/>
  <c r="L3306" i="1"/>
  <c r="V3306" i="1" s="1"/>
  <c r="L3307" i="1"/>
  <c r="V3307" i="1" s="1"/>
  <c r="L3308" i="1"/>
  <c r="V3308" i="1" s="1"/>
  <c r="L3309" i="1"/>
  <c r="V3309" i="1" s="1"/>
  <c r="L3310" i="1"/>
  <c r="V3310" i="1" s="1"/>
  <c r="L3311" i="1"/>
  <c r="V3311" i="1" s="1"/>
  <c r="L3312" i="1"/>
  <c r="V3312" i="1" s="1"/>
  <c r="L3313" i="1"/>
  <c r="V3313" i="1" s="1"/>
  <c r="L3314" i="1"/>
  <c r="V3314" i="1" s="1"/>
  <c r="L3315" i="1"/>
  <c r="V3315" i="1" s="1"/>
  <c r="L3316" i="1"/>
  <c r="V3316" i="1" s="1"/>
  <c r="L3317" i="1"/>
  <c r="V3317" i="1" s="1"/>
  <c r="L3318" i="1"/>
  <c r="V3318" i="1" s="1"/>
  <c r="L3319" i="1"/>
  <c r="V3319" i="1" s="1"/>
  <c r="L3320" i="1"/>
  <c r="V3320" i="1" s="1"/>
  <c r="L3321" i="1"/>
  <c r="V3321" i="1" s="1"/>
  <c r="L3322" i="1"/>
  <c r="V3322" i="1" s="1"/>
  <c r="L3323" i="1"/>
  <c r="V3323" i="1" s="1"/>
  <c r="L3324" i="1"/>
  <c r="V3324" i="1" s="1"/>
  <c r="L3325" i="1"/>
  <c r="V3325" i="1" s="1"/>
  <c r="L3326" i="1"/>
  <c r="V3326" i="1" s="1"/>
  <c r="L3327" i="1"/>
  <c r="V3327" i="1" s="1"/>
  <c r="L3328" i="1"/>
  <c r="V3328" i="1" s="1"/>
  <c r="L3329" i="1"/>
  <c r="V3329" i="1" s="1"/>
  <c r="L3330" i="1"/>
  <c r="V3330" i="1" s="1"/>
  <c r="L3331" i="1"/>
  <c r="V3331" i="1" s="1"/>
  <c r="L3332" i="1"/>
  <c r="V3332" i="1" s="1"/>
  <c r="L3333" i="1"/>
  <c r="V3333" i="1" s="1"/>
  <c r="L3334" i="1"/>
  <c r="V3334" i="1" s="1"/>
  <c r="L3335" i="1"/>
  <c r="V3335" i="1" s="1"/>
  <c r="L3336" i="1"/>
  <c r="V3336" i="1" s="1"/>
  <c r="L3337" i="1"/>
  <c r="V3337" i="1" s="1"/>
  <c r="L3338" i="1"/>
  <c r="V3338" i="1" s="1"/>
  <c r="L3339" i="1"/>
  <c r="V3339" i="1" s="1"/>
  <c r="L3340" i="1"/>
  <c r="V3340" i="1" s="1"/>
  <c r="L3341" i="1"/>
  <c r="V3341" i="1" s="1"/>
  <c r="L3342" i="1"/>
  <c r="V3342" i="1" s="1"/>
  <c r="L3343" i="1"/>
  <c r="V3343" i="1" s="1"/>
  <c r="L3344" i="1"/>
  <c r="V3344" i="1" s="1"/>
  <c r="L3345" i="1"/>
  <c r="V3345" i="1" s="1"/>
  <c r="L3346" i="1"/>
  <c r="V3346" i="1" s="1"/>
  <c r="L3347" i="1"/>
  <c r="V3347" i="1" s="1"/>
  <c r="L3348" i="1"/>
  <c r="V3348" i="1" s="1"/>
  <c r="L3349" i="1"/>
  <c r="V3349" i="1" s="1"/>
  <c r="L3350" i="1"/>
  <c r="V3350" i="1" s="1"/>
  <c r="L3351" i="1"/>
  <c r="V3351" i="1" s="1"/>
  <c r="L3352" i="1"/>
  <c r="V3352" i="1" s="1"/>
  <c r="L3353" i="1"/>
  <c r="V3353" i="1" s="1"/>
  <c r="L3354" i="1"/>
  <c r="V3354" i="1" s="1"/>
  <c r="L3355" i="1"/>
  <c r="V3355" i="1" s="1"/>
  <c r="L3356" i="1"/>
  <c r="V3356" i="1" s="1"/>
  <c r="L3357" i="1"/>
  <c r="V3357" i="1" s="1"/>
  <c r="L3358" i="1"/>
  <c r="V3358" i="1" s="1"/>
  <c r="L3359" i="1"/>
  <c r="V3359" i="1" s="1"/>
  <c r="L3360" i="1"/>
  <c r="V3360" i="1" s="1"/>
  <c r="L3361" i="1"/>
  <c r="V3361" i="1" s="1"/>
  <c r="L3362" i="1"/>
  <c r="V3362" i="1" s="1"/>
  <c r="L3363" i="1"/>
  <c r="V3363" i="1" s="1"/>
  <c r="L3364" i="1"/>
  <c r="V3364" i="1" s="1"/>
  <c r="L3365" i="1"/>
  <c r="V3365" i="1" s="1"/>
  <c r="L3366" i="1"/>
  <c r="V3366" i="1" s="1"/>
  <c r="L3367" i="1"/>
  <c r="V3367" i="1" s="1"/>
  <c r="L3368" i="1"/>
  <c r="V3368" i="1" s="1"/>
  <c r="L3369" i="1"/>
  <c r="V3369" i="1" s="1"/>
  <c r="L3370" i="1"/>
  <c r="V3370" i="1" s="1"/>
  <c r="L3371" i="1"/>
  <c r="V3371" i="1" s="1"/>
  <c r="L3372" i="1"/>
  <c r="V3372" i="1" s="1"/>
  <c r="L3373" i="1"/>
  <c r="V3373" i="1" s="1"/>
  <c r="L3374" i="1"/>
  <c r="V3374" i="1" s="1"/>
  <c r="L3375" i="1"/>
  <c r="V3375" i="1" s="1"/>
  <c r="L3376" i="1"/>
  <c r="V3376" i="1" s="1"/>
  <c r="L3377" i="1"/>
  <c r="V3377" i="1" s="1"/>
  <c r="L3378" i="1"/>
  <c r="V3378" i="1" s="1"/>
  <c r="L3379" i="1"/>
  <c r="V3379" i="1" s="1"/>
  <c r="L3380" i="1"/>
  <c r="V3380" i="1" s="1"/>
  <c r="L3381" i="1"/>
  <c r="V3381" i="1" s="1"/>
  <c r="L3382" i="1"/>
  <c r="V3382" i="1" s="1"/>
  <c r="L3383" i="1"/>
  <c r="V3383" i="1" s="1"/>
  <c r="L3384" i="1"/>
  <c r="V3384" i="1" s="1"/>
  <c r="L3385" i="1"/>
  <c r="V3385" i="1" s="1"/>
  <c r="L3386" i="1"/>
  <c r="V3386" i="1" s="1"/>
  <c r="L3387" i="1"/>
  <c r="V3387" i="1" s="1"/>
  <c r="L3388" i="1"/>
  <c r="V3388" i="1" s="1"/>
  <c r="L3389" i="1"/>
  <c r="V3389" i="1" s="1"/>
  <c r="L3390" i="1"/>
  <c r="V3390" i="1" s="1"/>
  <c r="L3391" i="1"/>
  <c r="V3391" i="1" s="1"/>
  <c r="L3392" i="1"/>
  <c r="V3392" i="1" s="1"/>
  <c r="L3393" i="1"/>
  <c r="V3393" i="1" s="1"/>
  <c r="L3394" i="1"/>
  <c r="V3394" i="1" s="1"/>
  <c r="L3395" i="1"/>
  <c r="V3395" i="1" s="1"/>
  <c r="L3396" i="1"/>
  <c r="V3396" i="1" s="1"/>
  <c r="L3397" i="1"/>
  <c r="V3397" i="1" s="1"/>
  <c r="L3398" i="1"/>
  <c r="V3398" i="1" s="1"/>
  <c r="L3399" i="1"/>
  <c r="V3399" i="1" s="1"/>
  <c r="L3400" i="1"/>
  <c r="V3400" i="1" s="1"/>
  <c r="L3401" i="1"/>
  <c r="V3401" i="1" s="1"/>
  <c r="L3402" i="1"/>
  <c r="V3402" i="1" s="1"/>
  <c r="L3403" i="1"/>
  <c r="V3403" i="1" s="1"/>
  <c r="L3404" i="1"/>
  <c r="V3404" i="1" s="1"/>
  <c r="L3405" i="1"/>
  <c r="V3405" i="1" s="1"/>
  <c r="L3406" i="1"/>
  <c r="V3406" i="1" s="1"/>
  <c r="L3407" i="1"/>
  <c r="V3407" i="1" s="1"/>
  <c r="L3408" i="1"/>
  <c r="V3408" i="1" s="1"/>
  <c r="L3409" i="1"/>
  <c r="V3409" i="1" s="1"/>
  <c r="L3410" i="1"/>
  <c r="V3410" i="1" s="1"/>
  <c r="L3411" i="1"/>
  <c r="V3411" i="1" s="1"/>
  <c r="L3412" i="1"/>
  <c r="V3412" i="1" s="1"/>
  <c r="L3413" i="1"/>
  <c r="V3413" i="1" s="1"/>
  <c r="L3414" i="1"/>
  <c r="V3414" i="1" s="1"/>
  <c r="L3415" i="1"/>
  <c r="V3415" i="1" s="1"/>
  <c r="L3416" i="1"/>
  <c r="V3416" i="1" s="1"/>
  <c r="L3417" i="1"/>
  <c r="V3417" i="1" s="1"/>
  <c r="L3418" i="1"/>
  <c r="V3418" i="1" s="1"/>
  <c r="L3419" i="1"/>
  <c r="V3419" i="1" s="1"/>
  <c r="L3420" i="1"/>
  <c r="V3420" i="1" s="1"/>
  <c r="L3421" i="1"/>
  <c r="V3421" i="1" s="1"/>
  <c r="L3422" i="1"/>
  <c r="V3422" i="1" s="1"/>
  <c r="L3423" i="1"/>
  <c r="V3423" i="1" s="1"/>
  <c r="L3424" i="1"/>
  <c r="V3424" i="1" s="1"/>
  <c r="L3425" i="1"/>
  <c r="V3425" i="1" s="1"/>
  <c r="L3426" i="1"/>
  <c r="V3426" i="1" s="1"/>
  <c r="L3427" i="1"/>
  <c r="V3427" i="1" s="1"/>
  <c r="L3428" i="1"/>
  <c r="V3428" i="1" s="1"/>
  <c r="L3429" i="1"/>
  <c r="V3429" i="1" s="1"/>
  <c r="L3430" i="1"/>
  <c r="V3430" i="1" s="1"/>
  <c r="L3431" i="1"/>
  <c r="V3431" i="1" s="1"/>
  <c r="L3432" i="1"/>
  <c r="V3432" i="1" s="1"/>
  <c r="L3433" i="1"/>
  <c r="V3433" i="1" s="1"/>
  <c r="L3434" i="1"/>
  <c r="V3434" i="1" s="1"/>
  <c r="L3435" i="1"/>
  <c r="V3435" i="1" s="1"/>
  <c r="L3436" i="1"/>
  <c r="V3436" i="1" s="1"/>
  <c r="L3437" i="1"/>
  <c r="V3437" i="1" s="1"/>
  <c r="L3438" i="1"/>
  <c r="V3438" i="1" s="1"/>
  <c r="L3439" i="1"/>
  <c r="V3439" i="1" s="1"/>
  <c r="L3440" i="1"/>
  <c r="V3440" i="1" s="1"/>
  <c r="L3441" i="1"/>
  <c r="V3441" i="1" s="1"/>
  <c r="L3442" i="1"/>
  <c r="V3442" i="1" s="1"/>
  <c r="L3443" i="1"/>
  <c r="V3443" i="1" s="1"/>
  <c r="L3444" i="1"/>
  <c r="V3444" i="1" s="1"/>
  <c r="L3445" i="1"/>
  <c r="V3445" i="1" s="1"/>
  <c r="L3446" i="1"/>
  <c r="V3446" i="1" s="1"/>
  <c r="L3447" i="1"/>
  <c r="V3447" i="1" s="1"/>
  <c r="L3448" i="1"/>
  <c r="V3448" i="1" s="1"/>
  <c r="L3449" i="1"/>
  <c r="V3449" i="1" s="1"/>
  <c r="L3450" i="1"/>
  <c r="V3450" i="1" s="1"/>
  <c r="L3451" i="1"/>
  <c r="V3451" i="1" s="1"/>
  <c r="L3452" i="1"/>
  <c r="V3452" i="1" s="1"/>
  <c r="L3453" i="1"/>
  <c r="V3453" i="1" s="1"/>
  <c r="L3454" i="1"/>
  <c r="V3454" i="1" s="1"/>
  <c r="L3455" i="1"/>
  <c r="V3455" i="1" s="1"/>
  <c r="L3456" i="1"/>
  <c r="V3456" i="1" s="1"/>
  <c r="L3457" i="1"/>
  <c r="V3457" i="1" s="1"/>
  <c r="L3458" i="1"/>
  <c r="V3458" i="1" s="1"/>
  <c r="L3459" i="1"/>
  <c r="V3459" i="1" s="1"/>
  <c r="L3460" i="1"/>
  <c r="V3460" i="1" s="1"/>
  <c r="L3461" i="1"/>
  <c r="V3461" i="1" s="1"/>
  <c r="L3462" i="1"/>
  <c r="V3462" i="1" s="1"/>
  <c r="L3463" i="1"/>
  <c r="V3463" i="1" s="1"/>
  <c r="L3464" i="1"/>
  <c r="V3464" i="1" s="1"/>
  <c r="L3465" i="1"/>
  <c r="V3465" i="1" s="1"/>
  <c r="L3466" i="1"/>
  <c r="V3466" i="1" s="1"/>
  <c r="L3467" i="1"/>
  <c r="V3467" i="1" s="1"/>
  <c r="L3468" i="1"/>
  <c r="V3468" i="1" s="1"/>
  <c r="L3469" i="1"/>
  <c r="V3469" i="1" s="1"/>
  <c r="L3470" i="1"/>
  <c r="V3470" i="1" s="1"/>
  <c r="L3471" i="1"/>
  <c r="V3471" i="1" s="1"/>
  <c r="L3472" i="1"/>
  <c r="V3472" i="1" s="1"/>
  <c r="L3473" i="1"/>
  <c r="V3473" i="1" s="1"/>
  <c r="L3474" i="1"/>
  <c r="V3474" i="1" s="1"/>
  <c r="L3475" i="1"/>
  <c r="V3475" i="1" s="1"/>
  <c r="L3476" i="1"/>
  <c r="V3476" i="1" s="1"/>
  <c r="L3477" i="1"/>
  <c r="V3477" i="1" s="1"/>
  <c r="L3478" i="1"/>
  <c r="V3478" i="1" s="1"/>
  <c r="L3479" i="1"/>
  <c r="V3479" i="1" s="1"/>
  <c r="L3480" i="1"/>
  <c r="V3480" i="1" s="1"/>
  <c r="L3481" i="1"/>
  <c r="V3481" i="1" s="1"/>
  <c r="L3482" i="1"/>
  <c r="V3482" i="1" s="1"/>
  <c r="L3483" i="1"/>
  <c r="V3483" i="1" s="1"/>
  <c r="L3484" i="1"/>
  <c r="V3484" i="1" s="1"/>
  <c r="L3485" i="1"/>
  <c r="V3485" i="1" s="1"/>
  <c r="L3486" i="1"/>
  <c r="V3486" i="1" s="1"/>
  <c r="L3487" i="1"/>
  <c r="V3487" i="1" s="1"/>
  <c r="L3488" i="1"/>
  <c r="V3488" i="1" s="1"/>
  <c r="L3489" i="1"/>
  <c r="V3489" i="1" s="1"/>
  <c r="L3490" i="1"/>
  <c r="V3490" i="1" s="1"/>
  <c r="L3491" i="1"/>
  <c r="V3491" i="1" s="1"/>
  <c r="L3492" i="1"/>
  <c r="V3492" i="1" s="1"/>
  <c r="L3493" i="1"/>
  <c r="V3493" i="1" s="1"/>
  <c r="L3494" i="1"/>
  <c r="V3494" i="1" s="1"/>
  <c r="L3495" i="1"/>
  <c r="V3495" i="1" s="1"/>
  <c r="L3496" i="1"/>
  <c r="V3496" i="1" s="1"/>
  <c r="L3497" i="1"/>
  <c r="V3497" i="1" s="1"/>
  <c r="L3498" i="1"/>
  <c r="V3498" i="1" s="1"/>
  <c r="L3499" i="1"/>
  <c r="V3499" i="1" s="1"/>
  <c r="L3500" i="1"/>
  <c r="V3500" i="1" s="1"/>
  <c r="L3501" i="1"/>
  <c r="V3501" i="1" s="1"/>
  <c r="L3502" i="1"/>
  <c r="V3502" i="1" s="1"/>
  <c r="L3503" i="1"/>
  <c r="V3503" i="1" s="1"/>
  <c r="L3504" i="1"/>
  <c r="V3504" i="1" s="1"/>
  <c r="L3505" i="1"/>
  <c r="V3505" i="1" s="1"/>
  <c r="L3506" i="1"/>
  <c r="V3506" i="1" s="1"/>
  <c r="L3507" i="1"/>
  <c r="V3507" i="1" s="1"/>
  <c r="L3508" i="1"/>
  <c r="V3508" i="1" s="1"/>
  <c r="L3509" i="1"/>
  <c r="V3509" i="1" s="1"/>
  <c r="L3510" i="1"/>
  <c r="V3510" i="1" s="1"/>
  <c r="L3511" i="1"/>
  <c r="V3511" i="1" s="1"/>
  <c r="L3512" i="1"/>
  <c r="V3512" i="1" s="1"/>
  <c r="L3513" i="1"/>
  <c r="V3513" i="1" s="1"/>
  <c r="L3514" i="1"/>
  <c r="V3514" i="1" s="1"/>
  <c r="L3515" i="1"/>
  <c r="V3515" i="1" s="1"/>
  <c r="L3516" i="1"/>
  <c r="V3516" i="1" s="1"/>
  <c r="L3517" i="1"/>
  <c r="V3517" i="1" s="1"/>
  <c r="L3518" i="1"/>
  <c r="V3518" i="1" s="1"/>
  <c r="L3519" i="1"/>
  <c r="V3519" i="1" s="1"/>
  <c r="L3520" i="1"/>
  <c r="V3520" i="1" s="1"/>
  <c r="L3521" i="1"/>
  <c r="V3521" i="1" s="1"/>
  <c r="L3522" i="1"/>
  <c r="V3522" i="1" s="1"/>
  <c r="L3523" i="1"/>
  <c r="V3523" i="1" s="1"/>
  <c r="L3524" i="1"/>
  <c r="V3524" i="1" s="1"/>
  <c r="L3525" i="1"/>
  <c r="V3525" i="1" s="1"/>
  <c r="L3526" i="1"/>
  <c r="V3526" i="1" s="1"/>
  <c r="L3527" i="1"/>
  <c r="V3527" i="1" s="1"/>
  <c r="L3528" i="1"/>
  <c r="V3528" i="1" s="1"/>
  <c r="L3529" i="1"/>
  <c r="V3529" i="1" s="1"/>
  <c r="L3530" i="1"/>
  <c r="V3530" i="1" s="1"/>
  <c r="L3531" i="1"/>
  <c r="V3531" i="1" s="1"/>
  <c r="L3532" i="1"/>
  <c r="V3532" i="1" s="1"/>
  <c r="L3533" i="1"/>
  <c r="V3533" i="1" s="1"/>
  <c r="L3534" i="1"/>
  <c r="V3534" i="1" s="1"/>
  <c r="L3535" i="1"/>
  <c r="V3535" i="1" s="1"/>
  <c r="L3536" i="1"/>
  <c r="V3536" i="1" s="1"/>
  <c r="L3537" i="1"/>
  <c r="V3537" i="1" s="1"/>
  <c r="L3538" i="1"/>
  <c r="V3538" i="1" s="1"/>
  <c r="L3539" i="1"/>
  <c r="V3539" i="1" s="1"/>
  <c r="L3540" i="1"/>
  <c r="V3540" i="1" s="1"/>
  <c r="L3541" i="1"/>
  <c r="V3541" i="1" s="1"/>
  <c r="L3542" i="1"/>
  <c r="V3542" i="1" s="1"/>
  <c r="L3543" i="1"/>
  <c r="V3543" i="1" s="1"/>
  <c r="L3544" i="1"/>
  <c r="V3544" i="1" s="1"/>
  <c r="L3545" i="1"/>
  <c r="V3545" i="1" s="1"/>
  <c r="L3546" i="1"/>
  <c r="V3546" i="1" s="1"/>
  <c r="L3547" i="1"/>
  <c r="V3547" i="1" s="1"/>
  <c r="L3548" i="1"/>
  <c r="V3548" i="1" s="1"/>
  <c r="L3549" i="1"/>
  <c r="V3549" i="1" s="1"/>
  <c r="L3550" i="1"/>
  <c r="V3550" i="1" s="1"/>
  <c r="L3551" i="1"/>
  <c r="V3551" i="1" s="1"/>
  <c r="L3552" i="1"/>
  <c r="V3552" i="1" s="1"/>
  <c r="L3553" i="1"/>
  <c r="V3553" i="1" s="1"/>
  <c r="L3554" i="1"/>
  <c r="V3554" i="1" s="1"/>
  <c r="L3555" i="1"/>
  <c r="V3555" i="1" s="1"/>
  <c r="L3556" i="1"/>
  <c r="V3556" i="1" s="1"/>
  <c r="L3557" i="1"/>
  <c r="V3557" i="1" s="1"/>
  <c r="L3558" i="1"/>
  <c r="V3558" i="1" s="1"/>
  <c r="L3559" i="1"/>
  <c r="V3559" i="1" s="1"/>
  <c r="L3560" i="1"/>
  <c r="V3560" i="1" s="1"/>
  <c r="L3561" i="1"/>
  <c r="V3561" i="1" s="1"/>
  <c r="L3562" i="1"/>
  <c r="V3562" i="1" s="1"/>
  <c r="L3563" i="1"/>
  <c r="V3563" i="1" s="1"/>
  <c r="L3564" i="1"/>
  <c r="V3564" i="1" s="1"/>
  <c r="L3565" i="1"/>
  <c r="V3565" i="1" s="1"/>
  <c r="L3566" i="1"/>
  <c r="V3566" i="1" s="1"/>
  <c r="L3567" i="1"/>
  <c r="V3567" i="1" s="1"/>
  <c r="L3568" i="1"/>
  <c r="V3568" i="1" s="1"/>
  <c r="L3569" i="1"/>
  <c r="V3569" i="1" s="1"/>
  <c r="L3570" i="1"/>
  <c r="V3570" i="1" s="1"/>
  <c r="L3571" i="1"/>
  <c r="V3571" i="1" s="1"/>
  <c r="L3572" i="1"/>
  <c r="V3572" i="1" s="1"/>
  <c r="L3573" i="1"/>
  <c r="V3573" i="1" s="1"/>
  <c r="L3574" i="1"/>
  <c r="V3574" i="1" s="1"/>
  <c r="L3575" i="1"/>
  <c r="V3575" i="1" s="1"/>
  <c r="L3576" i="1"/>
  <c r="V3576" i="1" s="1"/>
  <c r="L3577" i="1"/>
  <c r="V3577" i="1" s="1"/>
  <c r="L3578" i="1"/>
  <c r="V3578" i="1" s="1"/>
  <c r="L3579" i="1"/>
  <c r="V3579" i="1" s="1"/>
  <c r="L3580" i="1"/>
  <c r="V3580" i="1" s="1"/>
  <c r="L3581" i="1"/>
  <c r="V3581" i="1" s="1"/>
  <c r="L3582" i="1"/>
  <c r="V3582" i="1" s="1"/>
  <c r="L3583" i="1"/>
  <c r="V3583" i="1" s="1"/>
  <c r="L3584" i="1"/>
  <c r="V3584" i="1" s="1"/>
  <c r="L3585" i="1"/>
  <c r="V3585" i="1" s="1"/>
  <c r="L3586" i="1"/>
  <c r="V3586" i="1" s="1"/>
  <c r="L3587" i="1"/>
  <c r="V3587" i="1" s="1"/>
  <c r="L3588" i="1"/>
  <c r="V3588" i="1" s="1"/>
  <c r="L3589" i="1"/>
  <c r="V3589" i="1" s="1"/>
  <c r="L3590" i="1"/>
  <c r="V3590" i="1" s="1"/>
  <c r="L3591" i="1"/>
  <c r="V3591" i="1" s="1"/>
  <c r="L3592" i="1"/>
  <c r="V3592" i="1" s="1"/>
  <c r="L3593" i="1"/>
  <c r="V3593" i="1" s="1"/>
  <c r="L3594" i="1"/>
  <c r="V3594" i="1" s="1"/>
  <c r="L3595" i="1"/>
  <c r="V3595" i="1" s="1"/>
  <c r="L3596" i="1"/>
  <c r="V3596" i="1" s="1"/>
  <c r="L3597" i="1"/>
  <c r="V3597" i="1" s="1"/>
  <c r="L3598" i="1"/>
  <c r="V3598" i="1" s="1"/>
  <c r="L3599" i="1"/>
  <c r="V3599" i="1" s="1"/>
  <c r="L3600" i="1"/>
  <c r="V3600" i="1" s="1"/>
  <c r="L3601" i="1"/>
  <c r="V3601" i="1" s="1"/>
  <c r="L3602" i="1"/>
  <c r="V3602" i="1" s="1"/>
  <c r="L3603" i="1"/>
  <c r="V3603" i="1" s="1"/>
  <c r="L3604" i="1"/>
  <c r="V3604" i="1" s="1"/>
  <c r="L3605" i="1"/>
  <c r="V3605" i="1" s="1"/>
  <c r="L3606" i="1"/>
  <c r="V3606" i="1" s="1"/>
  <c r="L3607" i="1"/>
  <c r="V3607" i="1" s="1"/>
  <c r="L3608" i="1"/>
  <c r="V3608" i="1" s="1"/>
  <c r="L3609" i="1"/>
  <c r="V3609" i="1" s="1"/>
  <c r="L3610" i="1"/>
  <c r="V3610" i="1" s="1"/>
  <c r="L3611" i="1"/>
  <c r="V3611" i="1" s="1"/>
  <c r="L3612" i="1"/>
  <c r="V3612" i="1" s="1"/>
  <c r="L3613" i="1"/>
  <c r="V3613" i="1" s="1"/>
  <c r="L3614" i="1"/>
  <c r="V3614" i="1" s="1"/>
  <c r="L3615" i="1"/>
  <c r="V3615" i="1" s="1"/>
  <c r="L3616" i="1"/>
  <c r="V3616" i="1" s="1"/>
  <c r="L3617" i="1"/>
  <c r="V3617" i="1" s="1"/>
  <c r="L3618" i="1"/>
  <c r="V3618" i="1" s="1"/>
  <c r="L3619" i="1"/>
  <c r="V3619" i="1" s="1"/>
  <c r="L3620" i="1"/>
  <c r="V3620" i="1" s="1"/>
  <c r="L3621" i="1"/>
  <c r="V3621" i="1" s="1"/>
  <c r="L3622" i="1"/>
  <c r="V3622" i="1" s="1"/>
  <c r="L3623" i="1"/>
  <c r="V3623" i="1" s="1"/>
  <c r="L3624" i="1"/>
  <c r="V3624" i="1" s="1"/>
  <c r="L3625" i="1"/>
  <c r="V3625" i="1" s="1"/>
  <c r="L3626" i="1"/>
  <c r="V3626" i="1" s="1"/>
  <c r="L3627" i="1"/>
  <c r="V3627" i="1" s="1"/>
  <c r="L3628" i="1"/>
  <c r="V3628" i="1" s="1"/>
  <c r="L3629" i="1"/>
  <c r="V3629" i="1" s="1"/>
  <c r="L3630" i="1"/>
  <c r="V3630" i="1" s="1"/>
  <c r="L3631" i="1"/>
  <c r="V3631" i="1" s="1"/>
  <c r="L3632" i="1"/>
  <c r="V3632" i="1" s="1"/>
  <c r="L3633" i="1"/>
  <c r="V3633" i="1" s="1"/>
  <c r="L3634" i="1"/>
  <c r="V3634" i="1" s="1"/>
  <c r="L3635" i="1"/>
  <c r="V3635" i="1" s="1"/>
  <c r="L3636" i="1"/>
  <c r="V3636" i="1" s="1"/>
  <c r="L3637" i="1"/>
  <c r="V3637" i="1" s="1"/>
  <c r="L3638" i="1"/>
  <c r="V3638" i="1" s="1"/>
  <c r="L3639" i="1"/>
  <c r="V3639" i="1" s="1"/>
  <c r="L3640" i="1"/>
  <c r="V3640" i="1" s="1"/>
  <c r="L3641" i="1"/>
  <c r="V3641" i="1" s="1"/>
  <c r="L3642" i="1"/>
  <c r="V3642" i="1" s="1"/>
  <c r="L3643" i="1"/>
  <c r="V3643" i="1" s="1"/>
  <c r="L3644" i="1"/>
  <c r="V3644" i="1" s="1"/>
  <c r="L3645" i="1"/>
  <c r="V3645" i="1" s="1"/>
  <c r="L3646" i="1"/>
  <c r="V3646" i="1" s="1"/>
  <c r="L3647" i="1"/>
  <c r="V3647" i="1" s="1"/>
  <c r="L3648" i="1"/>
  <c r="V3648" i="1" s="1"/>
  <c r="L3649" i="1"/>
  <c r="V3649" i="1" s="1"/>
  <c r="L3650" i="1"/>
  <c r="V3650" i="1" s="1"/>
  <c r="L3651" i="1"/>
  <c r="V3651" i="1" s="1"/>
  <c r="L3652" i="1"/>
  <c r="V3652" i="1" s="1"/>
  <c r="L3653" i="1"/>
  <c r="V3653" i="1" s="1"/>
  <c r="L3654" i="1"/>
  <c r="V3654" i="1" s="1"/>
  <c r="L3655" i="1"/>
  <c r="V3655" i="1" s="1"/>
  <c r="L3656" i="1"/>
  <c r="V3656" i="1" s="1"/>
  <c r="L3657" i="1"/>
  <c r="V3657" i="1" s="1"/>
  <c r="L3658" i="1"/>
  <c r="V3658" i="1" s="1"/>
  <c r="L3659" i="1"/>
  <c r="V3659" i="1" s="1"/>
  <c r="L3660" i="1"/>
  <c r="V3660" i="1" s="1"/>
  <c r="L3661" i="1"/>
  <c r="V3661" i="1" s="1"/>
  <c r="L3662" i="1"/>
  <c r="V3662" i="1" s="1"/>
  <c r="L3663" i="1"/>
  <c r="V3663" i="1" s="1"/>
  <c r="L3664" i="1"/>
  <c r="V3664" i="1" s="1"/>
  <c r="L3665" i="1"/>
  <c r="V3665" i="1" s="1"/>
  <c r="L3666" i="1"/>
  <c r="V3666" i="1" s="1"/>
  <c r="L3667" i="1"/>
  <c r="V3667" i="1" s="1"/>
  <c r="L3668" i="1"/>
  <c r="V3668" i="1" s="1"/>
  <c r="L3669" i="1"/>
  <c r="V3669" i="1" s="1"/>
  <c r="L3670" i="1"/>
  <c r="V3670" i="1" s="1"/>
  <c r="L3671" i="1"/>
  <c r="V3671" i="1" s="1"/>
  <c r="L3672" i="1"/>
  <c r="V3672" i="1" s="1"/>
  <c r="L3673" i="1"/>
  <c r="V3673" i="1" s="1"/>
  <c r="L3674" i="1"/>
  <c r="V3674" i="1" s="1"/>
  <c r="L3675" i="1"/>
  <c r="V3675" i="1" s="1"/>
  <c r="L3676" i="1"/>
  <c r="V3676" i="1" s="1"/>
  <c r="L3677" i="1"/>
  <c r="V3677" i="1" s="1"/>
  <c r="L3678" i="1"/>
  <c r="V3678" i="1" s="1"/>
  <c r="L3679" i="1"/>
  <c r="V3679" i="1" s="1"/>
  <c r="L3680" i="1"/>
  <c r="V3680" i="1" s="1"/>
  <c r="L3681" i="1"/>
  <c r="V3681" i="1" s="1"/>
  <c r="L3682" i="1"/>
  <c r="V3682" i="1" s="1"/>
  <c r="L3683" i="1"/>
  <c r="V3683" i="1" s="1"/>
  <c r="L3684" i="1"/>
  <c r="V3684" i="1" s="1"/>
  <c r="L3685" i="1"/>
  <c r="V3685" i="1" s="1"/>
  <c r="L3686" i="1"/>
  <c r="V3686" i="1" s="1"/>
  <c r="L3687" i="1"/>
  <c r="V3687" i="1" s="1"/>
  <c r="L3688" i="1"/>
  <c r="V3688" i="1" s="1"/>
  <c r="L3689" i="1"/>
  <c r="V3689" i="1" s="1"/>
  <c r="L3690" i="1"/>
  <c r="V3690" i="1" s="1"/>
  <c r="L3691" i="1"/>
  <c r="V3691" i="1" s="1"/>
  <c r="L3692" i="1"/>
  <c r="V3692" i="1" s="1"/>
  <c r="L3693" i="1"/>
  <c r="V3693" i="1" s="1"/>
  <c r="L3694" i="1"/>
  <c r="V3694" i="1" s="1"/>
  <c r="L3695" i="1"/>
  <c r="V3695" i="1" s="1"/>
  <c r="L3696" i="1"/>
  <c r="V3696" i="1" s="1"/>
  <c r="L3697" i="1"/>
  <c r="V3697" i="1" s="1"/>
  <c r="L3698" i="1"/>
  <c r="V3698" i="1" s="1"/>
  <c r="L3699" i="1"/>
  <c r="V3699" i="1" s="1"/>
  <c r="L3700" i="1"/>
  <c r="V3700" i="1" s="1"/>
  <c r="L3701" i="1"/>
  <c r="V3701" i="1" s="1"/>
  <c r="L3702" i="1"/>
  <c r="V3702" i="1" s="1"/>
  <c r="L3703" i="1"/>
  <c r="V3703" i="1" s="1"/>
  <c r="L3704" i="1"/>
  <c r="V3704" i="1" s="1"/>
  <c r="L3705" i="1"/>
  <c r="V3705" i="1" s="1"/>
  <c r="L3706" i="1"/>
  <c r="V3706" i="1" s="1"/>
  <c r="L3707" i="1"/>
  <c r="V3707" i="1" s="1"/>
  <c r="L3708" i="1"/>
  <c r="V3708" i="1" s="1"/>
  <c r="L3709" i="1"/>
  <c r="V3709" i="1" s="1"/>
  <c r="L3710" i="1"/>
  <c r="V3710" i="1" s="1"/>
  <c r="L3711" i="1"/>
  <c r="V3711" i="1" s="1"/>
  <c r="L3712" i="1"/>
  <c r="V3712" i="1" s="1"/>
  <c r="L3713" i="1"/>
  <c r="V3713" i="1" s="1"/>
  <c r="L3714" i="1"/>
  <c r="V3714" i="1" s="1"/>
  <c r="L3715" i="1"/>
  <c r="V3715" i="1" s="1"/>
  <c r="L3716" i="1"/>
  <c r="V3716" i="1" s="1"/>
  <c r="L3717" i="1"/>
  <c r="V3717" i="1" s="1"/>
  <c r="L3718" i="1"/>
  <c r="V3718" i="1" s="1"/>
  <c r="L3719" i="1"/>
  <c r="V3719" i="1" s="1"/>
  <c r="L3720" i="1"/>
  <c r="V3720" i="1" s="1"/>
  <c r="L3721" i="1"/>
  <c r="V3721" i="1" s="1"/>
  <c r="L3722" i="1"/>
  <c r="V3722" i="1" s="1"/>
  <c r="L3723" i="1"/>
  <c r="V3723" i="1" s="1"/>
  <c r="L3724" i="1"/>
  <c r="V3724" i="1" s="1"/>
  <c r="L3725" i="1"/>
  <c r="V3725" i="1" s="1"/>
  <c r="L3726" i="1"/>
  <c r="V3726" i="1" s="1"/>
  <c r="L3727" i="1"/>
  <c r="V3727" i="1" s="1"/>
  <c r="L3728" i="1"/>
  <c r="V3728" i="1" s="1"/>
  <c r="L3729" i="1"/>
  <c r="V3729" i="1" s="1"/>
  <c r="L3730" i="1"/>
  <c r="V3730" i="1" s="1"/>
  <c r="L3731" i="1"/>
  <c r="V3731" i="1" s="1"/>
  <c r="L3732" i="1"/>
  <c r="V3732" i="1" s="1"/>
  <c r="L3733" i="1"/>
  <c r="V3733" i="1" s="1"/>
  <c r="L3734" i="1"/>
  <c r="V3734" i="1" s="1"/>
  <c r="L3735" i="1"/>
  <c r="V3735" i="1" s="1"/>
  <c r="L3736" i="1"/>
  <c r="V3736" i="1" s="1"/>
  <c r="L3737" i="1"/>
  <c r="V3737" i="1" s="1"/>
  <c r="L3738" i="1"/>
  <c r="V3738" i="1" s="1"/>
  <c r="L3739" i="1"/>
  <c r="V3739" i="1" s="1"/>
  <c r="L3740" i="1"/>
  <c r="V3740" i="1" s="1"/>
  <c r="L3741" i="1"/>
  <c r="V3741" i="1" s="1"/>
  <c r="L3742" i="1"/>
  <c r="V3742" i="1" s="1"/>
  <c r="L3743" i="1"/>
  <c r="V3743" i="1" s="1"/>
  <c r="L3744" i="1"/>
  <c r="V3744" i="1" s="1"/>
  <c r="L3745" i="1"/>
  <c r="V3745" i="1" s="1"/>
  <c r="L3746" i="1"/>
  <c r="V3746" i="1" s="1"/>
  <c r="L3747" i="1"/>
  <c r="V3747" i="1" s="1"/>
  <c r="L3748" i="1"/>
  <c r="V3748" i="1" s="1"/>
  <c r="L3749" i="1"/>
  <c r="V3749" i="1" s="1"/>
  <c r="L3750" i="1"/>
  <c r="V3750" i="1" s="1"/>
  <c r="L3751" i="1"/>
  <c r="V3751" i="1" s="1"/>
  <c r="L3752" i="1"/>
  <c r="V3752" i="1" s="1"/>
  <c r="L3753" i="1"/>
  <c r="V3753" i="1" s="1"/>
  <c r="L3754" i="1"/>
  <c r="V3754" i="1" s="1"/>
  <c r="L3755" i="1"/>
  <c r="V3755" i="1" s="1"/>
  <c r="L3756" i="1"/>
  <c r="V3756" i="1" s="1"/>
  <c r="L3757" i="1"/>
  <c r="V3757" i="1" s="1"/>
  <c r="L3758" i="1"/>
  <c r="V3758" i="1" s="1"/>
  <c r="L3759" i="1"/>
  <c r="V3759" i="1" s="1"/>
  <c r="L3760" i="1"/>
  <c r="V3760" i="1" s="1"/>
  <c r="L3761" i="1"/>
  <c r="V3761" i="1" s="1"/>
  <c r="L3762" i="1"/>
  <c r="V3762" i="1" s="1"/>
  <c r="L3763" i="1"/>
  <c r="V3763" i="1" s="1"/>
  <c r="L3764" i="1"/>
  <c r="V3764" i="1" s="1"/>
  <c r="L3765" i="1"/>
  <c r="V3765" i="1" s="1"/>
  <c r="L3766" i="1"/>
  <c r="V3766" i="1" s="1"/>
  <c r="L3767" i="1"/>
  <c r="V3767" i="1" s="1"/>
  <c r="L3768" i="1"/>
  <c r="V3768" i="1" s="1"/>
  <c r="L3769" i="1"/>
  <c r="V3769" i="1" s="1"/>
  <c r="L3770" i="1"/>
  <c r="V3770" i="1" s="1"/>
  <c r="L3771" i="1"/>
  <c r="V3771" i="1" s="1"/>
  <c r="L3772" i="1"/>
  <c r="V3772" i="1" s="1"/>
  <c r="L3773" i="1"/>
  <c r="V3773" i="1" s="1"/>
  <c r="L3774" i="1"/>
  <c r="V3774" i="1" s="1"/>
  <c r="L3775" i="1"/>
  <c r="V3775" i="1" s="1"/>
  <c r="L3776" i="1"/>
  <c r="V3776" i="1" s="1"/>
  <c r="L3777" i="1"/>
  <c r="V3777" i="1" s="1"/>
  <c r="L3778" i="1"/>
  <c r="V3778" i="1" s="1"/>
  <c r="L3779" i="1"/>
  <c r="V3779" i="1" s="1"/>
  <c r="L3780" i="1"/>
  <c r="V3780" i="1" s="1"/>
  <c r="L3781" i="1"/>
  <c r="V3781" i="1" s="1"/>
  <c r="L3782" i="1"/>
  <c r="V3782" i="1" s="1"/>
  <c r="L3783" i="1"/>
  <c r="V3783" i="1" s="1"/>
  <c r="L3784" i="1"/>
  <c r="V3784" i="1" s="1"/>
  <c r="L3785" i="1"/>
  <c r="V3785" i="1" s="1"/>
  <c r="L3786" i="1"/>
  <c r="V3786" i="1" s="1"/>
  <c r="L3787" i="1"/>
  <c r="V3787" i="1" s="1"/>
  <c r="L3788" i="1"/>
  <c r="V3788" i="1" s="1"/>
  <c r="L3789" i="1"/>
  <c r="V3789" i="1" s="1"/>
  <c r="L3790" i="1"/>
  <c r="V3790" i="1" s="1"/>
  <c r="L3791" i="1"/>
  <c r="V3791" i="1" s="1"/>
  <c r="L3792" i="1"/>
  <c r="V3792" i="1" s="1"/>
  <c r="L3793" i="1"/>
  <c r="V3793" i="1" s="1"/>
  <c r="L3794" i="1"/>
  <c r="V3794" i="1" s="1"/>
  <c r="L3795" i="1"/>
  <c r="V3795" i="1" s="1"/>
  <c r="L3796" i="1"/>
  <c r="V3796" i="1" s="1"/>
  <c r="L3797" i="1"/>
  <c r="V3797" i="1" s="1"/>
  <c r="L3798" i="1"/>
  <c r="V3798" i="1" s="1"/>
  <c r="L3799" i="1"/>
  <c r="V3799" i="1" s="1"/>
  <c r="L3800" i="1"/>
  <c r="V3800" i="1" s="1"/>
  <c r="L3801" i="1"/>
  <c r="V3801" i="1" s="1"/>
  <c r="L3802" i="1"/>
  <c r="V3802" i="1" s="1"/>
  <c r="L3803" i="1"/>
  <c r="V3803" i="1" s="1"/>
  <c r="L3804" i="1"/>
  <c r="V3804" i="1" s="1"/>
  <c r="L3805" i="1"/>
  <c r="V3805" i="1" s="1"/>
  <c r="L3806" i="1"/>
  <c r="V3806" i="1" s="1"/>
  <c r="L3807" i="1"/>
  <c r="V3807" i="1" s="1"/>
  <c r="L3808" i="1"/>
  <c r="V3808" i="1" s="1"/>
  <c r="L3809" i="1"/>
  <c r="V3809" i="1" s="1"/>
  <c r="L3810" i="1"/>
  <c r="V3810" i="1" s="1"/>
  <c r="L3811" i="1"/>
  <c r="V3811" i="1" s="1"/>
  <c r="L3812" i="1"/>
  <c r="V3812" i="1" s="1"/>
  <c r="L3813" i="1"/>
  <c r="V3813" i="1" s="1"/>
  <c r="L3814" i="1"/>
  <c r="V3814" i="1" s="1"/>
  <c r="L3815" i="1"/>
  <c r="V3815" i="1" s="1"/>
  <c r="L3816" i="1"/>
  <c r="V3816" i="1" s="1"/>
  <c r="L3817" i="1"/>
  <c r="V3817" i="1" s="1"/>
  <c r="L3818" i="1"/>
  <c r="V3818" i="1" s="1"/>
  <c r="L3819" i="1"/>
  <c r="V3819" i="1" s="1"/>
  <c r="L3820" i="1"/>
  <c r="V3820" i="1" s="1"/>
  <c r="L3821" i="1"/>
  <c r="V3821" i="1" s="1"/>
  <c r="L3822" i="1"/>
  <c r="V3822" i="1" s="1"/>
  <c r="L3823" i="1"/>
  <c r="V3823" i="1" s="1"/>
  <c r="L3824" i="1"/>
  <c r="V3824" i="1" s="1"/>
  <c r="L3825" i="1"/>
  <c r="V3825" i="1" s="1"/>
  <c r="L3826" i="1"/>
  <c r="V3826" i="1" s="1"/>
  <c r="L3827" i="1"/>
  <c r="V3827" i="1" s="1"/>
  <c r="L3828" i="1"/>
  <c r="V3828" i="1" s="1"/>
  <c r="L3829" i="1"/>
  <c r="V3829" i="1" s="1"/>
  <c r="L3830" i="1"/>
  <c r="V3830" i="1" s="1"/>
  <c r="L3831" i="1"/>
  <c r="V3831" i="1" s="1"/>
  <c r="L3832" i="1"/>
  <c r="V3832" i="1" s="1"/>
  <c r="L3833" i="1"/>
  <c r="V3833" i="1" s="1"/>
  <c r="L3834" i="1"/>
  <c r="V3834" i="1" s="1"/>
  <c r="L3835" i="1"/>
  <c r="V3835" i="1" s="1"/>
  <c r="L3836" i="1"/>
  <c r="V3836" i="1" s="1"/>
  <c r="L3837" i="1"/>
  <c r="V3837" i="1" s="1"/>
  <c r="L3838" i="1"/>
  <c r="V3838" i="1" s="1"/>
  <c r="L3839" i="1"/>
  <c r="V3839" i="1" s="1"/>
  <c r="L3840" i="1"/>
  <c r="V3840" i="1" s="1"/>
  <c r="L3841" i="1"/>
  <c r="V3841" i="1" s="1"/>
  <c r="L3842" i="1"/>
  <c r="V3842" i="1" s="1"/>
  <c r="L3843" i="1"/>
  <c r="V3843" i="1" s="1"/>
  <c r="L3844" i="1"/>
  <c r="V3844" i="1" s="1"/>
  <c r="L3845" i="1"/>
  <c r="V3845" i="1" s="1"/>
  <c r="L3846" i="1"/>
  <c r="V3846" i="1" s="1"/>
  <c r="L3847" i="1"/>
  <c r="V3847" i="1" s="1"/>
  <c r="L3848" i="1"/>
  <c r="V3848" i="1" s="1"/>
  <c r="L3849" i="1"/>
  <c r="V3849" i="1" s="1"/>
  <c r="L3850" i="1"/>
  <c r="V3850" i="1" s="1"/>
  <c r="L3851" i="1"/>
  <c r="V3851" i="1" s="1"/>
  <c r="L3852" i="1"/>
  <c r="V3852" i="1" s="1"/>
  <c r="L3853" i="1"/>
  <c r="V3853" i="1" s="1"/>
  <c r="L3854" i="1"/>
  <c r="V3854" i="1" s="1"/>
  <c r="L3855" i="1"/>
  <c r="V3855" i="1" s="1"/>
  <c r="L3856" i="1"/>
  <c r="V3856" i="1" s="1"/>
  <c r="L3857" i="1"/>
  <c r="V3857" i="1" s="1"/>
  <c r="L3858" i="1"/>
  <c r="V3858" i="1" s="1"/>
  <c r="L3859" i="1"/>
  <c r="V3859" i="1" s="1"/>
  <c r="L3860" i="1"/>
  <c r="V3860" i="1" s="1"/>
  <c r="L3861" i="1"/>
  <c r="V3861" i="1" s="1"/>
  <c r="L3862" i="1"/>
  <c r="V3862" i="1" s="1"/>
  <c r="L3863" i="1"/>
  <c r="V3863" i="1" s="1"/>
  <c r="L3864" i="1"/>
  <c r="V3864" i="1" s="1"/>
  <c r="L3865" i="1"/>
  <c r="V3865" i="1" s="1"/>
  <c r="L3866" i="1"/>
  <c r="V3866" i="1" s="1"/>
  <c r="L3867" i="1"/>
  <c r="V3867" i="1" s="1"/>
  <c r="L3868" i="1"/>
  <c r="V3868" i="1" s="1"/>
  <c r="L3869" i="1"/>
  <c r="V3869" i="1" s="1"/>
  <c r="L3870" i="1"/>
  <c r="V3870" i="1" s="1"/>
  <c r="L3871" i="1"/>
  <c r="V3871" i="1" s="1"/>
  <c r="L3872" i="1"/>
  <c r="V3872" i="1" s="1"/>
  <c r="L3873" i="1"/>
  <c r="V3873" i="1" s="1"/>
  <c r="L3874" i="1"/>
  <c r="V3874" i="1" s="1"/>
  <c r="L3875" i="1"/>
  <c r="V3875" i="1" s="1"/>
  <c r="L3876" i="1"/>
  <c r="V3876" i="1" s="1"/>
  <c r="L3877" i="1"/>
  <c r="V3877" i="1" s="1"/>
  <c r="L3878" i="1"/>
  <c r="V3878" i="1" s="1"/>
  <c r="L3879" i="1"/>
  <c r="V3879" i="1" s="1"/>
  <c r="L3880" i="1"/>
  <c r="V3880" i="1" s="1"/>
  <c r="L3881" i="1"/>
  <c r="V3881" i="1" s="1"/>
  <c r="L3882" i="1"/>
  <c r="V3882" i="1" s="1"/>
  <c r="L3883" i="1"/>
  <c r="V3883" i="1" s="1"/>
  <c r="L3884" i="1"/>
  <c r="V3884" i="1" s="1"/>
  <c r="L3885" i="1"/>
  <c r="V3885" i="1" s="1"/>
  <c r="L3886" i="1"/>
  <c r="V3886" i="1" s="1"/>
  <c r="L3887" i="1"/>
  <c r="V3887" i="1" s="1"/>
  <c r="L3888" i="1"/>
  <c r="V3888" i="1" s="1"/>
  <c r="L3889" i="1"/>
  <c r="V3889" i="1" s="1"/>
  <c r="L3890" i="1"/>
  <c r="V3890" i="1" s="1"/>
  <c r="L3891" i="1"/>
  <c r="V3891" i="1" s="1"/>
  <c r="L3892" i="1"/>
  <c r="V3892" i="1" s="1"/>
  <c r="L3893" i="1"/>
  <c r="V3893" i="1" s="1"/>
  <c r="L3894" i="1"/>
  <c r="V3894" i="1" s="1"/>
  <c r="L3895" i="1"/>
  <c r="V3895" i="1" s="1"/>
  <c r="L3896" i="1"/>
  <c r="V3896" i="1" s="1"/>
  <c r="L3897" i="1"/>
  <c r="V3897" i="1" s="1"/>
  <c r="L3898" i="1"/>
  <c r="V3898" i="1" s="1"/>
  <c r="L3899" i="1"/>
  <c r="V3899" i="1" s="1"/>
  <c r="L3900" i="1"/>
  <c r="V3900" i="1" s="1"/>
  <c r="L3901" i="1"/>
  <c r="V3901" i="1" s="1"/>
  <c r="L3902" i="1"/>
  <c r="V3902" i="1" s="1"/>
  <c r="L3903" i="1"/>
  <c r="V3903" i="1" s="1"/>
  <c r="L3904" i="1"/>
  <c r="V3904" i="1" s="1"/>
  <c r="L3905" i="1"/>
  <c r="V3905" i="1" s="1"/>
  <c r="L3906" i="1"/>
  <c r="V3906" i="1" s="1"/>
  <c r="L3907" i="1"/>
  <c r="V3907" i="1" s="1"/>
  <c r="L3908" i="1"/>
  <c r="V3908" i="1" s="1"/>
  <c r="L3909" i="1"/>
  <c r="V3909" i="1" s="1"/>
  <c r="L3910" i="1"/>
  <c r="V3910" i="1" s="1"/>
  <c r="L3911" i="1"/>
  <c r="V3911" i="1" s="1"/>
  <c r="L3912" i="1"/>
  <c r="V3912" i="1" s="1"/>
  <c r="L3913" i="1"/>
  <c r="V3913" i="1" s="1"/>
  <c r="L3914" i="1"/>
  <c r="V3914" i="1" s="1"/>
  <c r="L3915" i="1"/>
  <c r="V3915" i="1" s="1"/>
  <c r="L3916" i="1"/>
  <c r="V3916" i="1" s="1"/>
  <c r="L3917" i="1"/>
  <c r="V3917" i="1" s="1"/>
  <c r="L3918" i="1"/>
  <c r="V3918" i="1" s="1"/>
  <c r="L3919" i="1"/>
  <c r="V3919" i="1" s="1"/>
  <c r="L3920" i="1"/>
  <c r="V3920" i="1" s="1"/>
  <c r="L3921" i="1"/>
  <c r="V3921" i="1" s="1"/>
  <c r="L3922" i="1"/>
  <c r="V3922" i="1" s="1"/>
  <c r="L3923" i="1"/>
  <c r="V3923" i="1" s="1"/>
  <c r="L3924" i="1"/>
  <c r="V3924" i="1" s="1"/>
  <c r="L3925" i="1"/>
  <c r="V3925" i="1" s="1"/>
  <c r="L3926" i="1"/>
  <c r="V3926" i="1" s="1"/>
  <c r="L3927" i="1"/>
  <c r="V3927" i="1" s="1"/>
  <c r="L3928" i="1"/>
  <c r="V3928" i="1" s="1"/>
  <c r="L3929" i="1"/>
  <c r="V3929" i="1" s="1"/>
  <c r="L3930" i="1"/>
  <c r="V3930" i="1" s="1"/>
  <c r="L3931" i="1"/>
  <c r="V3931" i="1" s="1"/>
  <c r="L3932" i="1"/>
  <c r="V3932" i="1" s="1"/>
  <c r="L3933" i="1"/>
  <c r="V3933" i="1" s="1"/>
  <c r="L3934" i="1"/>
  <c r="V3934" i="1" s="1"/>
  <c r="L3935" i="1"/>
  <c r="V3935" i="1" s="1"/>
  <c r="L3936" i="1"/>
  <c r="V3936" i="1" s="1"/>
  <c r="L3937" i="1"/>
  <c r="V3937" i="1" s="1"/>
  <c r="L3938" i="1"/>
  <c r="V3938" i="1" s="1"/>
  <c r="L3939" i="1"/>
  <c r="V3939" i="1" s="1"/>
  <c r="L3940" i="1"/>
  <c r="V3940" i="1" s="1"/>
  <c r="L3941" i="1"/>
  <c r="V3941" i="1" s="1"/>
  <c r="L3942" i="1"/>
  <c r="V3942" i="1" s="1"/>
  <c r="L3943" i="1"/>
  <c r="V3943" i="1" s="1"/>
  <c r="L3944" i="1"/>
  <c r="V3944" i="1" s="1"/>
  <c r="L3945" i="1"/>
  <c r="V3945" i="1" s="1"/>
  <c r="L3946" i="1"/>
  <c r="V3946" i="1" s="1"/>
  <c r="L3947" i="1"/>
  <c r="V3947" i="1" s="1"/>
  <c r="L3948" i="1"/>
  <c r="V3948" i="1" s="1"/>
  <c r="L3949" i="1"/>
  <c r="V3949" i="1" s="1"/>
  <c r="L3950" i="1"/>
  <c r="V3950" i="1" s="1"/>
  <c r="L3951" i="1"/>
  <c r="V3951" i="1" s="1"/>
  <c r="L3952" i="1"/>
  <c r="V3952" i="1" s="1"/>
  <c r="L3953" i="1"/>
  <c r="V3953" i="1" s="1"/>
  <c r="L3954" i="1"/>
  <c r="V3954" i="1" s="1"/>
  <c r="L3955" i="1"/>
  <c r="V3955" i="1" s="1"/>
  <c r="L3956" i="1"/>
  <c r="V3956" i="1" s="1"/>
  <c r="L3957" i="1"/>
  <c r="V3957" i="1" s="1"/>
  <c r="L3958" i="1"/>
  <c r="V3958" i="1" s="1"/>
  <c r="L3959" i="1"/>
  <c r="V3959" i="1" s="1"/>
  <c r="L3960" i="1"/>
  <c r="V3960" i="1" s="1"/>
  <c r="L3961" i="1"/>
  <c r="V3961" i="1" s="1"/>
  <c r="L3962" i="1"/>
  <c r="V3962" i="1" s="1"/>
  <c r="L3963" i="1"/>
  <c r="V3963" i="1" s="1"/>
  <c r="L3964" i="1"/>
  <c r="V3964" i="1" s="1"/>
  <c r="L3965" i="1"/>
  <c r="V3965" i="1" s="1"/>
  <c r="L3966" i="1"/>
  <c r="V3966" i="1" s="1"/>
  <c r="L3967" i="1"/>
  <c r="V3967" i="1" s="1"/>
  <c r="L3968" i="1"/>
  <c r="V3968" i="1" s="1"/>
  <c r="L3969" i="1"/>
  <c r="V3969" i="1" s="1"/>
  <c r="L3970" i="1"/>
  <c r="V3970" i="1" s="1"/>
  <c r="L3971" i="1"/>
  <c r="V3971" i="1" s="1"/>
  <c r="L3972" i="1"/>
  <c r="V3972" i="1" s="1"/>
  <c r="L3973" i="1"/>
  <c r="V3973" i="1" s="1"/>
  <c r="L3974" i="1"/>
  <c r="V3974" i="1" s="1"/>
  <c r="L3975" i="1"/>
  <c r="V3975" i="1" s="1"/>
  <c r="L3976" i="1"/>
  <c r="V3976" i="1" s="1"/>
  <c r="L3977" i="1"/>
  <c r="V3977" i="1" s="1"/>
  <c r="L3978" i="1"/>
  <c r="V3978" i="1" s="1"/>
  <c r="L3979" i="1"/>
  <c r="V3979" i="1" s="1"/>
  <c r="L3980" i="1"/>
  <c r="V3980" i="1" s="1"/>
  <c r="L3981" i="1"/>
  <c r="V3981" i="1" s="1"/>
  <c r="L3982" i="1"/>
  <c r="V3982" i="1" s="1"/>
  <c r="L3983" i="1"/>
  <c r="V3983" i="1" s="1"/>
  <c r="L3984" i="1"/>
  <c r="V3984" i="1" s="1"/>
  <c r="L3985" i="1"/>
  <c r="V3985" i="1" s="1"/>
  <c r="L3986" i="1"/>
  <c r="V3986" i="1" s="1"/>
  <c r="L3987" i="1"/>
  <c r="V3987" i="1" s="1"/>
  <c r="L3988" i="1"/>
  <c r="V3988" i="1" s="1"/>
  <c r="L3989" i="1"/>
  <c r="V3989" i="1" s="1"/>
  <c r="L3990" i="1"/>
  <c r="V3990" i="1" s="1"/>
  <c r="L3991" i="1"/>
  <c r="V3991" i="1" s="1"/>
  <c r="L3992" i="1"/>
  <c r="V3992" i="1" s="1"/>
  <c r="L3993" i="1"/>
  <c r="V3993" i="1" s="1"/>
  <c r="L3994" i="1"/>
  <c r="V3994" i="1" s="1"/>
  <c r="L3995" i="1"/>
  <c r="V3995" i="1" s="1"/>
  <c r="L3996" i="1"/>
  <c r="V3996" i="1" s="1"/>
  <c r="L3997" i="1"/>
  <c r="V3997" i="1" s="1"/>
  <c r="L3998" i="1"/>
  <c r="V3998" i="1" s="1"/>
  <c r="L3999" i="1"/>
  <c r="V3999" i="1" s="1"/>
  <c r="L4000" i="1"/>
  <c r="V4000" i="1" s="1"/>
  <c r="L4001" i="1"/>
  <c r="V4001" i="1" s="1"/>
  <c r="L4002" i="1"/>
  <c r="V4002" i="1" s="1"/>
  <c r="L4003" i="1"/>
  <c r="V4003" i="1" s="1"/>
  <c r="L4004" i="1"/>
  <c r="V4004" i="1" s="1"/>
  <c r="L4005" i="1"/>
  <c r="V4005" i="1" s="1"/>
  <c r="L4006" i="1"/>
  <c r="V4006" i="1" s="1"/>
  <c r="L4007" i="1"/>
  <c r="V4007" i="1" s="1"/>
  <c r="L4008" i="1"/>
  <c r="V4008" i="1" s="1"/>
  <c r="L4009" i="1"/>
  <c r="V4009" i="1" s="1"/>
  <c r="L4010" i="1"/>
  <c r="V4010" i="1" s="1"/>
  <c r="L4011" i="1"/>
  <c r="V4011" i="1" s="1"/>
  <c r="L4012" i="1"/>
  <c r="V4012" i="1" s="1"/>
  <c r="L4013" i="1"/>
  <c r="V4013" i="1" s="1"/>
  <c r="L4014" i="1"/>
  <c r="V4014" i="1" s="1"/>
  <c r="L4015" i="1"/>
  <c r="V4015" i="1" s="1"/>
  <c r="L4016" i="1"/>
  <c r="V4016" i="1" s="1"/>
  <c r="L4017" i="1"/>
  <c r="V4017" i="1" s="1"/>
  <c r="L4018" i="1"/>
  <c r="V4018" i="1" s="1"/>
  <c r="L4019" i="1"/>
  <c r="V4019" i="1" s="1"/>
  <c r="L4020" i="1"/>
  <c r="V4020" i="1" s="1"/>
  <c r="L4021" i="1"/>
  <c r="V4021" i="1" s="1"/>
  <c r="L4022" i="1"/>
  <c r="V4022" i="1" s="1"/>
  <c r="L4023" i="1"/>
  <c r="V4023" i="1" s="1"/>
  <c r="L4024" i="1"/>
  <c r="V4024" i="1" s="1"/>
  <c r="L4025" i="1"/>
  <c r="V4025" i="1" s="1"/>
  <c r="L4026" i="1"/>
  <c r="V4026" i="1" s="1"/>
  <c r="L4027" i="1"/>
  <c r="V4027" i="1" s="1"/>
  <c r="L4028" i="1"/>
  <c r="V4028" i="1" s="1"/>
  <c r="L4029" i="1"/>
  <c r="V4029" i="1" s="1"/>
  <c r="L4030" i="1"/>
  <c r="V4030" i="1" s="1"/>
  <c r="L4031" i="1"/>
  <c r="V4031" i="1" s="1"/>
  <c r="L4032" i="1"/>
  <c r="V4032" i="1" s="1"/>
  <c r="L4033" i="1"/>
  <c r="V4033" i="1" s="1"/>
  <c r="L4034" i="1"/>
  <c r="V4034" i="1" s="1"/>
  <c r="L4035" i="1"/>
  <c r="V4035" i="1" s="1"/>
  <c r="L4036" i="1"/>
  <c r="V4036" i="1" s="1"/>
  <c r="L4037" i="1"/>
  <c r="V4037" i="1" s="1"/>
  <c r="L4038" i="1"/>
  <c r="V4038" i="1" s="1"/>
  <c r="L4039" i="1"/>
  <c r="V4039" i="1" s="1"/>
  <c r="L4040" i="1"/>
  <c r="V4040" i="1" s="1"/>
  <c r="L4041" i="1"/>
  <c r="V4041" i="1" s="1"/>
  <c r="L4042" i="1"/>
  <c r="V4042" i="1" s="1"/>
  <c r="L4043" i="1"/>
  <c r="V4043" i="1" s="1"/>
  <c r="L4044" i="1"/>
  <c r="V4044" i="1" s="1"/>
  <c r="L4045" i="1"/>
  <c r="V4045" i="1" s="1"/>
  <c r="L4046" i="1"/>
  <c r="V4046" i="1" s="1"/>
  <c r="L4047" i="1"/>
  <c r="V4047" i="1" s="1"/>
  <c r="L4048" i="1"/>
  <c r="V4048" i="1" s="1"/>
  <c r="L4049" i="1"/>
  <c r="V4049" i="1" s="1"/>
  <c r="L4050" i="1"/>
  <c r="V4050" i="1" s="1"/>
  <c r="L4051" i="1"/>
  <c r="V4051" i="1" s="1"/>
  <c r="L4052" i="1"/>
  <c r="V4052" i="1" s="1"/>
  <c r="L4053" i="1"/>
  <c r="V4053" i="1" s="1"/>
  <c r="L4054" i="1"/>
  <c r="V4054" i="1" s="1"/>
  <c r="L4055" i="1"/>
  <c r="V4055" i="1" s="1"/>
  <c r="L4056" i="1"/>
  <c r="V4056" i="1" s="1"/>
  <c r="L4057" i="1"/>
  <c r="V4057" i="1" s="1"/>
  <c r="L4058" i="1"/>
  <c r="V4058" i="1" s="1"/>
  <c r="L4059" i="1"/>
  <c r="V4059" i="1" s="1"/>
  <c r="L4060" i="1"/>
  <c r="V4060" i="1" s="1"/>
  <c r="L4061" i="1"/>
  <c r="V4061" i="1" s="1"/>
  <c r="L4062" i="1"/>
  <c r="V4062" i="1" s="1"/>
  <c r="L4063" i="1"/>
  <c r="V4063" i="1" s="1"/>
  <c r="L4064" i="1"/>
  <c r="V4064" i="1" s="1"/>
  <c r="L4065" i="1"/>
  <c r="V4065" i="1" s="1"/>
  <c r="L4066" i="1"/>
  <c r="V4066" i="1" s="1"/>
  <c r="L4067" i="1"/>
  <c r="V4067" i="1" s="1"/>
  <c r="L4068" i="1"/>
  <c r="V4068" i="1" s="1"/>
  <c r="L4069" i="1"/>
  <c r="V4069" i="1" s="1"/>
  <c r="L4070" i="1"/>
  <c r="V4070" i="1" s="1"/>
  <c r="L4071" i="1"/>
  <c r="V4071" i="1" s="1"/>
  <c r="L4072" i="1"/>
  <c r="V4072" i="1" s="1"/>
  <c r="L4073" i="1"/>
  <c r="V4073" i="1" s="1"/>
  <c r="L4074" i="1"/>
  <c r="V4074" i="1" s="1"/>
  <c r="L4075" i="1"/>
  <c r="V4075" i="1" s="1"/>
  <c r="L4076" i="1"/>
  <c r="V4076" i="1" s="1"/>
  <c r="L4077" i="1"/>
  <c r="V4077" i="1" s="1"/>
  <c r="L4078" i="1"/>
  <c r="V4078" i="1" s="1"/>
  <c r="L4079" i="1"/>
  <c r="V4079" i="1" s="1"/>
  <c r="L4080" i="1"/>
  <c r="V4080" i="1" s="1"/>
  <c r="L4081" i="1"/>
  <c r="V4081" i="1" s="1"/>
  <c r="L4082" i="1"/>
  <c r="V4082" i="1" s="1"/>
  <c r="L4083" i="1"/>
  <c r="V4083" i="1" s="1"/>
  <c r="L4084" i="1"/>
  <c r="V4084" i="1" s="1"/>
  <c r="L4085" i="1"/>
  <c r="V4085" i="1" s="1"/>
  <c r="L4086" i="1"/>
  <c r="V4086" i="1" s="1"/>
  <c r="L4087" i="1"/>
  <c r="V4087" i="1" s="1"/>
  <c r="L4088" i="1"/>
  <c r="V4088" i="1" s="1"/>
  <c r="L4089" i="1"/>
  <c r="V4089" i="1" s="1"/>
  <c r="L4090" i="1"/>
  <c r="V4090" i="1" s="1"/>
  <c r="L4091" i="1"/>
  <c r="V4091" i="1" s="1"/>
  <c r="L4092" i="1"/>
  <c r="V4092" i="1" s="1"/>
  <c r="L4093" i="1"/>
  <c r="V4093" i="1" s="1"/>
  <c r="L4094" i="1"/>
  <c r="V4094" i="1" s="1"/>
  <c r="L4095" i="1"/>
  <c r="V4095" i="1" s="1"/>
  <c r="L4096" i="1"/>
  <c r="V4096" i="1" s="1"/>
  <c r="L4097" i="1"/>
  <c r="V4097" i="1" s="1"/>
  <c r="L4098" i="1"/>
  <c r="V4098" i="1" s="1"/>
  <c r="L4099" i="1"/>
  <c r="V4099" i="1" s="1"/>
  <c r="L4100" i="1"/>
  <c r="V4100" i="1" s="1"/>
  <c r="L4101" i="1"/>
  <c r="V4101" i="1" s="1"/>
  <c r="L4102" i="1"/>
  <c r="V4102" i="1" s="1"/>
  <c r="L4103" i="1"/>
  <c r="V4103" i="1" s="1"/>
  <c r="L4104" i="1"/>
  <c r="V4104" i="1" s="1"/>
  <c r="L4105" i="1"/>
  <c r="V4105" i="1" s="1"/>
  <c r="L4106" i="1"/>
  <c r="V4106" i="1" s="1"/>
  <c r="L4107" i="1"/>
  <c r="V4107" i="1" s="1"/>
  <c r="L4108" i="1"/>
  <c r="V4108" i="1" s="1"/>
  <c r="L4109" i="1"/>
  <c r="V4109" i="1" s="1"/>
  <c r="L4110" i="1"/>
  <c r="V4110" i="1" s="1"/>
  <c r="L4111" i="1"/>
  <c r="V4111" i="1" s="1"/>
  <c r="L4112" i="1"/>
  <c r="V4112" i="1" s="1"/>
  <c r="L4113" i="1"/>
  <c r="V4113" i="1" s="1"/>
  <c r="L4114" i="1"/>
  <c r="V4114" i="1" s="1"/>
  <c r="L4115" i="1"/>
  <c r="V4115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V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8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8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8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8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8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14" i="1"/>
  <c r="Q1973" i="1"/>
  <c r="Q2078" i="1"/>
  <c r="Q1950" i="1"/>
  <c r="Q2015" i="1"/>
  <c r="Q1480" i="1"/>
  <c r="Q1980" i="1"/>
  <c r="Q1975" i="1"/>
  <c r="Q2066" i="1"/>
  <c r="Q1517" i="1"/>
  <c r="Q2013" i="1"/>
  <c r="Q2072" i="1"/>
  <c r="Q1956" i="1"/>
  <c r="Q1947" i="1"/>
  <c r="Q2645" i="1"/>
  <c r="Q1943" i="1"/>
  <c r="Q1946" i="1"/>
  <c r="Q2613" i="1"/>
  <c r="Q2036" i="1"/>
  <c r="Q644" i="1"/>
  <c r="Q2199" i="1"/>
  <c r="Q2252" i="1"/>
  <c r="Q1966" i="1"/>
  <c r="Q1981" i="1"/>
  <c r="Q2003" i="1"/>
  <c r="Q1968" i="1"/>
  <c r="Q1919" i="1"/>
  <c r="Q2189" i="1"/>
  <c r="Q1979" i="1"/>
  <c r="Q2227" i="1"/>
  <c r="Q2021" i="1"/>
  <c r="Q2329" i="1"/>
  <c r="Q2272" i="1"/>
  <c r="Q1982" i="1"/>
  <c r="Q2054" i="1"/>
  <c r="Q1958" i="1"/>
  <c r="Q373" i="1"/>
  <c r="Q1945" i="1"/>
  <c r="Q2041" i="1"/>
  <c r="Q2985" i="1"/>
  <c r="Q328" i="1"/>
  <c r="Q2037" i="1"/>
  <c r="Q2077" i="1"/>
  <c r="Q1957" i="1"/>
  <c r="Q2025" i="1"/>
  <c r="Q2027" i="1"/>
  <c r="Q2715" i="1"/>
  <c r="Q2075" i="1"/>
  <c r="Q2011" i="1"/>
  <c r="Q206" i="1"/>
  <c r="Q1007" i="1"/>
  <c r="Q271" i="1"/>
  <c r="Q1970" i="1"/>
  <c r="Q300" i="1"/>
  <c r="Q1467" i="1"/>
  <c r="Q2244" i="1"/>
  <c r="Q2194" i="1"/>
  <c r="Q2050" i="1"/>
  <c r="Q2024" i="1"/>
  <c r="Q2008" i="1"/>
  <c r="Q391" i="1"/>
  <c r="Q2029" i="1"/>
  <c r="Q2006" i="1"/>
  <c r="Q282" i="1"/>
  <c r="Q1971" i="1"/>
  <c r="Q691" i="1"/>
  <c r="Q2064" i="1"/>
  <c r="Q334" i="1"/>
  <c r="Q3036" i="1"/>
  <c r="Q1963" i="1"/>
  <c r="Q2626" i="1"/>
  <c r="Q2004" i="1"/>
  <c r="Q2607" i="1"/>
  <c r="Q701" i="1"/>
  <c r="Q2611" i="1"/>
  <c r="Q1953" i="1"/>
  <c r="Q655" i="1"/>
  <c r="Q2247" i="1"/>
  <c r="Q2728" i="1"/>
  <c r="Q2338" i="1"/>
  <c r="Q2049" i="1"/>
  <c r="Q3840" i="1"/>
  <c r="Q1960" i="1"/>
  <c r="Q3559" i="1"/>
  <c r="Q261" i="1"/>
  <c r="Q980" i="1"/>
  <c r="Q1952" i="1"/>
  <c r="Q2012" i="1"/>
  <c r="Q2622" i="1"/>
  <c r="Q2187" i="1"/>
  <c r="Q2712" i="1"/>
  <c r="Q2018" i="1"/>
  <c r="Q1503" i="1"/>
  <c r="Q250" i="1"/>
  <c r="Q3125" i="1"/>
  <c r="Q1338" i="1"/>
  <c r="Q1962" i="1"/>
  <c r="Q389" i="1"/>
  <c r="Q1313" i="1"/>
  <c r="Q2067" i="1"/>
  <c r="Q2312" i="1"/>
  <c r="Q2074" i="1"/>
  <c r="Q330" i="1"/>
  <c r="Q1027" i="1"/>
  <c r="Q2058" i="1"/>
  <c r="Q294" i="1"/>
  <c r="Q2269" i="1"/>
  <c r="Q2034" i="1"/>
  <c r="Q1976" i="1"/>
  <c r="Q646" i="1"/>
  <c r="Q2032" i="1"/>
  <c r="Q1969" i="1"/>
  <c r="Q2739" i="1"/>
  <c r="Q2341" i="1"/>
  <c r="Q1308" i="1"/>
  <c r="Q279" i="1"/>
  <c r="Q1954" i="1"/>
  <c r="Q2195" i="1"/>
  <c r="Q297" i="1"/>
  <c r="Q2020" i="1"/>
  <c r="Q1683" i="1"/>
  <c r="Q1535" i="1"/>
  <c r="Q1750" i="1"/>
  <c r="Q2071" i="1"/>
  <c r="Q2239" i="1"/>
  <c r="Q355" i="1"/>
  <c r="Q1524" i="1"/>
  <c r="Q2998" i="1"/>
  <c r="Q2033" i="1"/>
  <c r="Q2051" i="1"/>
  <c r="Q1252" i="1"/>
  <c r="Q1482" i="1"/>
  <c r="Q2727" i="1"/>
  <c r="Q2079" i="1"/>
  <c r="Q260" i="1"/>
  <c r="Q1019" i="1"/>
  <c r="Q2273" i="1"/>
  <c r="Q1972" i="1"/>
  <c r="Q2073" i="1"/>
  <c r="Q3168" i="1"/>
  <c r="Q395" i="1"/>
  <c r="Q344" i="1"/>
  <c r="Q6" i="1"/>
  <c r="Q737" i="1"/>
  <c r="Q2735" i="1"/>
  <c r="Q2196" i="1"/>
  <c r="Q709" i="1"/>
  <c r="Q2200" i="1"/>
  <c r="Q1951" i="1"/>
  <c r="Q3029" i="1"/>
  <c r="Q327" i="1"/>
  <c r="Q403" i="1"/>
  <c r="Q290" i="1"/>
  <c r="Q360" i="1"/>
  <c r="Q3000" i="1"/>
  <c r="Q3693" i="1"/>
  <c r="Q1345" i="1"/>
  <c r="Q1212" i="1"/>
  <c r="Q2711" i="1"/>
  <c r="Q2310" i="1"/>
  <c r="Q1959" i="1"/>
  <c r="Q335" i="1"/>
  <c r="Q1366" i="1"/>
  <c r="Q1204" i="1"/>
  <c r="Q14" i="1"/>
  <c r="Q2729" i="1"/>
  <c r="Q2062" i="1"/>
  <c r="Q2118" i="1"/>
  <c r="Q1471" i="1"/>
  <c r="Q643" i="1"/>
  <c r="Q2052" i="1"/>
  <c r="Q1532" i="1"/>
  <c r="Q1078" i="1"/>
  <c r="Q2710" i="1"/>
  <c r="Q2927" i="1"/>
  <c r="Q1469" i="1"/>
  <c r="Q2732" i="1"/>
  <c r="Q284" i="1"/>
  <c r="Q3006" i="1"/>
  <c r="Q2271" i="1"/>
  <c r="Q2035" i="1"/>
  <c r="Q349" i="1"/>
  <c r="Q650" i="1"/>
  <c r="Q342" i="1"/>
  <c r="Q353" i="1"/>
  <c r="Q2061" i="1"/>
  <c r="Q671" i="1"/>
  <c r="Q333" i="1"/>
  <c r="Q2342" i="1"/>
  <c r="Q2648" i="1"/>
  <c r="Q3068" i="1"/>
  <c r="Q286" i="1"/>
  <c r="Q2705" i="1"/>
  <c r="Q243" i="1"/>
  <c r="Q2944" i="1"/>
  <c r="Q357" i="1"/>
  <c r="Q280" i="1"/>
  <c r="Q2445" i="1"/>
  <c r="Q1317" i="1"/>
  <c r="Q39" i="1"/>
  <c r="Q1196" i="1"/>
  <c r="Q3650" i="1"/>
  <c r="Q2047" i="1"/>
  <c r="Q963" i="1"/>
  <c r="Q1523" i="1"/>
  <c r="Q3549" i="1"/>
  <c r="Q2056" i="1"/>
  <c r="Q1478" i="1"/>
  <c r="Q2282" i="1"/>
  <c r="Q2038" i="1"/>
  <c r="Q1217" i="1"/>
  <c r="Q2708" i="1"/>
  <c r="Q1198" i="1"/>
  <c r="Q2604" i="1"/>
  <c r="Q363" i="1"/>
  <c r="Q1276" i="1"/>
  <c r="Q368" i="1"/>
  <c r="Q26" i="1"/>
  <c r="Q1199" i="1"/>
  <c r="Q259" i="1"/>
  <c r="Q2007" i="1"/>
  <c r="Q406" i="1"/>
  <c r="Q323" i="1"/>
  <c r="Q2332" i="1"/>
  <c r="Q332" i="1"/>
  <c r="Q1258" i="1"/>
  <c r="Q695" i="1"/>
  <c r="Q2991" i="1"/>
  <c r="Q2456" i="1"/>
  <c r="Q3239" i="1"/>
  <c r="Q1000" i="1"/>
  <c r="Q3217" i="1"/>
  <c r="Q2192" i="1"/>
  <c r="Q1474" i="1"/>
  <c r="Q2180" i="1"/>
  <c r="Q346" i="1"/>
  <c r="Q1371" i="1"/>
  <c r="Q1955" i="1"/>
  <c r="Q713" i="1"/>
  <c r="Q2040" i="1"/>
  <c r="Q1912" i="1"/>
  <c r="Q1977" i="1"/>
  <c r="Q1479" i="1"/>
  <c r="Q2028" i="1"/>
  <c r="Q1473" i="1"/>
  <c r="Q724" i="1"/>
  <c r="Q3031" i="1"/>
  <c r="Q856" i="1"/>
  <c r="Q41" i="1"/>
  <c r="Q2609" i="1"/>
  <c r="Q2612" i="1"/>
  <c r="Q656" i="1"/>
  <c r="Q287" i="1"/>
  <c r="Q2241" i="1"/>
  <c r="Q20" i="1"/>
  <c r="Q3284" i="1"/>
  <c r="Q2717" i="1"/>
  <c r="Q3038" i="1"/>
  <c r="Q252" i="1"/>
  <c r="Q2300" i="1"/>
  <c r="Q273" i="1"/>
  <c r="Q1536" i="1"/>
  <c r="Q2733" i="1"/>
  <c r="Q2019" i="1"/>
  <c r="Q1114" i="1"/>
  <c r="Q3427" i="1"/>
  <c r="Q45" i="1"/>
  <c r="Q1520" i="1"/>
  <c r="Q985" i="1"/>
  <c r="Q2461" i="1"/>
  <c r="Q3226" i="1"/>
  <c r="Q345" i="1"/>
  <c r="Q372" i="1"/>
  <c r="Q1255" i="1"/>
  <c r="Q2059" i="1"/>
  <c r="Q413" i="1"/>
  <c r="Q2233" i="1"/>
  <c r="Q2730" i="1"/>
  <c r="Q319" i="1"/>
  <c r="Q2444" i="1"/>
  <c r="Q660" i="1"/>
  <c r="Q152" i="1"/>
  <c r="Q2039" i="1"/>
  <c r="Q1538" i="1"/>
  <c r="Q2719" i="1"/>
  <c r="Q3011" i="1"/>
  <c r="Q298" i="1"/>
  <c r="Q2722" i="1"/>
  <c r="Q265" i="1"/>
  <c r="Q338" i="1"/>
  <c r="Q2716" i="1"/>
  <c r="Q981" i="1"/>
  <c r="Q2081" i="1"/>
  <c r="Q2270" i="1"/>
  <c r="Q352" i="1"/>
  <c r="Q2618" i="1"/>
  <c r="Q34" i="1"/>
  <c r="Q2186" i="1"/>
  <c r="Q1477" i="1"/>
  <c r="Q3016" i="1"/>
  <c r="Q2204" i="1"/>
  <c r="Q2709" i="1"/>
  <c r="Q256" i="1"/>
  <c r="Q218" i="1"/>
  <c r="Q1528" i="1"/>
  <c r="Q2989" i="1"/>
  <c r="Q3213" i="1"/>
  <c r="Q1541" i="1"/>
  <c r="Q3037" i="1"/>
  <c r="Q1219" i="1"/>
  <c r="Q324" i="1"/>
  <c r="Q281" i="1"/>
  <c r="Q1516" i="1"/>
  <c r="Q2334" i="1"/>
  <c r="Q387" i="1"/>
  <c r="Q2331" i="1"/>
  <c r="Q645" i="1"/>
  <c r="Q289" i="1"/>
  <c r="Q732" i="1"/>
  <c r="Q295" i="1"/>
  <c r="Q672" i="1"/>
  <c r="Q2070" i="1"/>
  <c r="Q2080" i="1"/>
  <c r="Q1659" i="1"/>
  <c r="Q383" i="1"/>
  <c r="Q359" i="1"/>
  <c r="Q1221" i="1"/>
  <c r="Q2926" i="1"/>
  <c r="Q2495" i="1"/>
  <c r="Q962" i="1"/>
  <c r="Q245" i="1"/>
  <c r="Q1260" i="1"/>
  <c r="Q2337" i="1"/>
  <c r="Q2330" i="1"/>
  <c r="Q302" i="1"/>
  <c r="Q3252" i="1"/>
  <c r="Q361" i="1"/>
  <c r="Q317" i="1"/>
  <c r="Q1097" i="1"/>
  <c r="Q653" i="1"/>
  <c r="Q2986" i="1"/>
  <c r="Q2234" i="1"/>
  <c r="Q1339" i="1"/>
  <c r="Q517" i="1"/>
  <c r="Q2254" i="1"/>
  <c r="Q309" i="1"/>
  <c r="Q3261" i="1"/>
  <c r="Q1277" i="1"/>
  <c r="Q2226" i="1"/>
  <c r="Q1519" i="1"/>
  <c r="Q1534" i="1"/>
  <c r="Q1965" i="1"/>
  <c r="Q686" i="1"/>
  <c r="Q1026" i="1"/>
  <c r="Q2459" i="1"/>
  <c r="Q3149" i="1"/>
  <c r="Q2026" i="1"/>
  <c r="Q3019" i="1"/>
  <c r="Q1525" i="1"/>
  <c r="Q1186" i="1"/>
  <c r="Q3003" i="1"/>
  <c r="Q2633" i="1"/>
  <c r="Q2190" i="1"/>
  <c r="Q2736" i="1"/>
  <c r="Q420" i="1"/>
  <c r="Q386" i="1"/>
  <c r="Q1269" i="1"/>
  <c r="Q29" i="1"/>
  <c r="Q1504" i="1"/>
  <c r="Q1748" i="1"/>
  <c r="Q1225" i="1"/>
  <c r="Q2676" i="1"/>
  <c r="Q2188" i="1"/>
  <c r="Q1299" i="1"/>
  <c r="Q3247" i="1"/>
  <c r="Q2170" i="1"/>
  <c r="Q2623" i="1"/>
  <c r="Q1195" i="1"/>
  <c r="Q3041" i="1"/>
  <c r="Q2093" i="1"/>
  <c r="Q277" i="1"/>
  <c r="Q1511" i="1"/>
  <c r="Q1539" i="1"/>
  <c r="Q3231" i="1"/>
  <c r="Q263" i="1"/>
  <c r="Q311" i="1"/>
  <c r="Q1908" i="1"/>
  <c r="Q401" i="1"/>
  <c r="Q2664" i="1"/>
  <c r="Q322" i="1"/>
  <c r="Q1021" i="1"/>
  <c r="Q1777" i="1"/>
  <c r="Q2159" i="1"/>
  <c r="Q2665" i="1"/>
  <c r="Q2606" i="1"/>
  <c r="Q313" i="1"/>
  <c r="Q2537" i="1"/>
  <c r="Q1848" i="1"/>
  <c r="Q2225" i="1"/>
  <c r="Q285" i="1"/>
  <c r="Q1006" i="1"/>
  <c r="Q1510" i="1"/>
  <c r="Q2229" i="1"/>
  <c r="Q1271" i="1"/>
  <c r="Q1218" i="1"/>
  <c r="Q3255" i="1"/>
  <c r="Q2540" i="1"/>
  <c r="Q1353" i="1"/>
  <c r="Q23" i="1"/>
  <c r="Q299" i="1"/>
  <c r="Q393" i="1"/>
  <c r="Q3238" i="1"/>
  <c r="Q727" i="1"/>
  <c r="Q1830" i="1"/>
  <c r="Q61" i="1"/>
  <c r="Q3221" i="1"/>
  <c r="Q2237" i="1"/>
  <c r="Q44" i="1"/>
  <c r="Q1002" i="1"/>
  <c r="Q2160" i="1"/>
  <c r="Q954" i="1"/>
  <c r="Q1514" i="1"/>
  <c r="Q2228" i="1"/>
  <c r="Q682" i="1"/>
  <c r="Q961" i="1"/>
  <c r="Q2249" i="1"/>
  <c r="Q1964" i="1"/>
  <c r="Q953" i="1"/>
  <c r="Q1531" i="1"/>
  <c r="Q416" i="1"/>
  <c r="Q659" i="1"/>
  <c r="Q2246" i="1"/>
  <c r="Q2261" i="1"/>
  <c r="Q394" i="1"/>
  <c r="Q2720" i="1"/>
  <c r="Q1522" i="1"/>
  <c r="Q1284" i="1"/>
  <c r="Q1518" i="1"/>
  <c r="Q2307" i="1"/>
  <c r="Q3021" i="1"/>
  <c r="Q2666" i="1"/>
  <c r="Q258" i="1"/>
  <c r="Q1506" i="1"/>
  <c r="Q2610" i="1"/>
  <c r="Q301" i="1"/>
  <c r="Q347" i="1"/>
  <c r="Q315" i="1"/>
  <c r="Q2635" i="1"/>
  <c r="Q1542" i="1"/>
  <c r="Q1343" i="1"/>
  <c r="Q995" i="1"/>
  <c r="Q1854" i="1"/>
  <c r="Q823" i="1"/>
  <c r="Q3189" i="1"/>
  <c r="Q381" i="1"/>
  <c r="Q1209" i="1"/>
  <c r="Q1940" i="1"/>
  <c r="Q1892" i="1"/>
  <c r="Q2043" i="1"/>
  <c r="Q1468" i="1"/>
  <c r="Q2614" i="1"/>
  <c r="Q2110" i="1"/>
  <c r="Q2658" i="1"/>
  <c r="Q318" i="1"/>
  <c r="Q348" i="1"/>
  <c r="Q957" i="1"/>
  <c r="Q1974" i="1"/>
  <c r="Q2725" i="1"/>
  <c r="Q1205" i="1"/>
  <c r="Q1282" i="1"/>
  <c r="Q1507" i="1"/>
  <c r="Q340" i="1"/>
  <c r="Q3045" i="1"/>
  <c r="Q3404" i="1"/>
  <c r="Q288" i="1"/>
  <c r="Q3130" i="1"/>
  <c r="Q2046" i="1"/>
  <c r="Q1259" i="1"/>
  <c r="Q1755" i="1"/>
  <c r="Q1512" i="1"/>
  <c r="Q242" i="1"/>
  <c r="Q398" i="1"/>
  <c r="Q2198" i="1"/>
  <c r="Q2668" i="1"/>
  <c r="Q1279" i="1"/>
  <c r="Q2259" i="1"/>
  <c r="Q1306" i="1"/>
  <c r="Q2620" i="1"/>
  <c r="Q2997" i="1"/>
  <c r="Q2184" i="1"/>
  <c r="Q291" i="1"/>
  <c r="Q3276" i="1"/>
  <c r="Q536" i="1"/>
  <c r="Q3015" i="1"/>
  <c r="Q3306" i="1"/>
  <c r="Q1961" i="1"/>
  <c r="Q1513" i="1"/>
  <c r="Q797" i="1"/>
  <c r="Q2318" i="1"/>
  <c r="Q3781" i="1"/>
  <c r="Q367" i="1"/>
  <c r="Q1633" i="1"/>
  <c r="Q1222" i="1"/>
  <c r="Q3413" i="1"/>
  <c r="Q1210" i="1"/>
  <c r="Q1220" i="1"/>
  <c r="Q3237" i="1"/>
  <c r="Q3274" i="1"/>
  <c r="Q303" i="1"/>
  <c r="Q700" i="1"/>
  <c r="Q1295" i="1"/>
  <c r="Q3340" i="1"/>
  <c r="Q1856" i="1"/>
  <c r="Q3269" i="1"/>
  <c r="Q59" i="1"/>
  <c r="Q1794" i="1"/>
  <c r="Q248" i="1"/>
  <c r="Q3288" i="1"/>
  <c r="Q2452" i="1"/>
  <c r="Q1832" i="1"/>
  <c r="Q1463" i="1"/>
  <c r="Q2340" i="1"/>
  <c r="Q3222" i="1"/>
  <c r="Q540" i="1"/>
  <c r="Q834" i="1"/>
  <c r="Q3048" i="1"/>
  <c r="Q2238" i="1"/>
  <c r="Q244" i="1"/>
  <c r="Q3" i="1"/>
  <c r="Q690" i="1"/>
  <c r="Q1609" i="1"/>
  <c r="Q3165" i="1"/>
  <c r="Q792" i="1"/>
  <c r="Q1336" i="1"/>
  <c r="Q2139" i="1"/>
  <c r="Q2734" i="1"/>
  <c r="Q320" i="1"/>
  <c r="Q53" i="1"/>
  <c r="Q2023" i="1"/>
  <c r="Q971" i="1"/>
  <c r="Q1270" i="1"/>
  <c r="Q1281" i="1"/>
  <c r="Q1978" i="1"/>
  <c r="Q1772" i="1"/>
  <c r="Q379" i="1"/>
  <c r="Q2231" i="1"/>
  <c r="Q547" i="1"/>
  <c r="Q2523" i="1"/>
  <c r="Q1354" i="1"/>
  <c r="Q2274" i="1"/>
  <c r="Q2242" i="1"/>
  <c r="Q1197" i="1"/>
  <c r="Q1857" i="1"/>
  <c r="Q415" i="1"/>
  <c r="Q1206" i="1"/>
  <c r="Q1256" i="1"/>
  <c r="Q1009" i="1"/>
  <c r="Q743" i="1"/>
  <c r="Q2339" i="1"/>
  <c r="Q2201" i="1"/>
  <c r="Q1187" i="1"/>
  <c r="Q3256" i="1"/>
  <c r="Q3046" i="1"/>
  <c r="Q1967" i="1"/>
  <c r="Q1207" i="1"/>
  <c r="Q370" i="1"/>
  <c r="Q269" i="1"/>
  <c r="Q399" i="1"/>
  <c r="Q1311" i="1"/>
  <c r="Q82" i="1"/>
  <c r="Q615" i="1"/>
  <c r="Q3258" i="1"/>
  <c r="Q755" i="1"/>
  <c r="Q2805" i="1"/>
  <c r="Q679" i="1"/>
  <c r="Q3007" i="1"/>
  <c r="Q3244" i="1"/>
  <c r="Q310" i="1"/>
  <c r="Q2724" i="1"/>
  <c r="Q3264" i="1"/>
  <c r="Q827" i="1"/>
  <c r="Q4024" i="1"/>
  <c r="Q1315" i="1"/>
  <c r="Q1403" i="1"/>
  <c r="Q1751" i="1"/>
  <c r="Q1845" i="1"/>
  <c r="Q2044" i="1"/>
  <c r="Q3679" i="1"/>
  <c r="Q534" i="1"/>
  <c r="Q3026" i="1"/>
  <c r="Q3216" i="1"/>
  <c r="Q3220" i="1"/>
  <c r="Q1765" i="1"/>
  <c r="Q3470" i="1"/>
  <c r="Q362" i="1"/>
  <c r="Q2987" i="1"/>
  <c r="Q2048" i="1"/>
  <c r="Q2608" i="1"/>
  <c r="Q3250" i="1"/>
  <c r="Q30" i="1"/>
  <c r="Q842" i="1"/>
  <c r="Q18" i="1"/>
  <c r="Q351" i="1"/>
  <c r="Q1515" i="1"/>
  <c r="Q51" i="1"/>
  <c r="Q364" i="1"/>
  <c r="Q527" i="1"/>
  <c r="Q2718" i="1"/>
  <c r="Q2279" i="1"/>
  <c r="Q219" i="1"/>
  <c r="Q1782" i="1"/>
  <c r="Q3483" i="1"/>
  <c r="Q673" i="1"/>
  <c r="Q1836" i="1"/>
  <c r="Q657" i="1"/>
  <c r="Q3318" i="1"/>
  <c r="Q2014" i="1"/>
  <c r="Q2230" i="1"/>
  <c r="Q1030" i="1"/>
  <c r="Q1001" i="1"/>
  <c r="Q354" i="1"/>
  <c r="Q1627" i="1"/>
  <c r="Q2" i="1"/>
  <c r="Q54" i="1"/>
  <c r="Q1810" i="1"/>
  <c r="Q2009" i="1"/>
  <c r="Q2333" i="1"/>
  <c r="Q2453" i="1"/>
  <c r="Q3714" i="1"/>
  <c r="Q2637" i="1"/>
  <c r="Q1272" i="1"/>
  <c r="Q1319" i="1"/>
  <c r="Q3391" i="1"/>
  <c r="Q3092" i="1"/>
  <c r="Q2253" i="1"/>
  <c r="Q1399" i="1"/>
  <c r="Q2105" i="1"/>
  <c r="Q2968" i="1"/>
  <c r="Q1401" i="1"/>
  <c r="Q738" i="1"/>
  <c r="Q3211" i="1"/>
  <c r="Q2257" i="1"/>
  <c r="Q251" i="1"/>
  <c r="Q1948" i="1"/>
  <c r="Q402" i="1"/>
  <c r="Q3081" i="1"/>
  <c r="Q1224" i="1"/>
  <c r="Q1031" i="1"/>
  <c r="Q1381" i="1"/>
  <c r="Q3248" i="1"/>
  <c r="Q71" i="1"/>
  <c r="Q57" i="1"/>
  <c r="Q1941" i="1"/>
  <c r="Q2795" i="1"/>
  <c r="Q3622" i="1"/>
  <c r="Q2675" i="1"/>
  <c r="Q2723" i="1"/>
  <c r="Q1646" i="1"/>
  <c r="Q1797" i="1"/>
  <c r="Q2202" i="1"/>
  <c r="Q674" i="1"/>
  <c r="Q397" i="1"/>
  <c r="Q2266" i="1"/>
  <c r="Q2451" i="1"/>
  <c r="Q3895" i="1"/>
  <c r="Q1033" i="1"/>
  <c r="Q2616" i="1"/>
  <c r="Q2232" i="1"/>
  <c r="Q2965" i="1"/>
  <c r="Q2449" i="1"/>
  <c r="Q658" i="1"/>
  <c r="Q736" i="1"/>
  <c r="Q262" i="1"/>
  <c r="Q1632" i="1"/>
  <c r="Q2820" i="1"/>
  <c r="Q751" i="1"/>
  <c r="Q1893" i="1"/>
  <c r="Q3436" i="1"/>
  <c r="Q1023" i="1"/>
  <c r="Q331" i="1"/>
  <c r="Q419" i="1"/>
  <c r="Q1375" i="1"/>
  <c r="Q3509" i="1"/>
  <c r="Q2298" i="1"/>
  <c r="Q2053" i="1"/>
  <c r="Q1618" i="1"/>
  <c r="Q5" i="1"/>
  <c r="Q2999" i="1"/>
  <c r="Q1935" i="1"/>
  <c r="Q3465" i="1"/>
  <c r="Q369" i="1"/>
  <c r="Q350" i="1"/>
  <c r="Q3175" i="1"/>
  <c r="Q3360" i="1"/>
  <c r="Q60" i="1"/>
  <c r="Q1753" i="1"/>
  <c r="Q3768" i="1"/>
  <c r="Q1395" i="1"/>
  <c r="Q3716" i="1"/>
  <c r="Q1351" i="1"/>
  <c r="Q1619" i="1"/>
  <c r="Q2480" i="1"/>
  <c r="Q2474" i="1"/>
  <c r="Q3300" i="1"/>
  <c r="Q3526" i="1"/>
  <c r="Q798" i="1"/>
  <c r="Q3577" i="1"/>
  <c r="Q336" i="1"/>
  <c r="Q3423" i="1"/>
  <c r="Q56" i="1"/>
  <c r="Q2932" i="1"/>
  <c r="Q3024" i="1"/>
  <c r="Q529" i="1"/>
  <c r="Q1676" i="1"/>
  <c r="Q1752" i="1"/>
  <c r="Q1280" i="1"/>
  <c r="Q3155" i="1"/>
  <c r="Q3457" i="1"/>
  <c r="Q304" i="1"/>
  <c r="Q2057" i="1"/>
  <c r="Q1693" i="1"/>
  <c r="Q3402" i="1"/>
  <c r="Q3408" i="1"/>
  <c r="Q2813" i="1"/>
  <c r="Q3290" i="1"/>
  <c r="Q2541" i="1"/>
  <c r="Q1838" i="1"/>
  <c r="Q723" i="1"/>
  <c r="Q1635" i="1"/>
  <c r="Q2992" i="1"/>
  <c r="Q1139" i="1"/>
  <c r="Q2738" i="1"/>
  <c r="Q3243" i="1"/>
  <c r="Q307" i="1"/>
  <c r="Q1470" i="1"/>
  <c r="Q1191" i="1"/>
  <c r="Q1268" i="1"/>
  <c r="Q2830" i="1"/>
  <c r="Q3435" i="1"/>
  <c r="Q741" i="1"/>
  <c r="Q1368" i="1"/>
  <c r="Q1785" i="1"/>
  <c r="Q1802" i="1"/>
  <c r="Q1749" i="1"/>
  <c r="Q3157" i="1"/>
  <c r="Q1819" i="1"/>
  <c r="Q1756" i="1"/>
  <c r="Q400" i="1"/>
  <c r="Q2313" i="1"/>
  <c r="Q1378" i="1"/>
  <c r="Q1521" i="1"/>
  <c r="Q2245" i="1"/>
  <c r="Q254" i="1"/>
  <c r="Q1897" i="1"/>
  <c r="Q2092" i="1"/>
  <c r="Q3043" i="1"/>
  <c r="Q1852" i="1"/>
  <c r="Q1617" i="1"/>
  <c r="Q3362" i="1"/>
  <c r="Q1200" i="1"/>
  <c r="Q1189" i="1"/>
  <c r="Q9" i="1"/>
  <c r="Q365" i="1"/>
  <c r="Q2031" i="1"/>
  <c r="Q2255" i="1"/>
  <c r="Q314" i="1"/>
  <c r="Q710" i="1"/>
  <c r="Q1387" i="1"/>
  <c r="Q681" i="1"/>
  <c r="Q221" i="1"/>
  <c r="Q2185" i="1"/>
  <c r="Q2315" i="1"/>
  <c r="Q2993" i="1"/>
  <c r="Q48" i="1"/>
  <c r="Q2975" i="1"/>
  <c r="Q1938" i="1"/>
  <c r="Q337" i="1"/>
  <c r="Q1686" i="1"/>
  <c r="Q3633" i="1"/>
  <c r="Q3018" i="1"/>
  <c r="Q1655" i="1"/>
  <c r="Q3304" i="1"/>
  <c r="Q2265" i="1"/>
  <c r="Q2447" i="1"/>
  <c r="Q326" i="1"/>
  <c r="Q1015" i="1"/>
  <c r="Q3008" i="1"/>
  <c r="Q2692" i="1"/>
  <c r="Q58" i="1"/>
  <c r="Q2462" i="1"/>
  <c r="Q257" i="1"/>
  <c r="Q1045" i="1"/>
  <c r="Q3778" i="1"/>
  <c r="Q38" i="1"/>
  <c r="Q8" i="1"/>
  <c r="Q3066" i="1"/>
  <c r="Q1530" i="1"/>
  <c r="Q796" i="1"/>
  <c r="Q3030" i="1"/>
  <c r="Q2448" i="1"/>
  <c r="Q808" i="1"/>
  <c r="Q1384" i="1"/>
  <c r="Q3341" i="1"/>
  <c r="Q3050" i="1"/>
  <c r="Q487" i="1"/>
  <c r="Q1944" i="1"/>
  <c r="Q2235" i="1"/>
  <c r="Q2535" i="1"/>
  <c r="Q1762" i="1"/>
  <c r="Q2598" i="1"/>
  <c r="Q3171" i="1"/>
  <c r="Q2941" i="1"/>
  <c r="Q3245" i="1"/>
  <c r="Q2799" i="1"/>
  <c r="Q1664" i="1"/>
  <c r="Q1670" i="1"/>
  <c r="Q3588" i="1"/>
  <c r="Q1807" i="1"/>
  <c r="Q1436" i="1"/>
  <c r="Q2262" i="1"/>
  <c r="Q2931" i="1"/>
  <c r="Q1466" i="1"/>
  <c r="Q1264" i="1"/>
  <c r="Q2017" i="1"/>
  <c r="Q3271" i="1"/>
  <c r="Q3664" i="1"/>
  <c r="Q3328" i="1"/>
  <c r="Q2223" i="1"/>
  <c r="Q2501" i="1"/>
  <c r="Q1663" i="1"/>
  <c r="Q1628" i="1"/>
  <c r="Q2443" i="1"/>
  <c r="Q3379" i="1"/>
  <c r="Q1608" i="1"/>
  <c r="Q1066" i="1"/>
  <c r="Q2129" i="1"/>
  <c r="Q2122" i="1"/>
  <c r="Q2243" i="1"/>
  <c r="Q818" i="1"/>
  <c r="Q1829" i="1"/>
  <c r="Q421" i="1"/>
  <c r="Q2527" i="1"/>
  <c r="Q845" i="1"/>
  <c r="Q2977" i="1"/>
  <c r="Q1188" i="1"/>
  <c r="Q3378" i="1"/>
  <c r="Q375" i="1"/>
  <c r="Q1747" i="1"/>
  <c r="Q3767" i="1"/>
  <c r="Q1660" i="1"/>
  <c r="Q730" i="1"/>
  <c r="Q3109" i="1"/>
  <c r="Q3156" i="1"/>
  <c r="Q3268" i="1"/>
  <c r="Q306" i="1"/>
  <c r="Q1332" i="1"/>
  <c r="Q3365" i="1"/>
  <c r="Q376" i="1"/>
  <c r="Q896" i="1"/>
  <c r="Q2731" i="1"/>
  <c r="Q3536" i="1"/>
  <c r="Q2263" i="1"/>
  <c r="Q1307" i="1"/>
  <c r="Q793" i="1"/>
  <c r="Q2463" i="1"/>
  <c r="Q482" i="1"/>
  <c r="Q1283" i="1"/>
  <c r="Q1029" i="1"/>
  <c r="Q366" i="1"/>
  <c r="Q358" i="1"/>
  <c r="Q109" i="1"/>
  <c r="Q3295" i="1"/>
  <c r="Q104" i="1"/>
  <c r="Q134" i="1"/>
  <c r="Q1273" i="1"/>
  <c r="Q2526" i="1"/>
  <c r="Q3173" i="1"/>
  <c r="Q3004" i="1"/>
  <c r="Q2615" i="1"/>
  <c r="Q1363" i="1"/>
  <c r="Q3027" i="1"/>
  <c r="Q3146" i="1"/>
  <c r="Q485" i="1"/>
  <c r="Q67" i="1"/>
  <c r="Q1658" i="1"/>
  <c r="Q1367" i="1"/>
  <c r="Q2250" i="1"/>
  <c r="Q2859" i="1"/>
  <c r="Q1373" i="1"/>
  <c r="Q2042" i="1"/>
  <c r="Q1767" i="1"/>
  <c r="Q63" i="1"/>
  <c r="Q2087" i="1"/>
  <c r="Q2740" i="1"/>
  <c r="Q726" i="1"/>
  <c r="Q3260" i="1"/>
  <c r="Q1079" i="1"/>
  <c r="Q2115" i="1"/>
  <c r="Q2737" i="1"/>
  <c r="Q2726" i="1"/>
  <c r="Q2296" i="1"/>
  <c r="Q2714" i="1"/>
  <c r="Q3614" i="1"/>
  <c r="Q1348" i="1"/>
  <c r="Q836" i="1"/>
  <c r="Q1540" i="1"/>
  <c r="Q3073" i="1"/>
  <c r="Q3230" i="1"/>
  <c r="Q371" i="1"/>
  <c r="Q788" i="1"/>
  <c r="Q2786" i="1"/>
  <c r="Q3184" i="1"/>
  <c r="Q2305" i="1"/>
  <c r="Q115" i="1"/>
  <c r="Q3022" i="1"/>
  <c r="Q1624" i="1"/>
  <c r="Q3529" i="1"/>
  <c r="Q2045" i="1"/>
  <c r="Q749" i="1"/>
  <c r="Q1028" i="1"/>
  <c r="Q515" i="1"/>
  <c r="Q974" i="1"/>
  <c r="Q91" i="1"/>
  <c r="Q2214" i="1"/>
  <c r="Q1377" i="1"/>
  <c r="Q1032" i="1"/>
  <c r="Q3191" i="1"/>
  <c r="Q1799" i="1"/>
  <c r="Q1390" i="1"/>
  <c r="Q249" i="1"/>
  <c r="Q1679" i="1"/>
  <c r="Q444" i="1"/>
  <c r="Q3064" i="1"/>
  <c r="Q2303" i="1"/>
  <c r="Q946" i="1"/>
  <c r="Q3788" i="1"/>
  <c r="Q325" i="1"/>
  <c r="Q1215" i="1"/>
  <c r="Q3111" i="1"/>
  <c r="Q283" i="1"/>
  <c r="Q3281" i="1"/>
  <c r="Q989" i="1"/>
  <c r="Q2549" i="1"/>
  <c r="Q1011" i="1"/>
  <c r="Q2552" i="1"/>
  <c r="Q473" i="1"/>
  <c r="Q2721" i="1"/>
  <c r="Q1746" i="1"/>
  <c r="Q956" i="1"/>
  <c r="Q1899" i="1"/>
  <c r="Q3312" i="1"/>
  <c r="Q1036" i="1"/>
  <c r="Q2532" i="1"/>
  <c r="Q341" i="1"/>
  <c r="Q1398" i="1"/>
  <c r="Q2311" i="1"/>
  <c r="Q88" i="1"/>
  <c r="Q2631" i="1"/>
  <c r="Q1090" i="1"/>
  <c r="Q1568" i="1"/>
  <c r="Q2286" i="1"/>
  <c r="Q1211" i="1"/>
  <c r="Q2972" i="1"/>
  <c r="Q390" i="1"/>
  <c r="Q2870" i="1"/>
  <c r="Q2178" i="1"/>
  <c r="Q733" i="1"/>
  <c r="Q2809" i="1"/>
  <c r="Q3104" i="1"/>
  <c r="Q2531" i="1"/>
  <c r="Q276" i="1"/>
  <c r="Q1645" i="1"/>
  <c r="Q1631" i="1"/>
  <c r="Q1358" i="1"/>
  <c r="Q3426" i="1"/>
  <c r="Q1526" i="1"/>
  <c r="Q3241" i="1"/>
  <c r="Q852" i="1"/>
  <c r="Q1936" i="1"/>
  <c r="Q3576" i="1"/>
  <c r="Q1203" i="1"/>
  <c r="Q4035" i="1"/>
  <c r="Q1320" i="1"/>
  <c r="Q739" i="1"/>
  <c r="Q703" i="1"/>
  <c r="Q2550" i="1"/>
  <c r="Q1253" i="1"/>
  <c r="Q835" i="1"/>
  <c r="Q3344" i="1"/>
  <c r="Q410" i="1"/>
  <c r="Q804" i="1"/>
  <c r="Q3283" i="1"/>
  <c r="Q2094" i="1"/>
  <c r="Q1257" i="1"/>
  <c r="Q2699" i="1"/>
  <c r="Q1623" i="1"/>
  <c r="Q16" i="1"/>
  <c r="Q2320" i="1"/>
  <c r="Q2306" i="1"/>
  <c r="Q1607" i="1"/>
  <c r="Q1860" i="1"/>
  <c r="Q2191" i="1"/>
  <c r="Q525" i="1"/>
  <c r="Q1202" i="1"/>
  <c r="Q3752" i="1"/>
  <c r="Q13" i="1"/>
  <c r="Q1745" i="1"/>
  <c r="Q2100" i="1"/>
  <c r="Q847" i="1"/>
  <c r="Q1323" i="1"/>
  <c r="Q3215" i="1"/>
  <c r="Q293" i="1"/>
  <c r="Q3386" i="1"/>
  <c r="Q47" i="1"/>
  <c r="Q264" i="1"/>
  <c r="Q2498" i="1"/>
  <c r="Q2824" i="1"/>
  <c r="Q3334" i="1"/>
  <c r="Q1350" i="1"/>
  <c r="Q3235" i="1"/>
  <c r="Q2065" i="1"/>
  <c r="Q266" i="1"/>
  <c r="Q2251" i="1"/>
  <c r="Q278" i="1"/>
  <c r="Q1816" i="1"/>
  <c r="Q2655" i="1"/>
  <c r="Q1182" i="1"/>
  <c r="Q1034" i="1"/>
  <c r="Q3091" i="1"/>
  <c r="Q3555" i="1"/>
  <c r="Q2801" i="1"/>
  <c r="Q841" i="1"/>
  <c r="Q846" i="1"/>
  <c r="Q3657" i="1"/>
  <c r="Q1759" i="1"/>
  <c r="Q3251" i="1"/>
  <c r="Q1309" i="1"/>
  <c r="Q3458" i="1"/>
  <c r="Q1369" i="1"/>
  <c r="Q3160" i="1"/>
  <c r="Q2969" i="1"/>
  <c r="Q924" i="1"/>
  <c r="Q3363" i="1"/>
  <c r="Q3556" i="1"/>
  <c r="Q1346" i="1"/>
  <c r="Q2814" i="1"/>
  <c r="Q382" i="1"/>
  <c r="Q1758" i="1"/>
  <c r="Q120" i="1"/>
  <c r="Q2166" i="1"/>
  <c r="Q3491" i="1"/>
  <c r="Q321" i="1"/>
  <c r="Q3544" i="1"/>
  <c r="Q2659" i="1"/>
  <c r="Q1934" i="1"/>
  <c r="Q3287" i="1"/>
  <c r="Q3158" i="1"/>
  <c r="Q15" i="1"/>
  <c r="Q754" i="1"/>
  <c r="Q828" i="1"/>
  <c r="Q647" i="1"/>
  <c r="Q270" i="1"/>
  <c r="Q2409" i="1"/>
  <c r="Q267" i="1"/>
  <c r="Q1647" i="1"/>
  <c r="Q1370" i="1"/>
  <c r="Q2197" i="1"/>
  <c r="Q3700" i="1"/>
  <c r="Q3350" i="1"/>
  <c r="Q3774" i="1"/>
  <c r="Q2275" i="1"/>
  <c r="Q2460" i="1"/>
  <c r="Q3299" i="1"/>
  <c r="Q3824" i="1"/>
  <c r="Q806" i="1"/>
  <c r="Q2240" i="1"/>
  <c r="Q2963" i="1"/>
  <c r="Q3177" i="1"/>
  <c r="Q725" i="1"/>
  <c r="Q1389" i="1"/>
  <c r="Q3262" i="1"/>
  <c r="Q329" i="1"/>
  <c r="Q1806" i="1"/>
  <c r="Q729" i="1"/>
  <c r="Q1612" i="1"/>
  <c r="Q2322" i="1"/>
  <c r="Q1433" i="1"/>
  <c r="Q3279" i="1"/>
  <c r="Q1784" i="1"/>
  <c r="Q2280" i="1"/>
  <c r="Q113" i="1"/>
  <c r="Q3775" i="1"/>
  <c r="Q2289" i="1"/>
  <c r="Q2063" i="1"/>
  <c r="Q1805" i="1"/>
  <c r="Q275" i="1"/>
  <c r="Q49" i="1"/>
  <c r="Q3799" i="1"/>
  <c r="Q3354" i="1"/>
  <c r="Q3336" i="1"/>
  <c r="Q35" i="1"/>
  <c r="Q2182" i="1"/>
  <c r="Q3485" i="1"/>
  <c r="Q1383" i="1"/>
  <c r="Q3497" i="1"/>
  <c r="Q2175" i="1"/>
  <c r="Q1761" i="1"/>
  <c r="Q3113" i="1"/>
  <c r="Q274" i="1"/>
  <c r="Q1887" i="1"/>
  <c r="Q3047" i="1"/>
  <c r="Q1274" i="1"/>
  <c r="Q1537" i="1"/>
  <c r="Q3438" i="1"/>
  <c r="Q3658" i="1"/>
  <c r="Q3687" i="1"/>
  <c r="Q3827" i="1"/>
  <c r="Q405" i="1"/>
  <c r="Q3442" i="1"/>
  <c r="Q94" i="1"/>
  <c r="Q396" i="1"/>
  <c r="Q3278" i="1"/>
  <c r="Q3148" i="1"/>
  <c r="Q2821" i="1"/>
  <c r="Q1649" i="1"/>
  <c r="Q2116" i="1"/>
  <c r="Q2787" i="1"/>
  <c r="Q2653" i="1"/>
  <c r="Q523" i="1"/>
  <c r="Q731" i="1"/>
  <c r="Q3333" i="1"/>
  <c r="Q1251" i="1"/>
  <c r="Q3023" i="1"/>
  <c r="Q3219" i="1"/>
  <c r="Q1702" i="1"/>
  <c r="Q1352" i="1"/>
  <c r="Q114" i="1"/>
  <c r="Q1003" i="1"/>
  <c r="Q3371" i="1"/>
  <c r="Q247" i="1"/>
  <c r="Q3750" i="1"/>
  <c r="Q3210" i="1"/>
  <c r="Q3755" i="1"/>
  <c r="Q2983" i="1"/>
  <c r="Q2663" i="1"/>
  <c r="Q1616" i="1"/>
  <c r="Q3466" i="1"/>
  <c r="Q746" i="1"/>
  <c r="Q522" i="1"/>
  <c r="Q2984" i="1"/>
  <c r="Q2976" i="1"/>
  <c r="Q3591" i="1"/>
  <c r="Q761" i="1"/>
  <c r="Q2264" i="1"/>
  <c r="Q3164" i="1"/>
  <c r="Q2107" i="1"/>
  <c r="Q2082" i="1"/>
  <c r="Q2800" i="1"/>
  <c r="Q2981" i="1"/>
  <c r="Q843" i="1"/>
  <c r="Q1038" i="1"/>
  <c r="Q3353" i="1"/>
  <c r="Q2164" i="1"/>
  <c r="Q1068" i="1"/>
  <c r="Q2055" i="1"/>
  <c r="Q3762" i="1"/>
  <c r="Q3214" i="1"/>
  <c r="Q838" i="1"/>
  <c r="Q2534" i="1"/>
  <c r="Q2546" i="1"/>
  <c r="Q3723" i="1"/>
  <c r="Q2966" i="1"/>
  <c r="Q108" i="1"/>
  <c r="Q3571" i="1"/>
  <c r="Q3337" i="1"/>
  <c r="Q3689" i="1"/>
  <c r="Q669" i="1"/>
  <c r="Q3592" i="1"/>
  <c r="Q801" i="1"/>
  <c r="Q2476" i="1"/>
  <c r="Q102" i="1"/>
  <c r="Q296" i="1"/>
  <c r="Q2524" i="1"/>
  <c r="Q3765" i="1"/>
  <c r="Q3830" i="1"/>
  <c r="Q1037" i="1"/>
  <c r="Q1337" i="1"/>
  <c r="Q1911" i="1"/>
  <c r="Q3783" i="1"/>
  <c r="Q1326" i="1"/>
  <c r="Q478" i="1"/>
  <c r="Q3475" i="1"/>
  <c r="Q2213" i="1"/>
  <c r="Q481" i="1"/>
  <c r="Q2278" i="1"/>
  <c r="Q1787" i="1"/>
  <c r="Q1400" i="1"/>
  <c r="Q1254" i="1"/>
  <c r="Q2268" i="1"/>
  <c r="Q292" i="1"/>
  <c r="Q851" i="1"/>
  <c r="Q3181" i="1"/>
  <c r="Q3418" i="1"/>
  <c r="Q1025" i="1"/>
  <c r="Q140" i="1"/>
  <c r="Q3014" i="1"/>
  <c r="Q2491" i="1"/>
  <c r="Q1385" i="1"/>
  <c r="Q996" i="1"/>
  <c r="Q1873" i="1"/>
  <c r="Q1638" i="1"/>
  <c r="Q3488" i="1"/>
  <c r="Q62" i="1"/>
  <c r="Q64" i="1"/>
  <c r="Q2455" i="1"/>
  <c r="Q923" i="1"/>
  <c r="Q3115" i="1"/>
  <c r="Q704" i="1"/>
  <c r="Q3186" i="1"/>
  <c r="Q3725" i="1"/>
  <c r="Q3829" i="1"/>
  <c r="Q3162" i="1"/>
  <c r="Q2147" i="1"/>
  <c r="Q3346" i="1"/>
  <c r="Q1305" i="1"/>
  <c r="Q752" i="1"/>
  <c r="Q3758" i="1"/>
  <c r="Q3525" i="1"/>
  <c r="Q3675" i="1"/>
  <c r="Q1654" i="1"/>
  <c r="Q1527" i="1"/>
  <c r="Q119" i="1"/>
  <c r="Q2528" i="1"/>
  <c r="Q2533" i="1"/>
  <c r="Q2483" i="1"/>
  <c r="Q2810" i="1"/>
  <c r="Q2499" i="1"/>
  <c r="Q810" i="1"/>
  <c r="Q3676" i="1"/>
  <c r="Q185" i="1"/>
  <c r="Q2212" i="1"/>
  <c r="Q3468" i="1"/>
  <c r="Q3400" i="1"/>
  <c r="Q3267" i="1"/>
  <c r="Q3761" i="1"/>
  <c r="Q3726" i="1"/>
  <c r="Q3317" i="1"/>
  <c r="Q3035" i="1"/>
  <c r="Q253" i="1"/>
  <c r="Q7" i="1"/>
  <c r="Q2619" i="1"/>
  <c r="Q2068" i="1"/>
  <c r="Q1293" i="1"/>
  <c r="Q628" i="1"/>
  <c r="Q1386" i="1"/>
  <c r="Q1464" i="1"/>
  <c r="Q1301" i="1"/>
  <c r="Q2293" i="1"/>
  <c r="Q469" i="1"/>
  <c r="Q1669" i="1"/>
  <c r="Q2667" i="1"/>
  <c r="Q2060" i="1"/>
  <c r="Q3770" i="1"/>
  <c r="Q1922" i="1"/>
  <c r="Q3275" i="1"/>
  <c r="Q2530" i="1"/>
  <c r="Q817" i="1"/>
  <c r="Q3310" i="1"/>
  <c r="Q1249" i="1"/>
  <c r="Q2111" i="1"/>
  <c r="Q3361" i="1"/>
  <c r="Q2818" i="1"/>
  <c r="Q2173" i="1"/>
  <c r="Q3020" i="1"/>
  <c r="Q2741" i="1"/>
  <c r="Q2096" i="1"/>
  <c r="Q3504" i="1"/>
  <c r="Q809" i="1"/>
  <c r="Q1798" i="1"/>
  <c r="Q861" i="1"/>
  <c r="Q1667" i="1"/>
  <c r="Q2486" i="1"/>
  <c r="Q3684" i="1"/>
  <c r="Q3795" i="1"/>
  <c r="Q1267" i="1"/>
  <c r="Q1890" i="1"/>
  <c r="Q811" i="1"/>
  <c r="Q3484" i="1"/>
  <c r="Q3342" i="1"/>
  <c r="Q1275" i="1"/>
  <c r="Q3223" i="1"/>
  <c r="Q1533" i="1"/>
  <c r="Q2323" i="1"/>
  <c r="Q305" i="1"/>
  <c r="Q2176" i="1"/>
  <c r="Q1405" i="1"/>
  <c r="Q1593" i="1"/>
  <c r="Q3383" i="1"/>
  <c r="Q2529" i="1"/>
  <c r="Q3302" i="1"/>
  <c r="Q3307" i="1"/>
  <c r="Q2336" i="1"/>
  <c r="Q3628" i="1"/>
  <c r="Q1380" i="1"/>
  <c r="Q3846" i="1"/>
  <c r="Q1634" i="1"/>
  <c r="Q2940" i="1"/>
  <c r="Q3428" i="1"/>
  <c r="Q32" i="1"/>
  <c r="Q1302" i="1"/>
  <c r="Q3587" i="1"/>
  <c r="Q1505" i="1"/>
  <c r="Q77" i="1"/>
  <c r="Q3159" i="1"/>
  <c r="Q1630" i="1"/>
  <c r="Q3420" i="1"/>
  <c r="Q3719" i="1"/>
  <c r="Q2088" i="1"/>
  <c r="Q1668" i="1"/>
  <c r="Q800" i="1"/>
  <c r="Q1290" i="1"/>
  <c r="Q3236" i="1"/>
  <c r="Q2083" i="1"/>
  <c r="Q3697" i="1"/>
  <c r="Q3303" i="1"/>
  <c r="Q3604" i="1"/>
  <c r="Q84" i="1"/>
  <c r="Q3494" i="1"/>
  <c r="Q533" i="1"/>
  <c r="Q3051" i="1"/>
  <c r="Q3519" i="1"/>
  <c r="Q1781" i="1"/>
  <c r="Q246" i="1"/>
  <c r="Q118" i="1"/>
  <c r="Q747" i="1"/>
  <c r="Q2101" i="1"/>
  <c r="Q1861" i="1"/>
  <c r="Q2713" i="1"/>
  <c r="Q2304" i="1"/>
  <c r="Q1397" i="1"/>
  <c r="Q2548" i="1"/>
  <c r="Q3608" i="1"/>
  <c r="Q2547" i="1"/>
  <c r="Q3975" i="1"/>
  <c r="Q538" i="1"/>
  <c r="Q2841" i="1"/>
  <c r="Q3685" i="1"/>
  <c r="Q3985" i="1"/>
  <c r="Q1529" i="1"/>
  <c r="Q316" i="1"/>
  <c r="Q1651" i="1"/>
  <c r="Q526" i="1"/>
  <c r="Q1292" i="1"/>
  <c r="Q3759" i="1"/>
  <c r="Q1250" i="1"/>
  <c r="Q2030" i="1"/>
  <c r="Q553" i="1"/>
  <c r="Q2553" i="1"/>
  <c r="Q3212" i="1"/>
  <c r="Q3696" i="1"/>
  <c r="Q1262" i="1"/>
  <c r="Q2928" i="1"/>
  <c r="Q2543" i="1"/>
  <c r="Q2308" i="1"/>
  <c r="Q343" i="1"/>
  <c r="Q3498" i="1"/>
  <c r="Q3376" i="1"/>
  <c r="Q2970" i="1"/>
  <c r="Q31" i="1"/>
  <c r="Q110" i="1"/>
  <c r="Q4037" i="1"/>
  <c r="Q2556" i="1"/>
  <c r="Q854" i="1"/>
  <c r="Q532" i="1"/>
  <c r="Q3335" i="1"/>
  <c r="Q3823" i="1"/>
  <c r="Q3352" i="1"/>
  <c r="Q2287" i="1"/>
  <c r="Q356" i="1"/>
  <c r="Q3490" i="1"/>
  <c r="Q90" i="1"/>
  <c r="Q93" i="1"/>
  <c r="Q778" i="1"/>
  <c r="Q3717" i="1"/>
  <c r="Q824" i="1"/>
  <c r="Q2815" i="1"/>
  <c r="Q969" i="1"/>
  <c r="Q753" i="1"/>
  <c r="Q689" i="1"/>
  <c r="Q3691" i="1"/>
  <c r="Q2222" i="1"/>
  <c r="Q3152" i="1"/>
  <c r="Q2937" i="1"/>
  <c r="Q3673" i="1"/>
  <c r="Q4108" i="1"/>
  <c r="Q3384" i="1"/>
  <c r="Q3153" i="1"/>
  <c r="Q272" i="1"/>
  <c r="Q3017" i="1"/>
  <c r="Q3389" i="1"/>
  <c r="Q10" i="1"/>
  <c r="Q103" i="1"/>
  <c r="Q833" i="1"/>
  <c r="Q1681" i="1"/>
  <c r="Q651" i="1"/>
  <c r="Q3301" i="1"/>
  <c r="Q3169" i="1"/>
  <c r="Q3562" i="1"/>
  <c r="Q2167" i="1"/>
  <c r="Q2602" i="1"/>
  <c r="Q2090" i="1"/>
  <c r="Q3586" i="1"/>
  <c r="Q1678" i="1"/>
  <c r="Q1883" i="1"/>
  <c r="Q3722" i="1"/>
  <c r="Q2704" i="1"/>
  <c r="Q524" i="1"/>
  <c r="Q1926" i="1"/>
  <c r="Q1606" i="1"/>
  <c r="Q1333" i="1"/>
  <c r="Q2679" i="1"/>
  <c r="Q1570" i="1"/>
  <c r="Q1076" i="1"/>
  <c r="Q2979" i="1"/>
  <c r="Q2902" i="1"/>
  <c r="Q100" i="1"/>
  <c r="Q3613" i="1"/>
  <c r="Q121" i="1"/>
  <c r="Q2617" i="1"/>
  <c r="Q3225" i="1"/>
  <c r="Q36" i="1"/>
  <c r="Q2698" i="1"/>
  <c r="Q2117" i="1"/>
  <c r="Q3606" i="1"/>
  <c r="Q3682" i="1"/>
  <c r="Q1884" i="1"/>
  <c r="Q1823" i="1"/>
  <c r="Q1476" i="1"/>
  <c r="Q3528" i="1"/>
  <c r="Q2808" i="1"/>
  <c r="Q2478" i="1"/>
  <c r="Q380" i="1"/>
  <c r="Q1360" i="1"/>
  <c r="Q3324" i="1"/>
  <c r="Q3343" i="1"/>
  <c r="Q1889" i="1"/>
  <c r="Q3663" i="1"/>
  <c r="Q2464" i="1"/>
  <c r="Q2833" i="1"/>
  <c r="Q2674" i="1"/>
  <c r="Q3595" i="1"/>
  <c r="Q748" i="1"/>
  <c r="Q1341" i="1"/>
  <c r="Q3263" i="1"/>
  <c r="Q3515" i="1"/>
  <c r="Q2603" i="1"/>
  <c r="Q2165" i="1"/>
  <c r="Q1096" i="1"/>
  <c r="Q3623" i="1"/>
  <c r="Q55" i="1"/>
  <c r="Q2982" i="1"/>
  <c r="Q3690" i="1"/>
  <c r="Q3704" i="1"/>
  <c r="Q3424" i="1"/>
  <c r="Q3836" i="1"/>
  <c r="Q3188" i="1"/>
  <c r="Q2446" i="1"/>
  <c r="Q2934" i="1"/>
  <c r="Q3412" i="1"/>
  <c r="Q3585" i="1"/>
  <c r="Q2086" i="1"/>
  <c r="Q2314" i="1"/>
  <c r="Q2321" i="1"/>
  <c r="Q799" i="1"/>
  <c r="Q1214" i="1"/>
  <c r="Q3042" i="1"/>
  <c r="Q2260" i="1"/>
  <c r="Q742" i="1"/>
  <c r="Q1850" i="1"/>
  <c r="Q1005" i="1"/>
  <c r="Q1190" i="1"/>
  <c r="Q1931" i="1"/>
  <c r="Q2973" i="1"/>
  <c r="Q2490" i="1"/>
  <c r="Q898" i="1"/>
  <c r="Q1181" i="1"/>
  <c r="Q2554" i="1"/>
  <c r="Q3511" i="1"/>
  <c r="Q1022" i="1"/>
  <c r="Q3636" i="1"/>
  <c r="Q3366" i="1"/>
  <c r="Q3471" i="1"/>
  <c r="Q1986" i="1"/>
  <c r="Q414" i="1"/>
  <c r="Q2642" i="1"/>
  <c r="Q2792" i="1"/>
  <c r="Q2632" i="1"/>
  <c r="Q2657" i="1"/>
  <c r="Q807" i="1"/>
  <c r="Q3626" i="1"/>
  <c r="Q3240" i="1"/>
  <c r="Q2994" i="1"/>
  <c r="Q3382" i="1"/>
  <c r="Q1278" i="1"/>
  <c r="Q1689" i="1"/>
  <c r="Q1754" i="1"/>
  <c r="Q3224" i="1"/>
  <c r="Q3618" i="1"/>
  <c r="Q3170" i="1"/>
  <c r="Q3416" i="1"/>
  <c r="Q116" i="1"/>
  <c r="Q1312" i="1"/>
  <c r="Q2827" i="1"/>
  <c r="Q3698" i="1"/>
  <c r="Q3669" i="1"/>
  <c r="Q3575" i="1"/>
  <c r="Q3597" i="1"/>
  <c r="Q3517" i="1"/>
  <c r="Q3627" i="1"/>
  <c r="Q1357" i="1"/>
  <c r="Q2183" i="1"/>
  <c r="Q3661" i="1"/>
  <c r="Q1666" i="1"/>
  <c r="Q1016" i="1"/>
  <c r="Q3356" i="1"/>
  <c r="Q1392" i="1"/>
  <c r="Q2804" i="1"/>
  <c r="Q3286" i="1"/>
  <c r="Q3674" i="1"/>
  <c r="Q839" i="1"/>
  <c r="Q3508" i="1"/>
  <c r="Q4069" i="1"/>
  <c r="Q407" i="1"/>
  <c r="Q339" i="1"/>
  <c r="Q2791" i="1"/>
  <c r="Q3005" i="1"/>
  <c r="Q3010" i="1"/>
  <c r="Q3176" i="1"/>
  <c r="Q212" i="1"/>
  <c r="Q3439" i="1"/>
  <c r="Q3469" i="1"/>
  <c r="Q2285" i="1"/>
  <c r="Q1849" i="1"/>
  <c r="Q661" i="1"/>
  <c r="Q3242" i="1"/>
  <c r="Q408" i="1"/>
  <c r="Q12" i="1"/>
  <c r="Q3787" i="1"/>
  <c r="Q654" i="1"/>
  <c r="Q735" i="1"/>
  <c r="Q2091" i="1"/>
  <c r="Q3611" i="1"/>
  <c r="Q2562" i="1"/>
  <c r="Q1826" i="1"/>
  <c r="Q4050" i="1"/>
  <c r="Q168" i="1"/>
  <c r="Q1859" i="1"/>
  <c r="Q2099" i="1"/>
  <c r="Q2832" i="1"/>
  <c r="Q3377" i="1"/>
  <c r="Q3414" i="1"/>
  <c r="Q3625" i="1"/>
  <c r="Q3756" i="1"/>
  <c r="Q3782" i="1"/>
  <c r="Q500" i="1"/>
  <c r="Q3913" i="1"/>
  <c r="Q2276" i="1"/>
  <c r="Q1106" i="1"/>
  <c r="Q1914" i="1"/>
  <c r="Q1004" i="1"/>
  <c r="Q3403" i="1"/>
  <c r="Q2788" i="1"/>
  <c r="Q1193" i="1"/>
  <c r="Q3179" i="1"/>
  <c r="Q2168" i="1"/>
  <c r="Q1928" i="1"/>
  <c r="Q3421" i="1"/>
  <c r="Q308" i="1"/>
  <c r="Q3707" i="1"/>
  <c r="Q2835" i="1"/>
  <c r="Q840" i="1"/>
  <c r="Q978" i="1"/>
  <c r="Q2022" i="1"/>
  <c r="Q1650" i="1"/>
  <c r="Q3728" i="1"/>
  <c r="Q3254" i="1"/>
  <c r="Q1168" i="1"/>
  <c r="Q3584" i="1"/>
  <c r="Q2834" i="1"/>
  <c r="Q3779" i="1"/>
  <c r="Q3232" i="1"/>
  <c r="Q3486" i="1"/>
  <c r="Q1018" i="1"/>
  <c r="Q1376" i="1"/>
  <c r="Q1394" i="1"/>
  <c r="Q2673" i="1"/>
  <c r="Q805" i="1"/>
  <c r="Q404" i="1"/>
  <c r="Q1652" i="1"/>
  <c r="Q795" i="1"/>
  <c r="Q4038" i="1"/>
  <c r="Q3265" i="1"/>
  <c r="Q3459" i="1"/>
  <c r="Q2628" i="1"/>
  <c r="Q2882" i="1"/>
  <c r="Q1671" i="1"/>
  <c r="Q1866" i="1"/>
  <c r="Q3339" i="1"/>
  <c r="Q40" i="1"/>
  <c r="Q3532" i="1"/>
  <c r="Q521" i="1"/>
  <c r="Q3313" i="1"/>
  <c r="Q722" i="1"/>
  <c r="Q1902" i="1"/>
  <c r="Q1404" i="1"/>
  <c r="Q3204" i="1"/>
  <c r="Q589" i="1"/>
  <c r="Q3185" i="1"/>
  <c r="Q2149" i="1"/>
  <c r="Q2458" i="1"/>
  <c r="Q1937" i="1"/>
  <c r="Q1603" i="1"/>
  <c r="Q2812" i="1"/>
  <c r="Q866" i="1"/>
  <c r="Q2936" i="1"/>
  <c r="Q3141" i="1"/>
  <c r="Q1201" i="1"/>
  <c r="Q1675" i="1"/>
  <c r="Q3505" i="1"/>
  <c r="Q822" i="1"/>
  <c r="Q2942" i="1"/>
  <c r="Q1903" i="1"/>
  <c r="Q3617" i="1"/>
  <c r="Q3166" i="1"/>
  <c r="Q2831" i="1"/>
  <c r="Q2277" i="1"/>
  <c r="Q3825" i="1"/>
  <c r="Q3249" i="1"/>
  <c r="Q1216" i="1"/>
  <c r="Q3330" i="1"/>
  <c r="Q1930" i="1"/>
  <c r="Q2368" i="1"/>
  <c r="Q3308" i="1"/>
  <c r="Q3552" i="1"/>
  <c r="Q2477" i="1"/>
  <c r="Q3656" i="1"/>
  <c r="Q89" i="1"/>
  <c r="Q853" i="1"/>
  <c r="Q844" i="1"/>
  <c r="Q3201" i="1"/>
  <c r="Q977" i="1"/>
  <c r="Q1261" i="1"/>
  <c r="Q3440" i="1"/>
  <c r="Q1895" i="1"/>
  <c r="Q2842" i="1"/>
  <c r="Q3367" i="1"/>
  <c r="Q1362" i="1"/>
  <c r="Q378" i="1"/>
  <c r="Q3507" i="1"/>
  <c r="Q2542" i="1"/>
  <c r="Q3280" i="1"/>
  <c r="Q1509" i="1"/>
  <c r="Q3180" i="1"/>
  <c r="Q3266" i="1"/>
  <c r="Q2935" i="1"/>
  <c r="Q3540" i="1"/>
  <c r="Q2317" i="1"/>
  <c r="Q3443" i="1"/>
  <c r="Q3599" i="1"/>
  <c r="Q2811" i="1"/>
  <c r="Q3270" i="1"/>
  <c r="Q3563" i="1"/>
  <c r="Q3605" i="1"/>
  <c r="Q1349" i="1"/>
  <c r="Q3489" i="1"/>
  <c r="Q760" i="1"/>
  <c r="Q988" i="1"/>
  <c r="Q3209" i="1"/>
  <c r="Q1297" i="1"/>
  <c r="Q757" i="1"/>
  <c r="Q3594" i="1"/>
  <c r="Q862" i="1"/>
  <c r="Q1243" i="1"/>
  <c r="Q728" i="1"/>
  <c r="Q1643" i="1"/>
  <c r="Q2988" i="1"/>
  <c r="Q1699" i="1"/>
  <c r="Q3322" i="1"/>
  <c r="Q3892" i="1"/>
  <c r="Q767" i="1"/>
  <c r="Q3780" i="1"/>
  <c r="Q3616" i="1"/>
  <c r="Q3701" i="1"/>
  <c r="Q3320" i="1"/>
  <c r="Q794" i="1"/>
  <c r="Q1359" i="1"/>
  <c r="Q1637" i="1"/>
  <c r="Q1844" i="1"/>
  <c r="Q2179" i="1"/>
  <c r="Q2248" i="1"/>
  <c r="Q2422" i="1"/>
  <c r="Q3314" i="1"/>
  <c r="Q1831" i="1"/>
  <c r="Q1304" i="1"/>
  <c r="Q2097" i="1"/>
  <c r="Q2468" i="1"/>
  <c r="Q3289" i="1"/>
  <c r="Q3518" i="1"/>
  <c r="Q3546" i="1"/>
  <c r="Q3776" i="1"/>
  <c r="Q4042" i="1"/>
  <c r="Q2672" i="1"/>
  <c r="Q3939" i="1"/>
  <c r="Q947" i="1"/>
  <c r="Q1572" i="1"/>
  <c r="Q3107" i="1"/>
  <c r="Q692" i="1"/>
  <c r="Q2220" i="1"/>
  <c r="Q1223" i="1"/>
  <c r="Q894" i="1"/>
  <c r="Q3292" i="1"/>
  <c r="Q1933" i="1"/>
  <c r="Q539" i="1"/>
  <c r="Q1247" i="1"/>
  <c r="Q2829" i="1"/>
  <c r="Q2840" i="1"/>
  <c r="Q1691" i="1"/>
  <c r="Q3557" i="1"/>
  <c r="Q815" i="1"/>
  <c r="Q1694" i="1"/>
  <c r="Q3349" i="1"/>
  <c r="Q74" i="1"/>
  <c r="Q68" i="1"/>
  <c r="Q25" i="1"/>
  <c r="Q3012" i="1"/>
  <c r="Q2847" i="1"/>
  <c r="Q107" i="1"/>
  <c r="Q3150" i="1"/>
  <c r="Q891" i="1"/>
  <c r="Q3805" i="1"/>
  <c r="Q1803" i="1"/>
  <c r="Q2108" i="1"/>
  <c r="Q2929" i="1"/>
  <c r="Q837" i="1"/>
  <c r="Q1248" i="1"/>
  <c r="Q1629" i="1"/>
  <c r="Q1989" i="1"/>
  <c r="Q3769" i="1"/>
  <c r="Q2555" i="1"/>
  <c r="Q3154" i="1"/>
  <c r="Q69" i="1"/>
  <c r="Q2465" i="1"/>
  <c r="Q3315" i="1"/>
  <c r="Q699" i="1"/>
  <c r="Q1924" i="1"/>
  <c r="Q3450" i="1"/>
  <c r="Q3174" i="1"/>
  <c r="Q4107" i="1"/>
  <c r="Q2256" i="1"/>
  <c r="Q1024" i="1"/>
  <c r="Q972" i="1"/>
  <c r="Q1577" i="1"/>
  <c r="Q3926" i="1"/>
  <c r="Q3572" i="1"/>
  <c r="Q1769" i="1"/>
  <c r="Q802" i="1"/>
  <c r="Q2625" i="1"/>
  <c r="Q65" i="1"/>
  <c r="Q2103" i="1"/>
  <c r="Q3480" i="1"/>
  <c r="Q716" i="1"/>
  <c r="Q3172" i="1"/>
  <c r="Q73" i="1"/>
  <c r="Q803" i="1"/>
  <c r="Q213" i="1"/>
  <c r="Q785" i="1"/>
  <c r="Q2466" i="1"/>
  <c r="Q3659" i="1"/>
  <c r="Q3357" i="1"/>
  <c r="Q3558" i="1"/>
  <c r="Q1648" i="1"/>
  <c r="Q3681" i="1"/>
  <c r="Q187" i="1"/>
  <c r="Q1481" i="1"/>
  <c r="Q1728" i="1"/>
  <c r="Q111" i="1"/>
  <c r="Q3434" i="1"/>
  <c r="Q2205" i="1"/>
  <c r="Q3814" i="1"/>
  <c r="Q1800" i="1"/>
  <c r="Q3178" i="1"/>
  <c r="Q1040" i="1"/>
  <c r="Q1744" i="1"/>
  <c r="Q3432" i="1"/>
  <c r="Q3298" i="1"/>
  <c r="Q3699" i="1"/>
  <c r="Q50" i="1"/>
  <c r="Q1766" i="1"/>
  <c r="Q2828" i="1"/>
  <c r="Q2109" i="1"/>
  <c r="Q1098" i="1"/>
  <c r="Q2794" i="1"/>
  <c r="Q826" i="1"/>
  <c r="Q2557" i="1"/>
  <c r="Q2294" i="1"/>
  <c r="Q3819" i="1"/>
  <c r="Q2470" i="1"/>
  <c r="Q1657" i="1"/>
  <c r="Q3409" i="1"/>
  <c r="Q649" i="1"/>
  <c r="Q3482" i="1"/>
  <c r="Q3550" i="1"/>
  <c r="Q17" i="1"/>
  <c r="Q1891" i="1"/>
  <c r="Q209" i="1"/>
  <c r="Q2113" i="1"/>
  <c r="Q3850" i="1"/>
  <c r="Q3259" i="1"/>
  <c r="Q3815" i="1"/>
  <c r="Q1554" i="1"/>
  <c r="Q3851" i="1"/>
  <c r="Q2134" i="1"/>
  <c r="Q1285" i="1"/>
  <c r="Q3501" i="1"/>
  <c r="Q2974" i="1"/>
  <c r="Q3083" i="1"/>
  <c r="Q3163" i="1"/>
  <c r="Q3816" i="1"/>
  <c r="Q1827" i="1"/>
  <c r="Q2536" i="1"/>
  <c r="Q2647" i="1"/>
  <c r="Q3388" i="1"/>
  <c r="Q3710" i="1"/>
  <c r="Q2309" i="1"/>
  <c r="Q3568" i="1"/>
  <c r="Q1300" i="1"/>
  <c r="Q3603" i="1"/>
  <c r="Q3305" i="1"/>
  <c r="Q2772" i="1"/>
  <c r="Q66" i="1"/>
  <c r="Q1246" i="1"/>
  <c r="Q3479" i="1"/>
  <c r="Q756" i="1"/>
  <c r="Q3381" i="1"/>
  <c r="Q1167" i="1"/>
  <c r="Q146" i="1"/>
  <c r="Q3197" i="1"/>
  <c r="Q385" i="1"/>
  <c r="Q2487" i="1"/>
  <c r="Q3537" i="1"/>
  <c r="Q3282" i="1"/>
  <c r="Q3467" i="1"/>
  <c r="Q3878" i="1"/>
  <c r="Q819" i="1"/>
  <c r="Q1303" i="1"/>
  <c r="Q3430" i="1"/>
  <c r="Q1841" i="1"/>
  <c r="Q2646" i="1"/>
  <c r="Q1923" i="1"/>
  <c r="Q537" i="1"/>
  <c r="Q2790" i="1"/>
  <c r="Q2793" i="1"/>
  <c r="Q3680" i="1"/>
  <c r="Q3227" i="1"/>
  <c r="Q3839" i="1"/>
  <c r="Q3474" i="1"/>
  <c r="Q790" i="1"/>
  <c r="Q1843" i="1"/>
  <c r="Q3784" i="1"/>
  <c r="Q1287" i="1"/>
  <c r="Q409" i="1"/>
  <c r="Q2914" i="1"/>
  <c r="Q3715" i="1"/>
  <c r="Q1316" i="1"/>
  <c r="Q42" i="1"/>
  <c r="Q3521" i="1"/>
  <c r="Q1263" i="1"/>
  <c r="Q1858" i="1"/>
  <c r="Q3811" i="1"/>
  <c r="Q3841" i="1"/>
  <c r="Q1286" i="1"/>
  <c r="Q1443" i="1"/>
  <c r="Q1828" i="1"/>
  <c r="Q3359" i="1"/>
  <c r="Q3476" i="1"/>
  <c r="Q3620" i="1"/>
  <c r="Q1653" i="1"/>
  <c r="Q2121" i="1"/>
  <c r="Q3522" i="1"/>
  <c r="Q3596" i="1"/>
  <c r="Q3729" i="1"/>
  <c r="Q1673" i="1"/>
  <c r="Q1636" i="1"/>
  <c r="Q3655" i="1"/>
  <c r="Q2112" i="1"/>
  <c r="Q750" i="1"/>
  <c r="Q2431" i="1"/>
  <c r="Q3375" i="1"/>
  <c r="Q3777" i="1"/>
  <c r="Q22" i="1"/>
  <c r="Q535" i="1"/>
  <c r="Q3161" i="1"/>
  <c r="Q885" i="1"/>
  <c r="Q3218" i="1"/>
  <c r="Q1605" i="1"/>
  <c r="Q43" i="1"/>
  <c r="Q46" i="1"/>
  <c r="Q1621" i="1"/>
  <c r="Q2209" i="1"/>
  <c r="Q2475" i="1"/>
  <c r="Q2482" i="1"/>
  <c r="Q2939" i="1"/>
  <c r="Q3387" i="1"/>
  <c r="Q3405" i="1"/>
  <c r="Q3433" i="1"/>
  <c r="Q3447" i="1"/>
  <c r="Q3629" i="1"/>
  <c r="Q3772" i="1"/>
  <c r="Q2206" i="1"/>
  <c r="Q1786" i="1"/>
  <c r="Q915" i="1"/>
  <c r="Q2624" i="1"/>
  <c r="Q1716" i="1"/>
  <c r="Q3385" i="1"/>
  <c r="Q3273" i="1"/>
  <c r="Q832" i="1"/>
  <c r="Q28" i="1"/>
  <c r="Q1228" i="1"/>
  <c r="Q1674" i="1"/>
  <c r="Q3044" i="1"/>
  <c r="Q3481" i="1"/>
  <c r="Q2497" i="1"/>
  <c r="Q501" i="1"/>
  <c r="Q2885" i="1"/>
  <c r="Q2677" i="1"/>
  <c r="Q987" i="1"/>
  <c r="Q2621" i="1"/>
  <c r="Q2316" i="1"/>
  <c r="Q1472" i="1"/>
  <c r="Q1775" i="1"/>
  <c r="Q440" i="1"/>
  <c r="Q1291" i="1"/>
  <c r="Q2638" i="1"/>
  <c r="Q2837" i="1"/>
  <c r="Q1294" i="1"/>
  <c r="Q130" i="1"/>
  <c r="Q3032" i="1"/>
  <c r="Q667" i="1"/>
  <c r="Q3730" i="1"/>
  <c r="Q791" i="1"/>
  <c r="Q3709" i="1"/>
  <c r="Q3445" i="1"/>
  <c r="Q1839" i="1"/>
  <c r="Q2010" i="1"/>
  <c r="Q3712" i="1"/>
  <c r="Q3573" i="1"/>
  <c r="Q483" i="1"/>
  <c r="Q3272" i="1"/>
  <c r="Q3102" i="1"/>
  <c r="Q3812" i="1"/>
  <c r="Q2597" i="1"/>
  <c r="Q1082" i="1"/>
  <c r="Q3708" i="1"/>
  <c r="Q1475" i="1"/>
  <c r="Q3277" i="1"/>
  <c r="Q1100" i="1"/>
  <c r="Q1641" i="1"/>
  <c r="Q3198" i="1"/>
  <c r="Q3692" i="1"/>
  <c r="Q3818" i="1"/>
  <c r="Q3856" i="1"/>
  <c r="Q158" i="1"/>
  <c r="Q1265" i="1"/>
  <c r="Q3945" i="1"/>
  <c r="Q968" i="1"/>
  <c r="Q1680" i="1"/>
  <c r="Q2605" i="1"/>
  <c r="Q1611" i="1"/>
  <c r="Q2119" i="1"/>
  <c r="Q1690" i="1"/>
  <c r="Q2519" i="1"/>
  <c r="Q3372" i="1"/>
  <c r="Q3635" i="1"/>
  <c r="Q3100" i="1"/>
  <c r="Q2216" i="1"/>
  <c r="Q2747" i="1"/>
  <c r="Q2177" i="1"/>
  <c r="Q1330" i="1"/>
  <c r="Q4012" i="1"/>
  <c r="Q2707" i="1"/>
  <c r="Q860" i="1"/>
  <c r="Q98" i="1"/>
  <c r="Q3099" i="1"/>
  <c r="Q528" i="1"/>
  <c r="Q1822" i="1"/>
  <c r="Q2670" i="1"/>
  <c r="Q1329" i="1"/>
  <c r="Q3419" i="1"/>
  <c r="Q112" i="1"/>
  <c r="Q2684" i="1"/>
  <c r="Q1804" i="1"/>
  <c r="Q3849" i="1"/>
  <c r="Q1245" i="1"/>
  <c r="Q3500" i="1"/>
  <c r="Q652" i="1"/>
  <c r="Q3316" i="1"/>
  <c r="Q3499" i="1"/>
  <c r="Q991" i="1"/>
  <c r="Q1508" i="1"/>
  <c r="Q3530" i="1"/>
  <c r="Q3724" i="1"/>
  <c r="Q37" i="1"/>
  <c r="Q2084" i="1"/>
  <c r="Q3253" i="1"/>
  <c r="Q2669" i="1"/>
  <c r="Q3487" i="1"/>
  <c r="Q771" i="1"/>
  <c r="Q1927" i="1"/>
  <c r="Q2778" i="1"/>
  <c r="Q81" i="1"/>
  <c r="Q3520" i="1"/>
  <c r="Q3348" i="1"/>
  <c r="Q3246" i="1"/>
  <c r="Q1792" i="1"/>
  <c r="Q2967" i="1"/>
  <c r="Q2141" i="1"/>
  <c r="Q1288" i="1"/>
  <c r="Q2971" i="1"/>
  <c r="Q3612" i="1"/>
  <c r="Q3441" i="1"/>
  <c r="Q2816" i="1"/>
  <c r="Q2181" i="1"/>
  <c r="Q2551" i="1"/>
  <c r="Q2291" i="1"/>
  <c r="Q3233" i="1"/>
  <c r="Q2954" i="1"/>
  <c r="Q3001" i="1"/>
  <c r="Q740" i="1"/>
  <c r="Q3332" i="1"/>
  <c r="Q101" i="1"/>
  <c r="Q3395" i="1"/>
  <c r="Q1587" i="1"/>
  <c r="Q3951" i="1"/>
  <c r="Q1620" i="1"/>
  <c r="Q812" i="1"/>
  <c r="Q930" i="1"/>
  <c r="Q1457" i="1"/>
  <c r="Q3355" i="1"/>
  <c r="Q202" i="1"/>
  <c r="Q2383" i="1"/>
  <c r="Q79" i="1"/>
  <c r="Q2703" i="1"/>
  <c r="Q3545" i="1"/>
  <c r="Q531" i="1"/>
  <c r="Q3398" i="1"/>
  <c r="Q1356" i="1"/>
  <c r="Q2292" i="1"/>
  <c r="Q2005" i="1"/>
  <c r="Q3390" i="1"/>
  <c r="Q1372" i="1"/>
  <c r="Q2326" i="1"/>
  <c r="Q2089" i="1"/>
  <c r="Q744" i="1"/>
  <c r="Q3120" i="1"/>
  <c r="Q3785" i="1"/>
  <c r="Q942" i="1"/>
  <c r="Q2281" i="1"/>
  <c r="Q2095" i="1"/>
  <c r="Q3392" i="1"/>
  <c r="Q384" i="1"/>
  <c r="Q3760" i="1"/>
  <c r="Q3351" i="1"/>
  <c r="Q1789" i="1"/>
  <c r="Q3454" i="1"/>
  <c r="Q662" i="1"/>
  <c r="Q3553" i="1"/>
  <c r="Q1426" i="1"/>
  <c r="Q3326" i="1"/>
  <c r="Q1846" i="1"/>
  <c r="Q3358" i="1"/>
  <c r="Q936" i="1"/>
  <c r="Q3513" i="1"/>
  <c r="Q2496" i="1"/>
  <c r="Q255" i="1"/>
  <c r="Q19" i="1"/>
  <c r="Q1379" i="1"/>
  <c r="Q3503" i="1"/>
  <c r="Q3660" i="1"/>
  <c r="Q87" i="1"/>
  <c r="Q3078" i="1"/>
  <c r="Q3703" i="1"/>
  <c r="Q2297" i="1"/>
  <c r="Q1604" i="1"/>
  <c r="Q2288" i="1"/>
  <c r="Q2489" i="1"/>
  <c r="Q3580" i="1"/>
  <c r="Q857" i="1"/>
  <c r="Q3033" i="1"/>
  <c r="Q3229" i="1"/>
  <c r="Q3429" i="1"/>
  <c r="Q3495" i="1"/>
  <c r="Q3583" i="1"/>
  <c r="Q3766" i="1"/>
  <c r="Q3872" i="1"/>
  <c r="Q2158" i="1"/>
  <c r="Q982" i="1"/>
  <c r="Q83" i="1"/>
  <c r="Q678" i="1"/>
  <c r="Q2634" i="1"/>
  <c r="Q198" i="1"/>
  <c r="Q1230" i="1"/>
  <c r="Q3904" i="1"/>
  <c r="Q610" i="1"/>
  <c r="Q3773" i="1"/>
  <c r="Q268" i="1"/>
  <c r="Q1864" i="1"/>
  <c r="Q1900" i="1"/>
  <c r="Q1134" i="1"/>
  <c r="Q3182" i="1"/>
  <c r="Q825" i="1"/>
  <c r="Q2627" i="1"/>
  <c r="Q1107" i="1"/>
  <c r="Q417" i="1"/>
  <c r="Q1985" i="1"/>
  <c r="Q1783" i="1"/>
  <c r="Q556" i="1"/>
  <c r="Q2525" i="1"/>
  <c r="Q1697" i="1"/>
  <c r="Q2780" i="1"/>
  <c r="Q952" i="1"/>
  <c r="Q3835" i="1"/>
  <c r="Q1905" i="1"/>
  <c r="Q1719" i="1"/>
  <c r="Q3524" i="1"/>
  <c r="Q830" i="1"/>
  <c r="Q2284" i="1"/>
  <c r="Q717" i="1"/>
  <c r="Q128" i="1"/>
  <c r="Q3925" i="1"/>
  <c r="Q3671" i="1"/>
  <c r="Q934" i="1"/>
  <c r="Q1677" i="1"/>
  <c r="Q2996" i="1"/>
  <c r="Q789" i="1"/>
  <c r="Q105" i="1"/>
  <c r="Q559" i="1"/>
  <c r="Q1035" i="1"/>
  <c r="Q3451" i="1"/>
  <c r="Q2471" i="1"/>
  <c r="Q2920" i="1"/>
  <c r="Q2560" i="1"/>
  <c r="Q2104" i="1"/>
  <c r="Q2836" i="1"/>
  <c r="Q80" i="1"/>
  <c r="Q879" i="1"/>
  <c r="Q1886" i="1"/>
  <c r="Q2120" i="1"/>
  <c r="Q2408" i="1"/>
  <c r="Q848" i="1"/>
  <c r="Q1355" i="1"/>
  <c r="Q4079" i="1"/>
  <c r="Q2661" i="1"/>
  <c r="Q1325" i="1"/>
  <c r="Q530" i="1"/>
  <c r="Q1743" i="1"/>
  <c r="Q2802" i="1"/>
  <c r="Q3764" i="1"/>
  <c r="Q3753" i="1"/>
  <c r="Q2958" i="1"/>
  <c r="Q1656" i="1"/>
  <c r="Q2783" i="1"/>
  <c r="Q3937" i="1"/>
  <c r="Q3234" i="1"/>
  <c r="Q694" i="1"/>
  <c r="Q3979" i="1"/>
  <c r="Q1706" i="1"/>
  <c r="Q1853" i="1"/>
  <c r="Q207" i="1"/>
  <c r="Q3151" i="1"/>
  <c r="Q177" i="1"/>
  <c r="Q3077" i="1"/>
  <c r="Q3705" i="1"/>
  <c r="Q143" i="1"/>
  <c r="Q3028" i="1"/>
  <c r="Q878" i="1"/>
  <c r="Q2479" i="1"/>
  <c r="Q412" i="1"/>
  <c r="Q2938" i="1"/>
  <c r="Q3533" i="1"/>
  <c r="Q3637" i="1"/>
  <c r="Q3492" i="1"/>
  <c r="Q816" i="1"/>
  <c r="Q2335" i="1"/>
  <c r="Q3034" i="1"/>
  <c r="Q1932" i="1"/>
  <c r="Q2467" i="1"/>
  <c r="Q3543" i="1"/>
  <c r="Q3694" i="1"/>
  <c r="Q3325" i="1"/>
  <c r="Q3834" i="1"/>
  <c r="Q2485" i="1"/>
  <c r="Q465" i="1"/>
  <c r="Q3228" i="1"/>
  <c r="Q3615" i="1"/>
  <c r="Q3718" i="1"/>
  <c r="Q635" i="1"/>
  <c r="Q3401" i="1"/>
  <c r="Q3879" i="1"/>
  <c r="Q21" i="1"/>
  <c r="Q1888" i="1"/>
  <c r="Q3593" i="1"/>
  <c r="Q3983" i="1"/>
  <c r="Q2437" i="1"/>
  <c r="Q3167" i="1"/>
  <c r="Q2964" i="1"/>
  <c r="Q3539" i="1"/>
  <c r="Q1870" i="1"/>
  <c r="Q2589" i="1"/>
  <c r="Q3460" i="1"/>
  <c r="Q1610" i="1"/>
  <c r="Q418" i="1"/>
  <c r="Q869" i="1"/>
  <c r="Q859" i="1"/>
  <c r="Q1298" i="1"/>
  <c r="Q1644" i="1"/>
  <c r="Q1901" i="1"/>
  <c r="Q2784" i="1"/>
  <c r="Q3345" i="1"/>
  <c r="Q3668" i="1"/>
  <c r="Q2789" i="1"/>
  <c r="Q3720" i="1"/>
  <c r="Q2469" i="1"/>
  <c r="Q3106" i="1"/>
  <c r="Q3598" i="1"/>
  <c r="Q3094" i="1"/>
  <c r="Q1626" i="1"/>
  <c r="Q1682" i="1"/>
  <c r="Q3567" i="1"/>
  <c r="Q1091" i="1"/>
  <c r="Q2600" i="1"/>
  <c r="Q3331" i="1"/>
  <c r="Q2236" i="1"/>
  <c r="Q943" i="1"/>
  <c r="Q4001" i="1"/>
  <c r="Q1162" i="1"/>
  <c r="Q2806" i="1"/>
  <c r="Q3786" i="1"/>
  <c r="Q1776" i="1"/>
  <c r="Q1760" i="1"/>
  <c r="Q1896" i="1"/>
  <c r="Q2706" i="1"/>
  <c r="Q2785" i="1"/>
  <c r="Q3199" i="1"/>
  <c r="Q2891" i="1"/>
  <c r="Q3534" i="1"/>
  <c r="Q2207" i="1"/>
  <c r="Q1310" i="1"/>
  <c r="Q1328" i="1"/>
  <c r="Q1622" i="1"/>
  <c r="Q2208" i="1"/>
  <c r="Q3621" i="1"/>
  <c r="Q2407" i="1"/>
  <c r="Q4054" i="1"/>
  <c r="Q3548" i="1"/>
  <c r="Q1939" i="1"/>
  <c r="Q3437" i="1"/>
  <c r="Q3683" i="1"/>
  <c r="Q3319" i="1"/>
  <c r="Q3393" i="1"/>
  <c r="Q1942" i="1"/>
  <c r="Q3570" i="1"/>
  <c r="Q680" i="1"/>
  <c r="Q95" i="1"/>
  <c r="Q3368" i="1"/>
  <c r="Q3935" i="1"/>
  <c r="Q2361" i="1"/>
  <c r="Q3600" i="1"/>
  <c r="Q2539" i="1"/>
  <c r="Q2680" i="1"/>
  <c r="Q3771" i="1"/>
  <c r="Q3844" i="1"/>
  <c r="Q2953" i="1"/>
  <c r="Q1364" i="1"/>
  <c r="Q3364" i="1"/>
  <c r="Q3569" i="1"/>
  <c r="Q3711" i="1"/>
  <c r="Q1266" i="1"/>
  <c r="Q3448" i="1"/>
  <c r="Q1771" i="1"/>
  <c r="Q1665" i="1"/>
  <c r="Q3009" i="1"/>
  <c r="Q3449" i="1"/>
  <c r="Q3473" i="1"/>
  <c r="Q2949" i="1"/>
  <c r="Q2258" i="1"/>
  <c r="Q3309" i="1"/>
  <c r="Q2559" i="1"/>
  <c r="Q3039" i="1"/>
  <c r="Q783" i="1"/>
  <c r="Q3845" i="1"/>
  <c r="Q3821" i="1"/>
  <c r="Q3502" i="1"/>
  <c r="Q1226" i="1"/>
  <c r="Q3862" i="1"/>
  <c r="Q2678" i="1"/>
  <c r="Q2500" i="1"/>
  <c r="Q648" i="1"/>
  <c r="Q3410" i="1"/>
  <c r="Q2301" i="1"/>
  <c r="Q1640" i="1"/>
  <c r="Q1713" i="1"/>
  <c r="Q1835" i="1"/>
  <c r="Q2758" i="1"/>
  <c r="Q1885" i="1"/>
  <c r="Q3370" i="1"/>
  <c r="Q3686" i="1"/>
  <c r="Q312" i="1"/>
  <c r="Q782" i="1"/>
  <c r="Q813" i="1"/>
  <c r="Q871" i="1"/>
  <c r="Q3128" i="1"/>
  <c r="Q2106" i="1"/>
  <c r="Q1208" i="1"/>
  <c r="Q3374" i="1"/>
  <c r="Q3561" i="1"/>
  <c r="Q3670" i="1"/>
  <c r="Q2472" i="1"/>
  <c r="Q1833" i="1"/>
  <c r="Q3678" i="1"/>
  <c r="Q1087" i="1"/>
  <c r="Q1672" i="1"/>
  <c r="Q2389" i="1"/>
  <c r="Q786" i="1"/>
  <c r="Q3582" i="1"/>
  <c r="Q3800" i="1"/>
  <c r="Q1039" i="1"/>
  <c r="Q1170" i="1"/>
  <c r="Q1592" i="1"/>
  <c r="Q3551" i="1"/>
  <c r="Q2210" i="1"/>
  <c r="Q1615" i="1"/>
  <c r="Q2221" i="1"/>
  <c r="Q1213" i="1"/>
  <c r="Q3601" i="1"/>
  <c r="Q3908" i="1"/>
  <c r="Q2299" i="1"/>
  <c r="Q3040" i="1"/>
  <c r="Q3566" i="1"/>
  <c r="Q1882" i="1"/>
  <c r="Q1662" i="1"/>
  <c r="Q2995" i="1"/>
  <c r="Q2770" i="1"/>
  <c r="Q1840" i="1"/>
  <c r="Q1613" i="1"/>
  <c r="Q1862" i="1"/>
  <c r="Q2290" i="1"/>
  <c r="Q2484" i="1"/>
  <c r="Q2671" i="1"/>
  <c r="Q3624" i="1"/>
  <c r="Q3817" i="1"/>
  <c r="Q392" i="1"/>
  <c r="Q1847" i="1"/>
  <c r="Q2174" i="1"/>
  <c r="Q2511" i="1"/>
  <c r="Q2823" i="1"/>
  <c r="Q2930" i="1"/>
  <c r="Q2990" i="1"/>
  <c r="Q3187" i="1"/>
  <c r="Q3506" i="1"/>
  <c r="Q3514" i="1"/>
  <c r="Q3810" i="1"/>
  <c r="Q3915" i="1"/>
  <c r="Q1796" i="1"/>
  <c r="Q1780" i="1"/>
  <c r="Q1340" i="1"/>
  <c r="Q2636" i="1"/>
  <c r="Q1842" i="1"/>
  <c r="Q3882" i="1"/>
  <c r="Q1169" i="1"/>
  <c r="Q707" i="1"/>
  <c r="Q2980" i="1"/>
  <c r="Q2629" i="1"/>
  <c r="Q3422" i="1"/>
  <c r="Q2875" i="1"/>
  <c r="Q3462" i="1"/>
  <c r="Q2517" i="1"/>
  <c r="Q2630" i="1"/>
  <c r="Q3639" i="1"/>
  <c r="Q2798" i="1"/>
  <c r="Q2295" i="1"/>
  <c r="Q3397" i="1"/>
  <c r="Q1396" i="1"/>
  <c r="Q814" i="1"/>
  <c r="Q1154" i="1"/>
  <c r="Q3095" i="1"/>
  <c r="Q979" i="1"/>
  <c r="Q3916" i="1"/>
  <c r="Q1788" i="1"/>
  <c r="Q3512" i="1"/>
  <c r="Q666" i="1"/>
  <c r="Q787" i="1"/>
  <c r="Q75" i="1"/>
  <c r="Q3838" i="1"/>
  <c r="Q2193" i="1"/>
  <c r="Q1492" i="1"/>
  <c r="Q1773" i="1"/>
  <c r="Q677" i="1"/>
  <c r="Q2561" i="1"/>
  <c r="Q3369" i="1"/>
  <c r="Q1176" i="1"/>
  <c r="Q1465" i="1"/>
  <c r="Q1764" i="1"/>
  <c r="Q2654" i="1"/>
  <c r="Q960" i="1"/>
  <c r="Q3802" i="1"/>
  <c r="Q4057" i="1"/>
  <c r="Q3619" i="1"/>
  <c r="Q966" i="1"/>
  <c r="Q1321" i="1"/>
  <c r="Q1388" i="1"/>
  <c r="Q3666" i="1"/>
  <c r="Q3843" i="1"/>
  <c r="Q3446" i="1"/>
  <c r="Q1814" i="1"/>
  <c r="Q475" i="1"/>
  <c r="Q958" i="1"/>
  <c r="Q2217" i="1"/>
  <c r="Q1774" i="1"/>
  <c r="Q1730" i="1"/>
  <c r="Q2127" i="1"/>
  <c r="Q3853" i="1"/>
  <c r="Q600" i="1"/>
  <c r="Q1071" i="1"/>
  <c r="Q1739" i="1"/>
  <c r="Q2085" i="1"/>
  <c r="Q2839" i="1"/>
  <c r="Q3847" i="1"/>
  <c r="Q3285" i="1"/>
  <c r="Q705" i="1"/>
  <c r="Q2746" i="1"/>
  <c r="Q2639" i="1"/>
  <c r="Q3053" i="1"/>
  <c r="Q3813" i="1"/>
  <c r="Q758" i="1"/>
  <c r="Q460" i="1"/>
  <c r="Q3646" i="1"/>
  <c r="Q2102" i="1"/>
  <c r="Q1855" i="1"/>
  <c r="Q745" i="1"/>
  <c r="Q3900" i="1"/>
  <c r="Q2224" i="1"/>
  <c r="Q1825" i="1"/>
  <c r="Q2302" i="1"/>
  <c r="Q3329" i="1"/>
  <c r="Q1439" i="1"/>
  <c r="Q1949" i="1"/>
  <c r="Q1435" i="1"/>
  <c r="Q3741" i="1"/>
  <c r="Q2454" i="1"/>
  <c r="Q2748" i="1"/>
  <c r="Q27" i="1"/>
  <c r="Q189" i="1"/>
  <c r="Q1417" i="1"/>
  <c r="Q2686" i="1"/>
  <c r="Q3610" i="1"/>
  <c r="Q4097" i="1"/>
  <c r="Q2488" i="1"/>
  <c r="Q3093" i="1"/>
  <c r="Q2933" i="1"/>
  <c r="Q3098" i="1"/>
  <c r="Q4058" i="1"/>
  <c r="Q3493" i="1"/>
  <c r="Q2387" i="1"/>
  <c r="Q2558" i="1"/>
  <c r="Q3396" i="1"/>
  <c r="Q2819" i="1"/>
  <c r="Q3579" i="1"/>
  <c r="Q3651" i="1"/>
  <c r="Q4059" i="1"/>
  <c r="Q3554" i="1"/>
  <c r="Q448" i="1"/>
  <c r="Q1361" i="1"/>
  <c r="Q70" i="1"/>
  <c r="Q1685" i="1"/>
  <c r="Q2826" i="1"/>
  <c r="Q3452" i="1"/>
  <c r="Q4085" i="1"/>
  <c r="Q1625" i="1"/>
  <c r="Q2211" i="1"/>
  <c r="Q3654" i="1"/>
  <c r="Q887" i="1"/>
  <c r="Q2494" i="1"/>
  <c r="Q2872" i="1"/>
  <c r="Q205" i="1"/>
  <c r="Q3049" i="1"/>
  <c r="Q4076" i="1"/>
  <c r="Q1110" i="1"/>
  <c r="Q2744" i="1"/>
  <c r="Q876" i="1"/>
  <c r="Q2797" i="1"/>
  <c r="Q4096" i="1"/>
  <c r="Q1391" i="1"/>
  <c r="Q997" i="1"/>
  <c r="Q2544" i="1"/>
  <c r="Q183" i="1"/>
  <c r="Q3025" i="1"/>
  <c r="Q3297" i="1"/>
  <c r="Q3541" i="1"/>
  <c r="Q718" i="1"/>
  <c r="Q2957" i="1"/>
  <c r="Q3828" i="1"/>
  <c r="Q4000" i="1"/>
  <c r="Q3667" i="1"/>
  <c r="Q3757" i="1"/>
  <c r="Q964" i="1"/>
  <c r="Q3296" i="1"/>
  <c r="Q3456" i="1"/>
  <c r="Q1502" i="1"/>
  <c r="Q665" i="1"/>
  <c r="Q784" i="1"/>
  <c r="Q3463" i="1"/>
  <c r="Q633" i="1"/>
  <c r="Q411" i="1"/>
  <c r="Q670" i="1"/>
  <c r="Q1894" i="1"/>
  <c r="Q2502" i="1"/>
  <c r="Q1642" i="1"/>
  <c r="Q1081" i="1"/>
  <c r="Q1558" i="1"/>
  <c r="Q430" i="1"/>
  <c r="Q1192" i="1"/>
  <c r="Q2922" i="1"/>
  <c r="Q2369" i="1"/>
  <c r="Q944" i="1"/>
  <c r="Q2803" i="1"/>
  <c r="Q3291" i="1"/>
  <c r="Q3531" i="1"/>
  <c r="Q3453" i="1"/>
  <c r="Q2913" i="1"/>
  <c r="Q2000" i="1"/>
  <c r="Q1779" i="1"/>
  <c r="Q3930" i="1"/>
  <c r="Q1578" i="1"/>
  <c r="Q1725" i="1"/>
  <c r="Q2879" i="1"/>
  <c r="Q3347" i="1"/>
  <c r="Q3415" i="1"/>
  <c r="Q3867" i="1"/>
  <c r="Q3075" i="1"/>
  <c r="Q3133" i="1"/>
  <c r="Q881" i="1"/>
  <c r="Q1041" i="1"/>
  <c r="Q3960" i="1"/>
  <c r="Q3987" i="1"/>
  <c r="Q4106" i="1"/>
  <c r="Q166" i="1"/>
  <c r="Q509" i="1"/>
  <c r="Q868" i="1"/>
  <c r="Q2473" i="1"/>
  <c r="Q3138" i="1"/>
  <c r="Q1915" i="1"/>
  <c r="Q72" i="1"/>
  <c r="Q697" i="1"/>
  <c r="Q3052" i="1"/>
  <c r="Q1692" i="1"/>
  <c r="Q2172" i="1"/>
  <c r="Q3589" i="1"/>
  <c r="Q117" i="1"/>
  <c r="Q3461" i="1"/>
  <c r="Q3535" i="1"/>
  <c r="Q11" i="1"/>
  <c r="Q2069" i="1"/>
  <c r="Q2002" i="1"/>
  <c r="Q2898" i="1"/>
  <c r="Q2907" i="1"/>
  <c r="Q1020" i="1"/>
  <c r="Q1374" i="1"/>
  <c r="Q1929" i="1"/>
  <c r="Q3733" i="1"/>
  <c r="Q3978" i="1"/>
  <c r="Q3411" i="1"/>
  <c r="Q2076" i="1"/>
  <c r="Q2917" i="1"/>
  <c r="Q1296" i="1"/>
  <c r="Q2098" i="1"/>
  <c r="Q3087" i="1"/>
  <c r="Q3406" i="1"/>
  <c r="Q2146" i="1"/>
  <c r="Q2492" i="1"/>
  <c r="Q3702" i="1"/>
  <c r="Q1289" i="1"/>
  <c r="Q2817" i="1"/>
  <c r="Q2955" i="1"/>
  <c r="Q388" i="1"/>
  <c r="Q2144" i="1"/>
  <c r="Q52" i="1"/>
  <c r="Q106" i="1"/>
  <c r="Q377" i="1"/>
  <c r="Q1440" i="1"/>
  <c r="Q2267" i="1"/>
  <c r="Q759" i="1"/>
  <c r="Q3523" i="1"/>
  <c r="Q3380" i="1"/>
  <c r="Q1808" i="1"/>
  <c r="Q605" i="1"/>
  <c r="Q696" i="1"/>
  <c r="Q3065" i="1"/>
  <c r="Q3195" i="1"/>
  <c r="Q1402" i="1"/>
  <c r="Q1129" i="1"/>
  <c r="Q1177" i="1"/>
  <c r="Q3609" i="1"/>
  <c r="Q4077" i="1"/>
  <c r="Q434" i="1"/>
  <c r="Q2776" i="1"/>
  <c r="Q3293" i="1"/>
  <c r="Q3713" i="1"/>
  <c r="Q3820" i="1"/>
  <c r="Q2908" i="1"/>
  <c r="Q3754" i="1"/>
  <c r="Q76" i="1"/>
  <c r="Q1661" i="1"/>
  <c r="Q4030" i="1"/>
  <c r="Q171" i="1"/>
  <c r="Q1727" i="1"/>
  <c r="Q2142" i="1"/>
  <c r="Q1898" i="1"/>
  <c r="Q3311" i="1"/>
  <c r="Q2283" i="1"/>
  <c r="Q687" i="1"/>
  <c r="Q1809" i="1"/>
  <c r="Q1393" i="1"/>
  <c r="Q1614" i="1"/>
  <c r="Q2754" i="1"/>
  <c r="Q2899" i="1"/>
  <c r="Q3516" i="1"/>
  <c r="Q3936" i="1"/>
  <c r="Q2457" i="1"/>
  <c r="Q820" i="1"/>
  <c r="Q858" i="1"/>
  <c r="Q3183" i="1"/>
  <c r="Q3890" i="1"/>
  <c r="Q3994" i="1"/>
  <c r="Q3135" i="1"/>
  <c r="Q3321" i="1"/>
  <c r="Q3323" i="1"/>
  <c r="Q3833" i="1"/>
  <c r="Q1148" i="1"/>
  <c r="Q2583" i="1"/>
  <c r="Q3527" i="1"/>
  <c r="Q3565" i="1"/>
  <c r="Q3970" i="1"/>
  <c r="Q4" i="1"/>
  <c r="Q3257" i="1"/>
  <c r="Q3751" i="1"/>
  <c r="Q3114" i="1"/>
  <c r="Q831" i="1"/>
  <c r="Q911" i="1"/>
  <c r="Q1837" i="1"/>
  <c r="Q3653" i="1"/>
  <c r="Q3896" i="1"/>
  <c r="Q1639" i="1"/>
  <c r="Q2493" i="1"/>
  <c r="Q1818" i="1"/>
  <c r="Q1992" i="1"/>
  <c r="Q1576" i="1"/>
  <c r="Q3464" i="1"/>
  <c r="Q2869" i="1"/>
  <c r="Q3560" i="1"/>
  <c r="Q541" i="1"/>
  <c r="Q1322" i="1"/>
  <c r="Q92" i="1"/>
  <c r="Q3831" i="1"/>
  <c r="Q86" i="1"/>
  <c r="Q141" i="1"/>
  <c r="Q1834" i="1"/>
  <c r="Q2894" i="1"/>
  <c r="Q2924" i="1"/>
  <c r="Q3002" i="1"/>
  <c r="Q3394" i="1"/>
  <c r="Q3574" i="1"/>
  <c r="Q3581" i="1"/>
  <c r="Q3652" i="1"/>
  <c r="Q3763" i="1"/>
  <c r="Q3790" i="1"/>
  <c r="Q3998" i="1"/>
  <c r="Q2641" i="1"/>
  <c r="Q4064" i="1"/>
  <c r="Q3988" i="1"/>
  <c r="Q1709" i="1"/>
  <c r="Q1327" i="1"/>
  <c r="Q2838" i="1"/>
  <c r="Q3407" i="1"/>
  <c r="Q706" i="1"/>
  <c r="Q3648" i="1"/>
  <c r="Q454" i="1"/>
  <c r="Q950" i="1"/>
  <c r="Q2137" i="1"/>
  <c r="Q3086" i="1"/>
  <c r="Q3564" i="1"/>
  <c r="Q994" i="1"/>
  <c r="Q2873" i="1"/>
  <c r="Q2163" i="1"/>
  <c r="Q2390" i="1"/>
  <c r="Q78" i="1"/>
  <c r="Q97" i="1"/>
  <c r="Q2411" i="1"/>
  <c r="Q2416" i="1"/>
  <c r="Q3607" i="1"/>
  <c r="Q4048" i="1"/>
  <c r="Q3809" i="1"/>
  <c r="Q3931" i="1"/>
  <c r="Q4003" i="1"/>
  <c r="Q3871" i="1"/>
  <c r="Q3061" i="1"/>
  <c r="Q3327" i="1"/>
  <c r="Q3982" i="1"/>
  <c r="Q1421" i="1"/>
  <c r="Q1496" i="1"/>
  <c r="Q2807" i="1"/>
  <c r="Q3899" i="1"/>
  <c r="Q2919" i="1"/>
  <c r="Q164" i="1"/>
  <c r="Q821" i="1"/>
  <c r="Q2385" i="1"/>
  <c r="Q1910" i="1"/>
  <c r="Q424" i="1"/>
  <c r="Q2450" i="1"/>
  <c r="Q3118" i="1"/>
  <c r="Q3695" i="1"/>
  <c r="Q3822" i="1"/>
  <c r="Q4071" i="1"/>
  <c r="Q3736" i="1"/>
  <c r="Q597" i="1"/>
  <c r="Q3803" i="1"/>
  <c r="Q99" i="1"/>
  <c r="Q1104" i="1"/>
  <c r="Q1126" i="1"/>
  <c r="Q2219" i="1"/>
  <c r="Q3957" i="1"/>
  <c r="Q2203" i="1"/>
  <c r="Q3721" i="1"/>
  <c r="Q1429" i="1"/>
  <c r="Q2856" i="1"/>
  <c r="Q2319" i="1"/>
  <c r="Q433" i="1"/>
  <c r="Q4034" i="1"/>
  <c r="Q975" i="1"/>
  <c r="Q24" i="1"/>
  <c r="Q1085" i="1"/>
  <c r="Q3969" i="1"/>
  <c r="Q3706" i="1"/>
  <c r="Q1331" i="1"/>
  <c r="Q2152" i="1"/>
  <c r="Q137" i="1"/>
  <c r="Q702" i="1"/>
  <c r="Q1432" i="1"/>
  <c r="Q3801" i="1"/>
  <c r="Q182" i="1"/>
  <c r="Q236" i="1"/>
  <c r="Q2481" i="1"/>
  <c r="Q510" i="1"/>
  <c r="Q781" i="1"/>
  <c r="Q3496" i="1"/>
  <c r="Q4032" i="1"/>
  <c r="Q4098" i="1"/>
  <c r="Q3940" i="1"/>
  <c r="Q452" i="1"/>
  <c r="Q2545" i="1"/>
  <c r="Q3455" i="1"/>
  <c r="Q4066" i="1"/>
  <c r="Q1983" i="1"/>
  <c r="Q3727" i="1"/>
  <c r="Q203" i="1"/>
  <c r="Q1811" i="1"/>
  <c r="Q2755" i="1"/>
  <c r="Q965" i="1"/>
  <c r="Q374" i="1"/>
  <c r="Q3082" i="1"/>
  <c r="Q917" i="1"/>
  <c r="Q1347" i="1"/>
  <c r="Q3132" i="1"/>
  <c r="Q3472" i="1"/>
  <c r="Q3013" i="1"/>
  <c r="Q3542" i="1"/>
  <c r="Q1602" i="1"/>
  <c r="Q3731" i="1"/>
  <c r="Q1872" i="1"/>
  <c r="Q222" i="1"/>
  <c r="Q1490" i="1"/>
  <c r="Q1687" i="1"/>
  <c r="Q155" i="1"/>
  <c r="Q2652" i="1"/>
  <c r="Q3742" i="1"/>
  <c r="Q3688" i="1"/>
  <c r="Q2640" i="1"/>
  <c r="Q776" i="1"/>
  <c r="Q3789" i="1"/>
  <c r="Q631" i="1"/>
  <c r="Q1569" i="1"/>
  <c r="Q3425" i="1"/>
  <c r="Q4083" i="1"/>
  <c r="Q575" i="1"/>
  <c r="Q191" i="1"/>
  <c r="Q932" i="1"/>
  <c r="Q624" i="1"/>
  <c r="Q3477" i="1"/>
  <c r="Q147" i="1"/>
  <c r="Q506" i="1"/>
  <c r="Q1778" i="1"/>
  <c r="Q2417" i="1"/>
  <c r="Q3062" i="1"/>
  <c r="Q3072" i="1"/>
  <c r="Q925" i="1"/>
  <c r="Q926" i="1"/>
  <c r="Q2378" i="1"/>
  <c r="Q170" i="1"/>
  <c r="Q172" i="1"/>
  <c r="Q873" i="1"/>
  <c r="Q1156" i="1"/>
  <c r="Q1414" i="1"/>
  <c r="Q3837" i="1"/>
  <c r="Q3976" i="1"/>
  <c r="Q2218" i="1"/>
  <c r="Q2900" i="1"/>
  <c r="Q3478" i="1"/>
  <c r="Q2852" i="1"/>
  <c r="Q829" i="1"/>
  <c r="Q2124" i="1"/>
  <c r="Q2426" i="1"/>
  <c r="Q2742" i="1"/>
  <c r="Q719" i="1"/>
  <c r="Q884" i="1"/>
  <c r="Q423" i="1"/>
  <c r="Q590" i="1"/>
  <c r="Q1851" i="1"/>
  <c r="Q1925" i="1"/>
  <c r="Q4040" i="1"/>
  <c r="Q622" i="1"/>
  <c r="Q850" i="1"/>
  <c r="Q855" i="1"/>
  <c r="Q1824" i="1"/>
  <c r="Q2114" i="1"/>
  <c r="Q2345" i="1"/>
  <c r="Q2857" i="1"/>
  <c r="Q2925" i="1"/>
  <c r="Q3103" i="1"/>
  <c r="Q3117" i="1"/>
  <c r="Q4041" i="1"/>
  <c r="Q685" i="1"/>
  <c r="Q967" i="1"/>
  <c r="Q3961" i="1"/>
  <c r="Q1194" i="1"/>
  <c r="Q945" i="1"/>
  <c r="Q1548" i="1"/>
  <c r="Q3294" i="1"/>
  <c r="Q948" i="1"/>
  <c r="Q3967" i="1"/>
  <c r="Q4062" i="1"/>
  <c r="Q2123" i="1"/>
  <c r="Q2503" i="1"/>
  <c r="Q901" i="1"/>
  <c r="Q976" i="1"/>
  <c r="Q1597" i="1"/>
  <c r="Q1695" i="1"/>
  <c r="Q2959" i="1"/>
  <c r="Q3399" i="1"/>
  <c r="Q200" i="1"/>
  <c r="Q3101" i="1"/>
  <c r="Q2581" i="1"/>
  <c r="Q3373" i="1"/>
  <c r="Q2682" i="1"/>
  <c r="Q951" i="1"/>
  <c r="Q2893" i="1"/>
  <c r="Q3207" i="1"/>
  <c r="Q2822" i="1"/>
  <c r="Q2876" i="1"/>
  <c r="Q1138" i="1"/>
  <c r="Q2350" i="1"/>
  <c r="Q3740" i="1"/>
  <c r="Q3826" i="1"/>
  <c r="Q1047" i="1"/>
  <c r="Q2862" i="1"/>
  <c r="Q2910" i="1"/>
  <c r="Q199" i="1"/>
  <c r="Q623" i="1"/>
  <c r="Q96" i="1"/>
  <c r="Q693" i="1"/>
  <c r="Q893" i="1"/>
  <c r="Q1920" i="1"/>
  <c r="Q2757" i="1"/>
  <c r="Q3859" i="1"/>
  <c r="Q3893" i="1"/>
  <c r="Q577" i="1"/>
  <c r="Q3143" i="1"/>
  <c r="Q1112" i="1"/>
  <c r="Q1152" i="1"/>
  <c r="Q2884" i="1"/>
  <c r="Q3547" i="1"/>
  <c r="Q3869" i="1"/>
  <c r="Q193" i="1"/>
  <c r="Q228" i="1"/>
  <c r="Q241" i="1"/>
  <c r="Q508" i="1"/>
  <c r="Q594" i="1"/>
  <c r="Q1010" i="1"/>
  <c r="Q1042" i="1"/>
  <c r="Q2573" i="1"/>
  <c r="Q3205" i="1"/>
  <c r="Q3338" i="1"/>
  <c r="Q3444" i="1"/>
  <c r="Q3662" i="1"/>
  <c r="Q4027" i="1"/>
  <c r="Q4061" i="1"/>
  <c r="Q570" i="1"/>
  <c r="Q1105" i="1"/>
  <c r="Q1242" i="1"/>
  <c r="Q1406" i="1"/>
  <c r="Q3672" i="1"/>
  <c r="Q1017" i="1"/>
  <c r="Q4091" i="1"/>
  <c r="Q1921" i="1"/>
  <c r="Q2001" i="1"/>
  <c r="Q2131" i="1"/>
  <c r="Q763" i="1"/>
  <c r="Q1008" i="1"/>
  <c r="Q2760" i="1"/>
  <c r="Q3665" i="1"/>
  <c r="Q959" i="1"/>
  <c r="Q2590" i="1"/>
  <c r="Q504" i="1"/>
  <c r="Q3538" i="1"/>
  <c r="Q973" i="1"/>
  <c r="Q1722" i="1"/>
  <c r="Q2145" i="1"/>
  <c r="Q3136" i="1"/>
  <c r="Q3832" i="1"/>
  <c r="Q4046" i="1"/>
  <c r="Q592" i="1"/>
  <c r="Q1575" i="1"/>
  <c r="Q1012" i="1"/>
  <c r="Q1701" i="1"/>
  <c r="Q3640" i="1"/>
  <c r="Q4090" i="1"/>
  <c r="Q491" i="1"/>
  <c r="Q502" i="1"/>
  <c r="Q4029" i="1"/>
  <c r="Q3980" i="1"/>
  <c r="Q993" i="1"/>
  <c r="Q1050" i="1"/>
  <c r="Q1874" i="1"/>
  <c r="Q3971" i="1"/>
  <c r="Q3974" i="1"/>
  <c r="Q1237" i="1"/>
  <c r="Q2516" i="1"/>
  <c r="Q85" i="1"/>
  <c r="Q519" i="1"/>
  <c r="Q675" i="1"/>
  <c r="Q888" i="1"/>
  <c r="Q1580" i="1"/>
  <c r="Q1596" i="1"/>
  <c r="Q4093" i="1"/>
  <c r="Q426" i="1"/>
  <c r="Q2405" i="1"/>
  <c r="Q3748" i="1"/>
  <c r="Q2403" i="1"/>
  <c r="Q3590" i="1"/>
  <c r="Q4005" i="1"/>
  <c r="Q181" i="1"/>
  <c r="Q558" i="1"/>
  <c r="Q895" i="1"/>
  <c r="Q1365" i="1"/>
  <c r="Q1423" i="1"/>
  <c r="Q3069" i="1"/>
  <c r="Q3417" i="1"/>
  <c r="Q4036" i="1"/>
  <c r="Q715" i="1"/>
  <c r="Q907" i="1"/>
  <c r="Q920" i="1"/>
  <c r="Q897" i="1"/>
  <c r="Q3431" i="1"/>
  <c r="Q3948" i="1"/>
  <c r="Q721" i="1"/>
  <c r="Q129" i="1"/>
  <c r="Q1064" i="1"/>
  <c r="Q3848" i="1"/>
  <c r="Q1157" i="1"/>
  <c r="Q1770" i="1"/>
  <c r="Q1145" i="1"/>
  <c r="Q2886" i="1"/>
  <c r="Q3912" i="1"/>
  <c r="Q179" i="1"/>
  <c r="Q1441" i="1"/>
  <c r="Q2169" i="1"/>
  <c r="Q2374" i="1"/>
  <c r="Q3510" i="1"/>
  <c r="Q1118" i="1"/>
  <c r="Q1240" i="1"/>
  <c r="Q769" i="1"/>
  <c r="Q2871" i="1"/>
  <c r="Q581" i="1"/>
  <c r="Q3070" i="1"/>
  <c r="Q3907" i="1"/>
  <c r="Q777" i="1"/>
  <c r="Q864" i="1"/>
  <c r="Q1551" i="1"/>
  <c r="Q3898" i="1"/>
  <c r="Q3984" i="1"/>
  <c r="Q1108" i="1"/>
  <c r="Q4072" i="1"/>
  <c r="Q3137" i="1"/>
  <c r="Q905" i="1"/>
  <c r="Q927" i="1"/>
  <c r="Q664" i="1"/>
  <c r="Q1763" i="1"/>
  <c r="Q425" i="1"/>
  <c r="Q2171" i="1"/>
  <c r="Q3909" i="1"/>
  <c r="Q125" i="1"/>
  <c r="Q906" i="1"/>
  <c r="Q1159" i="1"/>
  <c r="Q2413" i="1"/>
  <c r="Q3193" i="1"/>
  <c r="Q3989" i="1"/>
  <c r="Q513" i="1"/>
  <c r="Q1487" i="1"/>
  <c r="Q1718" i="1"/>
  <c r="Q2777" i="1"/>
  <c r="Q3739" i="1"/>
  <c r="Q486" i="1"/>
  <c r="Q2858" i="1"/>
  <c r="Q1458" i="1"/>
  <c r="Q2571" i="1"/>
  <c r="Q2918" i="1"/>
  <c r="Q572" i="1"/>
  <c r="Q474" i="1"/>
  <c r="Q3071" i="1"/>
  <c r="Q153" i="1"/>
  <c r="Q603" i="1"/>
  <c r="Q1993" i="1"/>
  <c r="Q2749" i="1"/>
  <c r="Q467" i="1"/>
  <c r="Q4104" i="1"/>
  <c r="Q3973" i="1"/>
  <c r="Q3902" i="1"/>
  <c r="Q3911" i="1"/>
  <c r="Q3922" i="1"/>
  <c r="Q4065" i="1"/>
  <c r="Q428" i="1"/>
  <c r="Q1227" i="1"/>
  <c r="Q2681" i="1"/>
  <c r="Q607" i="1"/>
  <c r="Q933" i="1"/>
  <c r="Q3734" i="1"/>
  <c r="Q224" i="1"/>
  <c r="Q1069" i="1"/>
  <c r="Q2887" i="1"/>
  <c r="Q3190" i="1"/>
  <c r="Q4020" i="1"/>
  <c r="Q2923" i="1"/>
  <c r="Q2140" i="1"/>
  <c r="Q3122" i="1"/>
  <c r="Q955" i="1"/>
  <c r="Q3090" i="1"/>
  <c r="Q3966" i="1"/>
  <c r="Q436" i="1"/>
  <c r="Q892" i="1"/>
  <c r="Q1140" i="1"/>
  <c r="Q1574" i="1"/>
  <c r="Q1868" i="1"/>
  <c r="Q3089" i="1"/>
  <c r="Q3901" i="1"/>
  <c r="Q4023" i="1"/>
  <c r="Q2651" i="1"/>
  <c r="Q2825" i="1"/>
  <c r="Q555" i="1"/>
  <c r="Q912" i="1"/>
  <c r="Q935" i="1"/>
  <c r="Q2325" i="1"/>
  <c r="Q2364" i="1"/>
  <c r="Q2569" i="1"/>
  <c r="Q2978" i="1"/>
  <c r="Q3920" i="1"/>
  <c r="Q2153" i="1"/>
  <c r="Q3891" i="1"/>
  <c r="Q1235" i="1"/>
  <c r="Q3124" i="1"/>
  <c r="Q3791" i="1"/>
  <c r="Q148" i="1"/>
  <c r="Q595" i="1"/>
  <c r="Q2126" i="1"/>
  <c r="Q2157" i="1"/>
  <c r="Q505" i="1"/>
  <c r="Q882" i="1"/>
  <c r="Q234" i="1"/>
  <c r="Q1737" i="1"/>
  <c r="Q2751" i="1"/>
  <c r="Q3200" i="1"/>
  <c r="Q3981" i="1"/>
  <c r="Q4049" i="1"/>
  <c r="Q4055" i="1"/>
  <c r="Q1120" i="1"/>
  <c r="Q2328" i="1"/>
  <c r="Q2353" i="1"/>
  <c r="Q1793" i="1"/>
  <c r="Q573" i="1"/>
  <c r="Q970" i="1"/>
  <c r="Q986" i="1"/>
  <c r="Q1324" i="1"/>
  <c r="Q1382" i="1"/>
  <c r="Q2650" i="1"/>
  <c r="Q714" i="1"/>
  <c r="Q1407" i="1"/>
  <c r="Q1483" i="1"/>
  <c r="Q2761" i="1"/>
  <c r="Q3079" i="1"/>
  <c r="Q4019" i="1"/>
  <c r="Q2136" i="1"/>
  <c r="Q1918" i="1"/>
  <c r="Q3194" i="1"/>
  <c r="Q642" i="1"/>
  <c r="Q863" i="1"/>
  <c r="Q1552" i="1"/>
  <c r="Q3949" i="1"/>
  <c r="Q220" i="1"/>
  <c r="Q602" i="1"/>
  <c r="Q921" i="1"/>
  <c r="Q1102" i="1"/>
  <c r="Q1147" i="1"/>
  <c r="Q1172" i="1"/>
  <c r="Q1185" i="1"/>
  <c r="Q1344" i="1"/>
  <c r="Q1415" i="1"/>
  <c r="Q1425" i="1"/>
  <c r="Q1493" i="1"/>
  <c r="Q1559" i="1"/>
  <c r="Q1567" i="1"/>
  <c r="Q2370" i="1"/>
  <c r="Q2567" i="1"/>
  <c r="Q2768" i="1"/>
  <c r="Q2946" i="1"/>
  <c r="Q3578" i="1"/>
  <c r="Q3634" i="1"/>
  <c r="Q3732" i="1"/>
  <c r="Q3744" i="1"/>
  <c r="Q3863" i="1"/>
  <c r="Q3993" i="1"/>
  <c r="Q4022" i="1"/>
  <c r="Q4105" i="1"/>
  <c r="Q3142" i="1"/>
  <c r="Q663" i="1"/>
  <c r="Q2854" i="1"/>
  <c r="Q3986" i="1"/>
  <c r="Q4060" i="1"/>
  <c r="Q1562" i="1"/>
  <c r="Q4113" i="1"/>
  <c r="Q1584" i="1"/>
  <c r="Q151" i="1"/>
  <c r="Q2660" i="1"/>
  <c r="Q629" i="1"/>
  <c r="Q720" i="1"/>
  <c r="Q865" i="1"/>
  <c r="Q904" i="1"/>
  <c r="Q2601" i="1"/>
  <c r="Q2765" i="1"/>
  <c r="Q3921" i="1"/>
  <c r="Q2504" i="1"/>
  <c r="Q4112" i="1"/>
  <c r="Q1565" i="1"/>
  <c r="Q1711" i="1"/>
  <c r="Q1909" i="1"/>
  <c r="Q2132" i="1"/>
  <c r="Q2162" i="1"/>
  <c r="Q2324" i="1"/>
  <c r="Q2599" i="1"/>
  <c r="Q1119" i="1"/>
  <c r="Q450" i="1"/>
  <c r="Q456" i="1"/>
  <c r="Q2372" i="1"/>
  <c r="Q157" i="1"/>
  <c r="Q1067" i="1"/>
  <c r="Q576" i="1"/>
  <c r="Q1573" i="1"/>
  <c r="Q2327" i="1"/>
  <c r="Q2863" i="1"/>
  <c r="Q4039" i="1"/>
  <c r="Q1997" i="1"/>
  <c r="Q1438" i="1"/>
  <c r="Q468" i="1"/>
  <c r="Q1790" i="1"/>
  <c r="Q1013" i="1"/>
  <c r="Q1151" i="1"/>
  <c r="Q1449" i="1"/>
  <c r="Q1598" i="1"/>
  <c r="Q1720" i="1"/>
  <c r="Q2384" i="1"/>
  <c r="Q2512" i="1"/>
  <c r="Q2564" i="1"/>
  <c r="Q2796" i="1"/>
  <c r="Q2906" i="1"/>
  <c r="Q3054" i="1"/>
  <c r="Q4011" i="1"/>
  <c r="Q2690" i="1"/>
  <c r="Q1150" i="1"/>
  <c r="Q890" i="1"/>
  <c r="Q1410" i="1"/>
  <c r="Q2697" i="1"/>
  <c r="Q3080" i="1"/>
  <c r="Q127" i="1"/>
  <c r="Q545" i="1"/>
  <c r="Q900" i="1"/>
  <c r="Q1072" i="1"/>
  <c r="Q2702" i="1"/>
  <c r="Q2850" i="1"/>
  <c r="Q3677" i="1"/>
  <c r="Q3997" i="1"/>
  <c r="Q4018" i="1"/>
  <c r="Q1801" i="1"/>
  <c r="Q3992" i="1"/>
  <c r="Q551" i="1"/>
  <c r="Q565" i="1"/>
  <c r="Q1563" i="1"/>
  <c r="Q874" i="1"/>
  <c r="Q880" i="1"/>
  <c r="Q998" i="1"/>
  <c r="Q999" i="1"/>
  <c r="Q2521" i="1"/>
  <c r="Q3842" i="1"/>
  <c r="Q3910" i="1"/>
  <c r="Q734" i="1"/>
  <c r="Q2880" i="1"/>
  <c r="Q872" i="1"/>
  <c r="Q458" i="1"/>
  <c r="Q593" i="1"/>
  <c r="Q711" i="1"/>
  <c r="Q3924" i="1"/>
  <c r="Q232" i="1"/>
  <c r="Q619" i="1"/>
  <c r="Q1550" i="1"/>
  <c r="Q1916" i="1"/>
  <c r="Q3866" i="1"/>
  <c r="Q4010" i="1"/>
  <c r="Q4095" i="1"/>
  <c r="Q2572" i="1"/>
  <c r="Q4110" i="1"/>
  <c r="Q1500" i="1"/>
  <c r="Q588" i="1"/>
  <c r="Q1084" i="1"/>
  <c r="Q3085" i="1"/>
  <c r="Q563" i="1"/>
  <c r="Q1419" i="1"/>
  <c r="Q1579" i="1"/>
  <c r="Q2357" i="1"/>
  <c r="Q2382" i="1"/>
  <c r="Q2683" i="1"/>
  <c r="Q2864" i="1"/>
  <c r="Q3642" i="1"/>
  <c r="Q684" i="1"/>
  <c r="Q1117" i="1"/>
  <c r="Q2750" i="1"/>
  <c r="Q2781" i="1"/>
  <c r="Q507" i="1"/>
  <c r="Q548" i="1"/>
  <c r="Q2404" i="1"/>
  <c r="Q186" i="1"/>
  <c r="Q472" i="1"/>
  <c r="Q1074" i="1"/>
  <c r="Q1705" i="1"/>
  <c r="Q1877" i="1"/>
  <c r="Q1987" i="1"/>
  <c r="Q2582" i="1"/>
  <c r="Q2656" i="1"/>
  <c r="Q2921" i="1"/>
  <c r="Q192" i="1"/>
  <c r="Q239" i="1"/>
  <c r="Q446" i="1"/>
  <c r="Q488" i="1"/>
  <c r="Q516" i="1"/>
  <c r="Q561" i="1"/>
  <c r="Q774" i="1"/>
  <c r="Q870" i="1"/>
  <c r="Q937" i="1"/>
  <c r="Q1062" i="1"/>
  <c r="Q1137" i="1"/>
  <c r="Q1155" i="1"/>
  <c r="Q1485" i="1"/>
  <c r="Q1561" i="1"/>
  <c r="Q1715" i="1"/>
  <c r="Q1906" i="1"/>
  <c r="Q1991" i="1"/>
  <c r="Q2125" i="1"/>
  <c r="Q2154" i="1"/>
  <c r="Q2375" i="1"/>
  <c r="Q2395" i="1"/>
  <c r="Q2440" i="1"/>
  <c r="Q2570" i="1"/>
  <c r="Q2587" i="1"/>
  <c r="Q2594" i="1"/>
  <c r="Q3088" i="1"/>
  <c r="Q3097" i="1"/>
  <c r="Q3139" i="1"/>
  <c r="Q3796" i="1"/>
  <c r="Q3897" i="1"/>
  <c r="Q3943" i="1"/>
  <c r="Q4101" i="1"/>
  <c r="Q1488" i="1"/>
  <c r="Q2138" i="1"/>
  <c r="Q1099" i="1"/>
  <c r="Q4088" i="1"/>
  <c r="Q451" i="1"/>
  <c r="Q457" i="1"/>
  <c r="Q867" i="1"/>
  <c r="Q875" i="1"/>
  <c r="Q1070" i="1"/>
  <c r="Q1077" i="1"/>
  <c r="Q1080" i="1"/>
  <c r="Q1111" i="1"/>
  <c r="Q1430" i="1"/>
  <c r="Q2438" i="1"/>
  <c r="Q2766" i="1"/>
  <c r="Q2868" i="1"/>
  <c r="Q3144" i="1"/>
  <c r="Q3962" i="1"/>
  <c r="Q3964" i="1"/>
  <c r="Q3968" i="1"/>
  <c r="Q1095" i="1"/>
  <c r="Q1184" i="1"/>
  <c r="Q1907" i="1"/>
  <c r="Q1103" i="1"/>
  <c r="Q3108" i="1"/>
  <c r="Q4109" i="1"/>
  <c r="Q150" i="1"/>
  <c r="Q156" i="1"/>
  <c r="Q939" i="1"/>
  <c r="Q941" i="1"/>
  <c r="Q1234" i="1"/>
  <c r="Q1791" i="1"/>
  <c r="Q1795" i="1"/>
  <c r="Q1813" i="1"/>
  <c r="Q2695" i="1"/>
  <c r="Q2866" i="1"/>
  <c r="Q3055" i="1"/>
  <c r="Q3873" i="1"/>
  <c r="Q4007" i="1"/>
  <c r="Q2348" i="1"/>
  <c r="Q2905" i="1"/>
  <c r="Q3852" i="1"/>
  <c r="Q4075" i="1"/>
  <c r="Q1875" i="1"/>
  <c r="Q2649" i="1"/>
  <c r="Q2685" i="1"/>
  <c r="Q2763" i="1"/>
  <c r="Q552" i="1"/>
  <c r="Q1160" i="1"/>
  <c r="Q1164" i="1"/>
  <c r="Q1560" i="1"/>
  <c r="Q1721" i="1"/>
  <c r="Q1726" i="1"/>
  <c r="Q2693" i="1"/>
  <c r="Q2743" i="1"/>
  <c r="Q2861" i="1"/>
  <c r="Q3794" i="1"/>
  <c r="Q3889" i="1"/>
  <c r="Q4070" i="1"/>
  <c r="Q1712" i="1"/>
  <c r="Q2155" i="1"/>
  <c r="Q2769" i="1"/>
  <c r="Q775" i="1"/>
  <c r="Q3990" i="1"/>
  <c r="Q4092" i="1"/>
  <c r="Q496" i="1"/>
  <c r="Q601" i="1"/>
  <c r="Q154" i="1"/>
  <c r="Q499" i="1"/>
  <c r="Q883" i="1"/>
  <c r="Q914" i="1"/>
  <c r="Q919" i="1"/>
  <c r="Q1175" i="1"/>
  <c r="Q1494" i="1"/>
  <c r="Q1757" i="1"/>
  <c r="Q2391" i="1"/>
  <c r="Q2410" i="1"/>
  <c r="Q2508" i="1"/>
  <c r="Q2846" i="1"/>
  <c r="Q3649" i="1"/>
  <c r="Q1123" i="1"/>
  <c r="Q2538" i="1"/>
  <c r="Q2881" i="1"/>
  <c r="Q4021" i="1"/>
  <c r="Q1314" i="1"/>
  <c r="Q1581" i="1"/>
  <c r="Q4067" i="1"/>
  <c r="Q2700" i="1"/>
  <c r="Q455" i="1"/>
  <c r="Q596" i="1"/>
  <c r="Q992" i="1"/>
  <c r="Q1424" i="1"/>
  <c r="Q1876" i="1"/>
  <c r="Q2161" i="1"/>
  <c r="Q2436" i="1"/>
  <c r="Q2593" i="1"/>
  <c r="Q3110" i="1"/>
  <c r="Q3126" i="1"/>
  <c r="Q3855" i="1"/>
  <c r="Q4015" i="1"/>
  <c r="Q461" i="1"/>
  <c r="Q462" i="1"/>
  <c r="Q543" i="1"/>
  <c r="Q940" i="1"/>
  <c r="Q1093" i="1"/>
  <c r="Q1101" i="1"/>
  <c r="Q1173" i="1"/>
  <c r="Q1231" i="1"/>
  <c r="Q1821" i="1"/>
  <c r="Q1990" i="1"/>
  <c r="Q2130" i="1"/>
  <c r="Q2133" i="1"/>
  <c r="Q2356" i="1"/>
  <c r="Q2393" i="1"/>
  <c r="Q2415" i="1"/>
  <c r="Q2694" i="1"/>
  <c r="Q2764" i="1"/>
  <c r="Q2895" i="1"/>
  <c r="Q2904" i="1"/>
  <c r="Q2951" i="1"/>
  <c r="Q3096" i="1"/>
  <c r="Q3203" i="1"/>
  <c r="Q3749" i="1"/>
  <c r="Q3857" i="1"/>
  <c r="Q3883" i="1"/>
  <c r="Q3903" i="1"/>
  <c r="Q3929" i="1"/>
  <c r="Q3952" i="1"/>
  <c r="Q3954" i="1"/>
  <c r="Q4068" i="1"/>
  <c r="Q432" i="1"/>
  <c r="Q2950" i="1"/>
  <c r="Q2897" i="1"/>
  <c r="Q4004" i="1"/>
  <c r="Q1738" i="1"/>
  <c r="Q3076" i="1"/>
  <c r="Q779" i="1"/>
  <c r="Q902" i="1"/>
  <c r="Q1094" i="1"/>
  <c r="Q1131" i="1"/>
  <c r="Q2432" i="1"/>
  <c r="Q2892" i="1"/>
  <c r="Q3963" i="1"/>
  <c r="Q4043" i="1"/>
  <c r="Q4044" i="1"/>
  <c r="Q215" i="1"/>
  <c r="Q571" i="1"/>
  <c r="Q599" i="1"/>
  <c r="Q886" i="1"/>
  <c r="Q1135" i="1"/>
  <c r="Q1544" i="1"/>
  <c r="Q1740" i="1"/>
  <c r="Q2865" i="1"/>
  <c r="Q2911" i="1"/>
  <c r="Q3737" i="1"/>
  <c r="Q3854" i="1"/>
  <c r="Q4094" i="1"/>
  <c r="Q2662" i="1"/>
  <c r="Q4013" i="1"/>
  <c r="Q640" i="1"/>
  <c r="Q1688" i="1"/>
  <c r="Q194" i="1"/>
  <c r="Q1171" i="1"/>
  <c r="Q2135" i="1"/>
  <c r="Q4051" i="1"/>
  <c r="Q676" i="1"/>
  <c r="Q1055" i="1"/>
  <c r="Q1088" i="1"/>
  <c r="Q1408" i="1"/>
  <c r="Q1409" i="1"/>
  <c r="Q1437" i="1"/>
  <c r="Q1456" i="1"/>
  <c r="Q1585" i="1"/>
  <c r="Q1812" i="1"/>
  <c r="Q2349" i="1"/>
  <c r="Q2643" i="1"/>
  <c r="Q3644" i="1"/>
  <c r="Q3927" i="1"/>
  <c r="Q3928" i="1"/>
  <c r="Q422" i="1"/>
  <c r="Q580" i="1"/>
  <c r="Q33" i="1"/>
  <c r="Q3602" i="1"/>
  <c r="Q562" i="1"/>
  <c r="Q1083" i="1"/>
  <c r="Q1904" i="1"/>
  <c r="Q169" i="1"/>
  <c r="Q514" i="1"/>
  <c r="Q983" i="1"/>
  <c r="Q1125" i="1"/>
  <c r="Q1132" i="1"/>
  <c r="Q1717" i="1"/>
  <c r="Q3105" i="1"/>
  <c r="Q3868" i="1"/>
  <c r="Q3942" i="1"/>
  <c r="Q3972" i="1"/>
  <c r="Q122" i="1"/>
  <c r="Q144" i="1"/>
  <c r="Q161" i="1"/>
  <c r="Q217" i="1"/>
  <c r="Q445" i="1"/>
  <c r="Q484" i="1"/>
  <c r="Q511" i="1"/>
  <c r="Q579" i="1"/>
  <c r="Q586" i="1"/>
  <c r="Q608" i="1"/>
  <c r="Q632" i="1"/>
  <c r="Q773" i="1"/>
  <c r="Q849" i="1"/>
  <c r="Q1044" i="1"/>
  <c r="Q1075" i="1"/>
  <c r="Q1116" i="1"/>
  <c r="Q1128" i="1"/>
  <c r="Q1178" i="1"/>
  <c r="Q1545" i="1"/>
  <c r="Q1566" i="1"/>
  <c r="Q1703" i="1"/>
  <c r="Q1865" i="1"/>
  <c r="Q1869" i="1"/>
  <c r="Q1913" i="1"/>
  <c r="Q2128" i="1"/>
  <c r="Q2215" i="1"/>
  <c r="Q2376" i="1"/>
  <c r="Q2398" i="1"/>
  <c r="Q2442" i="1"/>
  <c r="Q2687" i="1"/>
  <c r="Q2759" i="1"/>
  <c r="Q2779" i="1"/>
  <c r="Q2843" i="1"/>
  <c r="Q2888" i="1"/>
  <c r="Q3067" i="1"/>
  <c r="Q3112" i="1"/>
  <c r="Q3123" i="1"/>
  <c r="Q3131" i="1"/>
  <c r="Q3134" i="1"/>
  <c r="Q3738" i="1"/>
  <c r="Q3747" i="1"/>
  <c r="Q3797" i="1"/>
  <c r="Q3860" i="1"/>
  <c r="Q3870" i="1"/>
  <c r="Q3880" i="1"/>
  <c r="Q3919" i="1"/>
  <c r="Q4002" i="1"/>
  <c r="Q4026" i="1"/>
  <c r="Q4086" i="1"/>
  <c r="Q4087" i="1"/>
  <c r="Q550" i="1"/>
  <c r="Q159" i="1"/>
  <c r="Q668" i="1"/>
  <c r="Q1917" i="1"/>
  <c r="Q2386" i="1"/>
  <c r="Q2425" i="1"/>
  <c r="Q1413" i="1"/>
  <c r="Q2877" i="1"/>
  <c r="Q3959" i="1"/>
  <c r="Q427" i="1"/>
  <c r="Q546" i="1"/>
  <c r="Q598" i="1"/>
  <c r="Q1046" i="1"/>
  <c r="Q1420" i="1"/>
  <c r="Q1543" i="1"/>
  <c r="Q1881" i="1"/>
  <c r="Q2903" i="1"/>
  <c r="Q163" i="1"/>
  <c r="Q442" i="1"/>
  <c r="Q449" i="1"/>
  <c r="Q611" i="1"/>
  <c r="Q765" i="1"/>
  <c r="Q1092" i="1"/>
  <c r="Q1115" i="1"/>
  <c r="Q1121" i="1"/>
  <c r="Q1141" i="1"/>
  <c r="Q1180" i="1"/>
  <c r="Q1244" i="1"/>
  <c r="Q1484" i="1"/>
  <c r="Q1501" i="1"/>
  <c r="Q1583" i="1"/>
  <c r="Q1696" i="1"/>
  <c r="Q2418" i="1"/>
  <c r="Q2420" i="1"/>
  <c r="Q2585" i="1"/>
  <c r="Q2588" i="1"/>
  <c r="Q2591" i="1"/>
  <c r="Q2851" i="1"/>
  <c r="Q2889" i="1"/>
  <c r="Q3121" i="1"/>
  <c r="Q3808" i="1"/>
  <c r="Q3917" i="1"/>
  <c r="Q3941" i="1"/>
  <c r="Q3947" i="1"/>
  <c r="Q3996" i="1"/>
  <c r="Q4009" i="1"/>
  <c r="Q4081" i="1"/>
  <c r="Q638" i="1"/>
  <c r="Q1183" i="1"/>
  <c r="Q1867" i="1"/>
  <c r="Q4074" i="1"/>
  <c r="Q196" i="1"/>
  <c r="Q437" i="1"/>
  <c r="Q984" i="1"/>
  <c r="Q1422" i="1"/>
  <c r="Q1595" i="1"/>
  <c r="Q2396" i="1"/>
  <c r="Q3060" i="1"/>
  <c r="Q3807" i="1"/>
  <c r="Q3906" i="1"/>
  <c r="Q3995" i="1"/>
  <c r="Q4084" i="1"/>
  <c r="Q4115" i="1"/>
  <c r="Q447" i="1"/>
  <c r="Q637" i="1"/>
  <c r="Q780" i="1"/>
  <c r="Q1453" i="1"/>
  <c r="Q1994" i="1"/>
  <c r="Q2150" i="1"/>
  <c r="Q2156" i="1"/>
  <c r="Q2362" i="1"/>
  <c r="Q2433" i="1"/>
  <c r="Q2434" i="1"/>
  <c r="Q2771" i="1"/>
  <c r="Q2909" i="1"/>
  <c r="Q2915" i="1"/>
  <c r="Q2948" i="1"/>
  <c r="Q3074" i="1"/>
  <c r="Q3631" i="1"/>
  <c r="Q4008" i="1"/>
  <c r="Q123" i="1"/>
  <c r="Q173" i="1"/>
  <c r="Q214" i="1"/>
  <c r="Q216" i="1"/>
  <c r="Q466" i="1"/>
  <c r="Q476" i="1"/>
  <c r="Q498" i="1"/>
  <c r="Q542" i="1"/>
  <c r="Q544" i="1"/>
  <c r="Q566" i="1"/>
  <c r="Q568" i="1"/>
  <c r="Q578" i="1"/>
  <c r="Q582" i="1"/>
  <c r="Q585" i="1"/>
  <c r="Q591" i="1"/>
  <c r="Q621" i="1"/>
  <c r="Q636" i="1"/>
  <c r="Q641" i="1"/>
  <c r="Q683" i="1"/>
  <c r="Q698" i="1"/>
  <c r="Q1049" i="1"/>
  <c r="Q1113" i="1"/>
  <c r="Q1130" i="1"/>
  <c r="Q1136" i="1"/>
  <c r="Q1318" i="1"/>
  <c r="Q1412" i="1"/>
  <c r="Q1416" i="1"/>
  <c r="Q1442" i="1"/>
  <c r="Q1452" i="1"/>
  <c r="Q1499" i="1"/>
  <c r="Q1547" i="1"/>
  <c r="Q1589" i="1"/>
  <c r="Q1600" i="1"/>
  <c r="Q1704" i="1"/>
  <c r="Q1724" i="1"/>
  <c r="Q1729" i="1"/>
  <c r="Q1736" i="1"/>
  <c r="Q1741" i="1"/>
  <c r="Q1988" i="1"/>
  <c r="Q2148" i="1"/>
  <c r="Q2346" i="1"/>
  <c r="Q2423" i="1"/>
  <c r="Q2424" i="1"/>
  <c r="Q2427" i="1"/>
  <c r="Q2429" i="1"/>
  <c r="Q2430" i="1"/>
  <c r="Q2584" i="1"/>
  <c r="Q2596" i="1"/>
  <c r="Q2691" i="1"/>
  <c r="Q2696" i="1"/>
  <c r="Q2775" i="1"/>
  <c r="Q2912" i="1"/>
  <c r="Q2916" i="1"/>
  <c r="Q2943" i="1"/>
  <c r="Q3057" i="1"/>
  <c r="Q3119" i="1"/>
  <c r="Q3202" i="1"/>
  <c r="Q3632" i="1"/>
  <c r="Q3641" i="1"/>
  <c r="Q3647" i="1"/>
  <c r="Q3798" i="1"/>
  <c r="Q3858" i="1"/>
  <c r="Q3861" i="1"/>
  <c r="Q3864" i="1"/>
  <c r="Q3914" i="1"/>
  <c r="Q3934" i="1"/>
  <c r="Q3953" i="1"/>
  <c r="Q4006" i="1"/>
  <c r="Q4017" i="1"/>
  <c r="Q4047" i="1"/>
  <c r="Q4052" i="1"/>
  <c r="Q4114" i="1"/>
  <c r="Q124" i="1"/>
  <c r="Q126" i="1"/>
  <c r="Q131" i="1"/>
  <c r="Q132" i="1"/>
  <c r="Q133" i="1"/>
  <c r="Q135" i="1"/>
  <c r="Q136" i="1"/>
  <c r="Q138" i="1"/>
  <c r="Q139" i="1"/>
  <c r="Q142" i="1"/>
  <c r="Q145" i="1"/>
  <c r="Q149" i="1"/>
  <c r="Q160" i="1"/>
  <c r="Q162" i="1"/>
  <c r="Q165" i="1"/>
  <c r="Q167" i="1"/>
  <c r="Q174" i="1"/>
  <c r="Q175" i="1"/>
  <c r="Q176" i="1"/>
  <c r="Q178" i="1"/>
  <c r="Q180" i="1"/>
  <c r="Q184" i="1"/>
  <c r="Q188" i="1"/>
  <c r="Q190" i="1"/>
  <c r="Q195" i="1"/>
  <c r="Q197" i="1"/>
  <c r="Q201" i="1"/>
  <c r="Q204" i="1"/>
  <c r="Q208" i="1"/>
  <c r="Q210" i="1"/>
  <c r="Q211" i="1"/>
  <c r="Q223" i="1"/>
  <c r="Q225" i="1"/>
  <c r="Q226" i="1"/>
  <c r="Q227" i="1"/>
  <c r="Q229" i="1"/>
  <c r="Q230" i="1"/>
  <c r="Q231" i="1"/>
  <c r="Q233" i="1"/>
  <c r="Q235" i="1"/>
  <c r="Q237" i="1"/>
  <c r="Q238" i="1"/>
  <c r="Q240" i="1"/>
  <c r="Q429" i="1"/>
  <c r="Q431" i="1"/>
  <c r="Q435" i="1"/>
  <c r="Q438" i="1"/>
  <c r="Q439" i="1"/>
  <c r="Q441" i="1"/>
  <c r="Q443" i="1"/>
  <c r="Q453" i="1"/>
  <c r="Q459" i="1"/>
  <c r="Q463" i="1"/>
  <c r="Q464" i="1"/>
  <c r="Q470" i="1"/>
  <c r="Q471" i="1"/>
  <c r="Q477" i="1"/>
  <c r="Q479" i="1"/>
  <c r="Q480" i="1"/>
  <c r="Q489" i="1"/>
  <c r="Q490" i="1"/>
  <c r="Q492" i="1"/>
  <c r="Q493" i="1"/>
  <c r="Q494" i="1"/>
  <c r="Q495" i="1"/>
  <c r="Q497" i="1"/>
  <c r="Q503" i="1"/>
  <c r="Q512" i="1"/>
  <c r="Q518" i="1"/>
  <c r="Q520" i="1"/>
  <c r="Q549" i="1"/>
  <c r="Q554" i="1"/>
  <c r="Q557" i="1"/>
  <c r="Q560" i="1"/>
  <c r="Q564" i="1"/>
  <c r="Q567" i="1"/>
  <c r="Q569" i="1"/>
  <c r="Q574" i="1"/>
  <c r="Q583" i="1"/>
  <c r="Q584" i="1"/>
  <c r="Q587" i="1"/>
  <c r="Q604" i="1"/>
  <c r="Q606" i="1"/>
  <c r="Q609" i="1"/>
  <c r="Q612" i="1"/>
  <c r="Q613" i="1"/>
  <c r="Q614" i="1"/>
  <c r="Q616" i="1"/>
  <c r="Q617" i="1"/>
  <c r="Q618" i="1"/>
  <c r="Q620" i="1"/>
  <c r="Q625" i="1"/>
  <c r="Q626" i="1"/>
  <c r="Q627" i="1"/>
  <c r="Q630" i="1"/>
  <c r="Q634" i="1"/>
  <c r="Q639" i="1"/>
  <c r="Q688" i="1"/>
  <c r="Q708" i="1"/>
  <c r="Q712" i="1"/>
  <c r="Q762" i="1"/>
  <c r="Q764" i="1"/>
  <c r="Q766" i="1"/>
  <c r="Q768" i="1"/>
  <c r="Q770" i="1"/>
  <c r="Q772" i="1"/>
  <c r="Q877" i="1"/>
  <c r="Q889" i="1"/>
  <c r="Q899" i="1"/>
  <c r="Q903" i="1"/>
  <c r="Q908" i="1"/>
  <c r="Q909" i="1"/>
  <c r="Q910" i="1"/>
  <c r="Q913" i="1"/>
  <c r="Q916" i="1"/>
  <c r="Q918" i="1"/>
  <c r="Q922" i="1"/>
  <c r="Q928" i="1"/>
  <c r="Q929" i="1"/>
  <c r="Q931" i="1"/>
  <c r="Q938" i="1"/>
  <c r="Q949" i="1"/>
  <c r="Q990" i="1"/>
  <c r="Q1043" i="1"/>
  <c r="Q1048" i="1"/>
  <c r="Q1051" i="1"/>
  <c r="Q1052" i="1"/>
  <c r="Q1053" i="1"/>
  <c r="Q1054" i="1"/>
  <c r="Q1056" i="1"/>
  <c r="Q1057" i="1"/>
  <c r="Q1058" i="1"/>
  <c r="Q1059" i="1"/>
  <c r="Q1060" i="1"/>
  <c r="Q1061" i="1"/>
  <c r="Q1063" i="1"/>
  <c r="Q1065" i="1"/>
  <c r="Q1073" i="1"/>
  <c r="Q1086" i="1"/>
  <c r="Q1089" i="1"/>
  <c r="Q1109" i="1"/>
  <c r="Q1122" i="1"/>
  <c r="Q1124" i="1"/>
  <c r="Q1127" i="1"/>
  <c r="Q1133" i="1"/>
  <c r="Q1142" i="1"/>
  <c r="Q1143" i="1"/>
  <c r="Q1144" i="1"/>
  <c r="Q1146" i="1"/>
  <c r="Q1149" i="1"/>
  <c r="Q1153" i="1"/>
  <c r="Q1158" i="1"/>
  <c r="Q1161" i="1"/>
  <c r="Q1163" i="1"/>
  <c r="Q1165" i="1"/>
  <c r="Q1166" i="1"/>
  <c r="Q1174" i="1"/>
  <c r="Q1179" i="1"/>
  <c r="Q1229" i="1"/>
  <c r="Q1232" i="1"/>
  <c r="Q1233" i="1"/>
  <c r="Q1236" i="1"/>
  <c r="Q1238" i="1"/>
  <c r="Q1239" i="1"/>
  <c r="Q1241" i="1"/>
  <c r="Q1334" i="1"/>
  <c r="Q1335" i="1"/>
  <c r="Q1342" i="1"/>
  <c r="Q1411" i="1"/>
  <c r="Q1418" i="1"/>
  <c r="Q1427" i="1"/>
  <c r="Q1428" i="1"/>
  <c r="Q1431" i="1"/>
  <c r="Q1434" i="1"/>
  <c r="Q1444" i="1"/>
  <c r="Q1445" i="1"/>
  <c r="Q1446" i="1"/>
  <c r="Q1447" i="1"/>
  <c r="Q1448" i="1"/>
  <c r="Q1450" i="1"/>
  <c r="Q1451" i="1"/>
  <c r="Q1454" i="1"/>
  <c r="Q1455" i="1"/>
  <c r="Q1459" i="1"/>
  <c r="Q1460" i="1"/>
  <c r="Q1461" i="1"/>
  <c r="Q1462" i="1"/>
  <c r="Q1486" i="1"/>
  <c r="Q1489" i="1"/>
  <c r="Q1491" i="1"/>
  <c r="Q1495" i="1"/>
  <c r="Q1497" i="1"/>
  <c r="Q1498" i="1"/>
  <c r="Q1546" i="1"/>
  <c r="Q1549" i="1"/>
  <c r="Q1553" i="1"/>
  <c r="Q1555" i="1"/>
  <c r="Q1556" i="1"/>
  <c r="Q1557" i="1"/>
  <c r="Q1564" i="1"/>
  <c r="Q1571" i="1"/>
  <c r="Q1582" i="1"/>
  <c r="Q1586" i="1"/>
  <c r="Q1588" i="1"/>
  <c r="Q1590" i="1"/>
  <c r="Q1591" i="1"/>
  <c r="Q1594" i="1"/>
  <c r="Q1599" i="1"/>
  <c r="Q1601" i="1"/>
  <c r="Q1684" i="1"/>
  <c r="Q1698" i="1"/>
  <c r="Q1700" i="1"/>
  <c r="Q1707" i="1"/>
  <c r="Q1708" i="1"/>
  <c r="Q1710" i="1"/>
  <c r="Q1714" i="1"/>
  <c r="Q1723" i="1"/>
  <c r="Q1731" i="1"/>
  <c r="Q1732" i="1"/>
  <c r="Q1733" i="1"/>
  <c r="Q1734" i="1"/>
  <c r="Q1735" i="1"/>
  <c r="Q1742" i="1"/>
  <c r="Q1768" i="1"/>
  <c r="Q1815" i="1"/>
  <c r="Q1817" i="1"/>
  <c r="Q1820" i="1"/>
  <c r="Q1863" i="1"/>
  <c r="Q1871" i="1"/>
  <c r="Q1878" i="1"/>
  <c r="Q1879" i="1"/>
  <c r="Q1880" i="1"/>
  <c r="Q1984" i="1"/>
  <c r="Q1995" i="1"/>
  <c r="Q1996" i="1"/>
  <c r="Q1998" i="1"/>
  <c r="Q1999" i="1"/>
  <c r="Q2143" i="1"/>
  <c r="Q2151" i="1"/>
  <c r="Q2343" i="1"/>
  <c r="Q2344" i="1"/>
  <c r="Q2347" i="1"/>
  <c r="Q2351" i="1"/>
  <c r="Q2352" i="1"/>
  <c r="Q2354" i="1"/>
  <c r="Q2355" i="1"/>
  <c r="Q2358" i="1"/>
  <c r="Q2359" i="1"/>
  <c r="Q2360" i="1"/>
  <c r="Q2363" i="1"/>
  <c r="Q2365" i="1"/>
  <c r="Q2366" i="1"/>
  <c r="Q2367" i="1"/>
  <c r="Q2371" i="1"/>
  <c r="Q2373" i="1"/>
  <c r="Q2377" i="1"/>
  <c r="Q2379" i="1"/>
  <c r="Q2380" i="1"/>
  <c r="Q2381" i="1"/>
  <c r="Q2388" i="1"/>
  <c r="Q2392" i="1"/>
  <c r="Q2394" i="1"/>
  <c r="Q2397" i="1"/>
  <c r="Q2399" i="1"/>
  <c r="Q2400" i="1"/>
  <c r="Q2401" i="1"/>
  <c r="Q2402" i="1"/>
  <c r="Q2406" i="1"/>
  <c r="Q2412" i="1"/>
  <c r="Q2414" i="1"/>
  <c r="Q2419" i="1"/>
  <c r="Q2421" i="1"/>
  <c r="Q2428" i="1"/>
  <c r="Q2435" i="1"/>
  <c r="Q2439" i="1"/>
  <c r="Q2441" i="1"/>
  <c r="Q2505" i="1"/>
  <c r="Q2506" i="1"/>
  <c r="Q2507" i="1"/>
  <c r="Q2509" i="1"/>
  <c r="Q2510" i="1"/>
  <c r="Q2513" i="1"/>
  <c r="Q2514" i="1"/>
  <c r="Q2515" i="1"/>
  <c r="Q2518" i="1"/>
  <c r="Q2520" i="1"/>
  <c r="Q2522" i="1"/>
  <c r="Q2563" i="1"/>
  <c r="Q2565" i="1"/>
  <c r="Q2566" i="1"/>
  <c r="Q2568" i="1"/>
  <c r="Q2574" i="1"/>
  <c r="Q2575" i="1"/>
  <c r="Q2576" i="1"/>
  <c r="Q2577" i="1"/>
  <c r="Q2578" i="1"/>
  <c r="Q2579" i="1"/>
  <c r="Q2580" i="1"/>
  <c r="Q2586" i="1"/>
  <c r="Q2592" i="1"/>
  <c r="Q2595" i="1"/>
  <c r="Q2644" i="1"/>
  <c r="Q2688" i="1"/>
  <c r="Q2689" i="1"/>
  <c r="Q2701" i="1"/>
  <c r="Q2745" i="1"/>
  <c r="Q2752" i="1"/>
  <c r="Q2753" i="1"/>
  <c r="Q2756" i="1"/>
  <c r="Q2762" i="1"/>
  <c r="Q2767" i="1"/>
  <c r="Q2773" i="1"/>
  <c r="Q2774" i="1"/>
  <c r="Q2782" i="1"/>
  <c r="Q2844" i="1"/>
  <c r="Q2845" i="1"/>
  <c r="Q2848" i="1"/>
  <c r="Q2849" i="1"/>
  <c r="Q2853" i="1"/>
  <c r="Q2855" i="1"/>
  <c r="Q2860" i="1"/>
  <c r="Q2867" i="1"/>
  <c r="Q2874" i="1"/>
  <c r="Q2878" i="1"/>
  <c r="Q2883" i="1"/>
  <c r="Q2890" i="1"/>
  <c r="Q2896" i="1"/>
  <c r="Q2901" i="1"/>
  <c r="Q2945" i="1"/>
  <c r="Q2947" i="1"/>
  <c r="Q2952" i="1"/>
  <c r="Q2956" i="1"/>
  <c r="Q2960" i="1"/>
  <c r="Q2961" i="1"/>
  <c r="Q2962" i="1"/>
  <c r="Q3056" i="1"/>
  <c r="Q3058" i="1"/>
  <c r="Q3059" i="1"/>
  <c r="Q3063" i="1"/>
  <c r="Q3084" i="1"/>
  <c r="Q3116" i="1"/>
  <c r="Q3127" i="1"/>
  <c r="Q3129" i="1"/>
  <c r="Q3140" i="1"/>
  <c r="Q3145" i="1"/>
  <c r="Q3147" i="1"/>
  <c r="Q3192" i="1"/>
  <c r="Q3196" i="1"/>
  <c r="Q3206" i="1"/>
  <c r="Q3208" i="1"/>
  <c r="Q3630" i="1"/>
  <c r="Q3638" i="1"/>
  <c r="Q3643" i="1"/>
  <c r="Q3645" i="1"/>
  <c r="Q3735" i="1"/>
  <c r="Q3743" i="1"/>
  <c r="Q3745" i="1"/>
  <c r="Q3746" i="1"/>
  <c r="Q3792" i="1"/>
  <c r="Q3793" i="1"/>
  <c r="Q3804" i="1"/>
  <c r="Q3806" i="1"/>
  <c r="Q3865" i="1"/>
  <c r="Q3874" i="1"/>
  <c r="Q3875" i="1"/>
  <c r="Q3876" i="1"/>
  <c r="Q3877" i="1"/>
  <c r="Q3881" i="1"/>
  <c r="Q3884" i="1"/>
  <c r="Q3885" i="1"/>
  <c r="Q3886" i="1"/>
  <c r="Q3887" i="1"/>
  <c r="Q3888" i="1"/>
  <c r="Q3894" i="1"/>
  <c r="Q3905" i="1"/>
  <c r="Q3918" i="1"/>
  <c r="Q3923" i="1"/>
  <c r="Q3932" i="1"/>
  <c r="Q3933" i="1"/>
  <c r="Q3938" i="1"/>
  <c r="Q3944" i="1"/>
  <c r="Q3946" i="1"/>
  <c r="Q3950" i="1"/>
  <c r="Q3955" i="1"/>
  <c r="Q3956" i="1"/>
  <c r="Q3958" i="1"/>
  <c r="Q3965" i="1"/>
  <c r="Q3977" i="1"/>
  <c r="Q3991" i="1"/>
  <c r="Q3999" i="1"/>
  <c r="Q4014" i="1"/>
  <c r="Q4016" i="1"/>
  <c r="Q4025" i="1"/>
  <c r="Q4028" i="1"/>
  <c r="Q4031" i="1"/>
  <c r="Q4033" i="1"/>
  <c r="Q4045" i="1"/>
  <c r="Q4053" i="1"/>
  <c r="Q4056" i="1"/>
  <c r="Q4063" i="1"/>
  <c r="Q4073" i="1"/>
  <c r="Q4078" i="1"/>
  <c r="Q4080" i="1"/>
  <c r="Q4082" i="1"/>
  <c r="Q4089" i="1"/>
  <c r="Q4099" i="1"/>
  <c r="Q4100" i="1"/>
  <c r="Q4102" i="1"/>
  <c r="Q4103" i="1"/>
  <c r="Q4111" i="1"/>
  <c r="Q2016" i="1"/>
  <c r="E8" i="14" l="1"/>
  <c r="E10" i="14"/>
  <c r="E9" i="14"/>
  <c r="G9" i="14" s="1"/>
  <c r="E7" i="14"/>
  <c r="H7" i="14" s="1"/>
  <c r="H8" i="14"/>
  <c r="H9" i="14"/>
  <c r="H10" i="14"/>
  <c r="G8" i="14"/>
  <c r="G10" i="14"/>
  <c r="E2" i="14"/>
  <c r="F2" i="14" s="1"/>
  <c r="E6" i="14"/>
  <c r="F6" i="14" s="1"/>
  <c r="F10" i="14"/>
  <c r="E13" i="14"/>
  <c r="G13" i="14" s="1"/>
  <c r="E5" i="14"/>
  <c r="F5" i="14" s="1"/>
  <c r="F9" i="14"/>
  <c r="E12" i="14"/>
  <c r="H12" i="14" s="1"/>
  <c r="E4" i="14"/>
  <c r="F4" i="14" s="1"/>
  <c r="F8" i="14"/>
  <c r="E11" i="14"/>
  <c r="F11" i="14" s="1"/>
  <c r="E3" i="14"/>
  <c r="H3" i="14" s="1"/>
  <c r="F7" i="14" l="1"/>
  <c r="F12" i="14"/>
  <c r="G12" i="14"/>
  <c r="H4" i="14"/>
  <c r="F3" i="14"/>
  <c r="G3" i="14"/>
  <c r="H13" i="14"/>
  <c r="G7" i="14"/>
  <c r="G5" i="14"/>
  <c r="H5" i="14"/>
  <c r="H6" i="14"/>
  <c r="F13" i="14"/>
  <c r="G6" i="14"/>
  <c r="G11" i="14"/>
  <c r="H2" i="14"/>
  <c r="G4" i="14"/>
  <c r="G2" i="14"/>
  <c r="H11" i="14"/>
</calcChain>
</file>

<file path=xl/sharedStrings.xml><?xml version="1.0" encoding="utf-8"?>
<sst xmlns="http://schemas.openxmlformats.org/spreadsheetml/2006/main" count="33077" uniqueCount="8403">
  <si>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</si>
  <si>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</si>
  <si>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</si>
  <si>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</si>
  <si>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</si>
  <si>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</si>
  <si>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</si>
  <si>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</si>
  <si>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</si>
  <si>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</si>
  <si>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</si>
  <si>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</si>
  <si>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</si>
  <si>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</si>
  <si>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</si>
  <si>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</si>
  <si>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</si>
  <si>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</si>
  <si>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</si>
  <si>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</si>
  <si>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</si>
  <si>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</si>
  <si>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</si>
  <si>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</si>
  <si>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</si>
  <si>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</si>
  <si>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</si>
  <si>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</si>
  <si>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</si>
  <si>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</si>
  <si>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</si>
  <si>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</si>
  <si>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</si>
  <si>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</si>
  <si>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</si>
  <si>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</si>
  <si>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</si>
  <si>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</si>
  <si>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</si>
  <si>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</si>
  <si>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</si>
  <si>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</si>
  <si>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</si>
  <si>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</si>
  <si>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</si>
  <si>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</si>
  <si>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</si>
  <si>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</si>
  <si>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</si>
  <si>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</si>
  <si>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</si>
  <si>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</si>
  <si>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</si>
  <si>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</si>
  <si>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</si>
  <si>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</si>
  <si>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</si>
  <si>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</si>
  <si>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</si>
  <si>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</si>
  <si>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</si>
  <si>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</si>
  <si>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</si>
  <si>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</si>
  <si>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</si>
  <si>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</si>
  <si>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</si>
  <si>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</si>
  <si>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</si>
  <si>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</si>
  <si>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</si>
  <si>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</si>
  <si>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</si>
  <si>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</si>
  <si>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</si>
  <si>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</si>
  <si>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</si>
  <si>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</si>
  <si>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</si>
  <si>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</si>
  <si>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</si>
  <si>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</si>
  <si>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</si>
  <si>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</si>
  <si>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</si>
  <si>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</si>
  <si>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</si>
  <si>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</si>
  <si>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</si>
  <si>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</si>
  <si>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</si>
  <si>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</si>
  <si>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</si>
  <si>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</si>
  <si>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</si>
  <si>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</si>
  <si>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</si>
  <si>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</si>
  <si>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</si>
  <si>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</si>
  <si>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</si>
  <si>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</si>
  <si>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</si>
  <si>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</si>
  <si>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</si>
  <si>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</si>
  <si>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</si>
  <si>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</si>
  <si>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</si>
  <si>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</si>
  <si>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</si>
  <si>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</si>
  <si>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</si>
  <si>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</si>
  <si>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</si>
  <si>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</si>
  <si>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</si>
  <si>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</si>
  <si>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</si>
  <si>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</si>
  <si>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</si>
  <si>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</si>
  <si>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</si>
  <si>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</si>
  <si>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</si>
  <si>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</si>
  <si>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</si>
  <si>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</si>
  <si>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</si>
  <si>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</si>
  <si>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</si>
  <si>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</si>
  <si>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</si>
  <si>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</si>
  <si>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</si>
  <si>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</si>
  <si>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</si>
  <si>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</si>
  <si>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</si>
  <si>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</si>
  <si>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</si>
  <si>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</si>
  <si>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</si>
  <si>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</si>
  <si>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</si>
  <si>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</si>
  <si>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</si>
  <si>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</si>
  <si>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</si>
  <si>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</si>
  <si>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</si>
  <si>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</si>
  <si>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</si>
  <si>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</si>
  <si>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</si>
  <si>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</si>
  <si>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</si>
  <si>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</si>
  <si>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</si>
  <si>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</si>
  <si>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</si>
  <si>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</si>
  <si>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</si>
  <si>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</si>
  <si>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</si>
  <si>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</si>
  <si>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</si>
  <si>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</si>
  <si>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</si>
  <si>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</si>
  <si>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</si>
  <si>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</si>
  <si>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</si>
  <si>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</si>
  <si>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</si>
  <si>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</si>
  <si>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</si>
  <si>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</si>
  <si>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</si>
  <si>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</si>
  <si>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</si>
  <si>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</si>
  <si>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</si>
  <si>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</si>
  <si>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</si>
  <si>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</si>
  <si>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</si>
  <si>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</si>
  <si>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</si>
  <si>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</si>
  <si>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</si>
  <si>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</si>
  <si>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</si>
  <si>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</si>
  <si>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</si>
  <si>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</si>
  <si>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</si>
  <si>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</si>
  <si>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</si>
  <si>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</si>
  <si>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</si>
  <si>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</si>
  <si>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</si>
  <si>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</si>
  <si>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</si>
  <si>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</si>
  <si>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</si>
  <si>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</si>
  <si>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</si>
  <si>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</si>
  <si>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</si>
  <si>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</si>
  <si>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</si>
  <si>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</si>
  <si>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</si>
  <si>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</si>
  <si>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</si>
  <si>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</si>
  <si>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</si>
  <si>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</si>
  <si>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</si>
  <si>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</si>
  <si>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</si>
  <si>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</si>
  <si>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</si>
  <si>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</si>
  <si>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</si>
  <si>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</si>
  <si>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</si>
  <si>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</si>
  <si>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</si>
  <si>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</si>
  <si>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</si>
  <si>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</si>
  <si>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</si>
  <si>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</si>
  <si>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</si>
  <si>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</si>
  <si>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</si>
  <si>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</si>
  <si>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</si>
  <si>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</si>
  <si>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</si>
  <si>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</si>
  <si>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</si>
  <si>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</si>
  <si>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</si>
  <si>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</si>
  <si>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</si>
  <si>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</si>
  <si>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</si>
  <si>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</si>
  <si>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</si>
  <si>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</si>
  <si>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</si>
  <si>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</si>
  <si>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</si>
  <si>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</si>
  <si>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</si>
  <si>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</si>
  <si>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</si>
  <si>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</si>
  <si>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</si>
  <si>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</si>
  <si>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</si>
  <si>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</si>
  <si>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</si>
  <si>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</si>
  <si>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</si>
  <si>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</si>
  <si>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</si>
  <si>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</si>
  <si>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</si>
  <si>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</si>
  <si>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</si>
  <si>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</si>
  <si>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</si>
  <si>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</si>
  <si>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</si>
  <si>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</si>
  <si>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</si>
  <si>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</si>
  <si>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</si>
  <si>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</si>
  <si>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</si>
  <si>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</si>
  <si>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</si>
  <si>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</si>
  <si>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</si>
  <si>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</si>
  <si>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</si>
  <si>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</si>
  <si>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</si>
  <si>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</si>
  <si>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</si>
  <si>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</si>
  <si>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</si>
  <si>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</si>
  <si>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</si>
  <si>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</si>
  <si>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</si>
  <si>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</si>
  <si>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</si>
  <si>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</si>
  <si>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</si>
  <si>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</si>
  <si>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</si>
  <si>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</si>
  <si>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</si>
  <si>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</si>
  <si>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</si>
  <si>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</si>
  <si>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</si>
  <si>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</si>
  <si>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</si>
  <si>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</si>
  <si>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</si>
  <si>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</si>
  <si>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</si>
  <si>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</si>
  <si>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</si>
  <si>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</si>
  <si>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</si>
  <si>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</si>
  <si>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</si>
  <si>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</si>
  <si>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</si>
  <si>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</si>
  <si>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</si>
  <si>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</si>
  <si>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</si>
  <si>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</si>
  <si>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</si>
  <si>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</si>
  <si>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</si>
  <si>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</si>
  <si>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</si>
  <si>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</si>
  <si>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</si>
  <si>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</si>
  <si>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</si>
  <si>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</si>
  <si>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</si>
  <si>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</si>
  <si>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</si>
  <si>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</si>
  <si>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</si>
  <si>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</si>
  <si>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</si>
  <si>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</si>
  <si>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</si>
  <si>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</si>
  <si>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</si>
  <si>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</si>
  <si>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</si>
  <si>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</si>
  <si>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</si>
  <si>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</si>
  <si>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</si>
  <si>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</si>
  <si>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</si>
  <si>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</si>
  <si>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</si>
  <si>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</si>
  <si>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</si>
  <si>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</si>
  <si>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</si>
  <si>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</si>
  <si>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</si>
  <si>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</si>
  <si>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</si>
  <si>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</si>
  <si>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</si>
  <si>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</si>
  <si>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</si>
  <si>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</si>
  <si>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</si>
  <si>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</si>
  <si>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</si>
  <si>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</si>
  <si>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</si>
  <si>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</si>
  <si>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</si>
  <si>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</si>
  <si>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</si>
  <si>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</si>
  <si>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</si>
  <si>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</si>
  <si>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</si>
  <si>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</si>
  <si>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</si>
  <si>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</si>
  <si>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</si>
  <si>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</si>
  <si>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</si>
  <si>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</si>
  <si>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</si>
  <si>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</si>
  <si>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</si>
  <si>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</si>
  <si>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</si>
  <si>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</si>
  <si>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</si>
  <si>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</si>
  <si>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</si>
  <si>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</si>
  <si>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</si>
  <si>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</si>
  <si>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</si>
  <si>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</si>
  <si>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</si>
  <si>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</si>
  <si>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</si>
  <si>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</si>
  <si>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</si>
  <si>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</si>
  <si>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</si>
  <si>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</si>
  <si>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</si>
  <si>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</si>
  <si>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</si>
  <si>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</si>
  <si>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</si>
  <si>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</si>
  <si>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</si>
  <si>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</si>
  <si>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</si>
  <si>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</si>
  <si>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</si>
  <si>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</si>
  <si>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</si>
  <si>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</si>
  <si>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</si>
  <si>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</si>
  <si>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</si>
  <si>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</si>
  <si>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</si>
  <si>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</si>
  <si>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</si>
  <si>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</si>
  <si>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</si>
  <si>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</si>
  <si>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</si>
  <si>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</si>
  <si>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</si>
  <si>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</si>
  <si>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</si>
  <si>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</si>
  <si>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</si>
  <si>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</si>
  <si>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</si>
  <si>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</si>
  <si>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</si>
  <si>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</si>
  <si>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</si>
  <si>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</si>
  <si>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</si>
  <si>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</si>
  <si>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</si>
  <si>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</si>
  <si>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</si>
  <si>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</si>
  <si>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</si>
  <si>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</si>
  <si>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</si>
  <si>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</si>
  <si>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</si>
  <si>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</si>
  <si>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</si>
  <si>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</si>
  <si>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</si>
  <si>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</si>
  <si>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</si>
  <si>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</si>
  <si>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</si>
  <si>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</si>
  <si>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</si>
  <si>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</si>
  <si>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</si>
  <si>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</si>
  <si>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</si>
  <si>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</si>
  <si>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</si>
  <si>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</si>
  <si>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</si>
  <si>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</si>
  <si>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</si>
  <si>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</si>
  <si>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</si>
  <si>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</si>
  <si>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</si>
  <si>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</si>
  <si>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</si>
  <si>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</si>
  <si>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</si>
  <si>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</si>
  <si>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</si>
  <si>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</si>
  <si>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</si>
  <si>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</si>
  <si>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</si>
  <si>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</si>
  <si>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</si>
  <si>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</si>
  <si>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</si>
  <si>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</si>
  <si>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</si>
  <si>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</si>
  <si>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</si>
  <si>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</si>
  <si>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</si>
  <si>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</si>
  <si>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</si>
  <si>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</si>
  <si>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</si>
  <si>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</si>
  <si>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</si>
  <si>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</si>
  <si>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</si>
  <si>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</si>
  <si>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</si>
  <si>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</si>
  <si>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</si>
  <si>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</si>
  <si>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</si>
  <si>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</si>
  <si>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</si>
  <si>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</si>
  <si>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</si>
  <si>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</si>
  <si>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</si>
  <si>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</si>
  <si>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</si>
  <si>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</si>
  <si>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</si>
  <si>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</si>
  <si>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</si>
  <si>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</si>
  <si>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</si>
  <si>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</si>
  <si>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</si>
  <si>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</si>
  <si>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</si>
  <si>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</si>
  <si>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</si>
  <si>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</si>
  <si>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</si>
  <si>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</si>
  <si>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</si>
  <si>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</si>
  <si>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</si>
  <si>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</si>
  <si>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</si>
  <si>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</si>
  <si>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</si>
  <si>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</si>
  <si>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</si>
  <si>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</si>
  <si>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</si>
  <si>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</si>
  <si>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</si>
  <si>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</si>
  <si>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</si>
  <si>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</si>
  <si>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</si>
  <si>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</si>
  <si>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</si>
  <si>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</si>
  <si>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</si>
  <si>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</si>
  <si>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</si>
  <si>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</si>
  <si>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</si>
  <si>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</si>
  <si>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</si>
  <si>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</si>
  <si>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</si>
  <si>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</si>
  <si>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</si>
  <si>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</si>
  <si>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</si>
  <si>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</si>
  <si>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</si>
  <si>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</si>
  <si>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</si>
  <si>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</si>
  <si>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</si>
  <si>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</si>
  <si>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</si>
  <si>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</si>
  <si>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</si>
  <si>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</si>
  <si>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</si>
  <si>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</si>
  <si>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</si>
  <si>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</si>
  <si>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</si>
  <si>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</si>
  <si>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</si>
  <si>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</si>
  <si>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</si>
  <si>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</si>
  <si>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</si>
  <si>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</si>
  <si>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</si>
  <si>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</si>
  <si>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</si>
  <si>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</si>
  <si>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</si>
  <si>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</si>
  <si>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</si>
  <si>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</si>
  <si>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</si>
  <si>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</si>
  <si>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</si>
  <si>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</si>
  <si>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</si>
  <si>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</si>
  <si>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</si>
  <si>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</si>
  <si>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</si>
  <si>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</si>
  <si>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</si>
  <si>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</si>
  <si>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</si>
  <si>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</si>
  <si>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</si>
  <si>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</si>
  <si>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</si>
  <si>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</si>
  <si>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</si>
  <si>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</si>
  <si>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</si>
  <si>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</si>
  <si>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</si>
  <si>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</si>
  <si>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</si>
  <si>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</si>
  <si>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</si>
  <si>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</si>
  <si>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</si>
  <si>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</si>
  <si>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</si>
  <si>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</si>
  <si>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</si>
  <si>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</si>
  <si>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</si>
  <si>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</si>
  <si>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</si>
  <si>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</si>
  <si>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</si>
  <si>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</si>
  <si>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</si>
  <si>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</si>
  <si>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</si>
  <si>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</si>
  <si>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</si>
  <si>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</si>
  <si>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</si>
  <si>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</si>
  <si>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</si>
  <si>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</si>
  <si>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</si>
  <si>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</si>
  <si>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</si>
  <si>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</si>
  <si>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</si>
  <si>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</si>
  <si>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</si>
  <si>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</si>
  <si>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</si>
  <si>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</si>
  <si>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</si>
  <si>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</si>
  <si>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</si>
  <si>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</si>
  <si>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</si>
  <si>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</si>
  <si>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</si>
  <si>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</si>
  <si>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</si>
  <si>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</si>
  <si>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</si>
  <si>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</si>
  <si>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</si>
  <si>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</si>
  <si>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</si>
  <si>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</si>
  <si>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</si>
  <si>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</si>
  <si>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</si>
  <si>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</si>
  <si>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</si>
  <si>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</si>
  <si>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</si>
  <si>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</si>
  <si>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</si>
  <si>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</si>
  <si>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</si>
  <si>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</si>
  <si>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</si>
  <si>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</si>
  <si>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</si>
  <si>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</si>
  <si>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</si>
  <si>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</si>
  <si>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</si>
  <si>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</si>
  <si>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</si>
  <si>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</si>
  <si>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</si>
  <si>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</si>
  <si>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</si>
  <si>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</si>
  <si>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</si>
  <si>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</si>
  <si>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</si>
  <si>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</si>
  <si>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</si>
  <si>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</si>
  <si>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</si>
  <si>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</si>
  <si>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</si>
  <si>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</si>
  <si>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</si>
  <si>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</si>
  <si>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</si>
  <si>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</si>
  <si>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</si>
  <si>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</si>
  <si>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</si>
  <si>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</si>
  <si>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</si>
  <si>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</si>
  <si>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</si>
  <si>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</si>
  <si>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</si>
  <si>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</si>
  <si>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</si>
  <si>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</si>
  <si>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</si>
  <si>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</si>
  <si>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</si>
  <si>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</si>
  <si>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</si>
  <si>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</si>
  <si>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</si>
  <si>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</si>
  <si>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</si>
  <si>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</si>
  <si>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</si>
  <si>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</si>
  <si>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</si>
  <si>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</si>
  <si>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</si>
  <si>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</si>
  <si>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</si>
  <si>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</si>
  <si>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</si>
  <si>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</si>
  <si>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</si>
  <si>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</si>
  <si>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</si>
  <si>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</si>
  <si>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</si>
  <si>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</si>
  <si>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</si>
  <si>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</si>
  <si>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</si>
  <si>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</si>
  <si>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</si>
  <si>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</si>
  <si>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</si>
  <si>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</si>
  <si>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</si>
  <si>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</si>
  <si>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</si>
  <si>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</si>
  <si>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</si>
  <si>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</si>
  <si>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</si>
  <si>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</si>
  <si>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</si>
  <si>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</si>
  <si>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</si>
  <si>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</si>
  <si>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</si>
  <si>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</si>
  <si>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</si>
  <si>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</si>
  <si>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</si>
  <si>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</si>
  <si>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</si>
  <si>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</si>
  <si>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</si>
  <si>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</si>
  <si>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</si>
  <si>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</si>
  <si>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</si>
  <si>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</si>
  <si>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</si>
  <si>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</si>
  <si>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</si>
  <si>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</si>
  <si>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</si>
  <si>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</si>
  <si>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</si>
  <si>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</si>
  <si>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</si>
  <si>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</si>
  <si>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</si>
  <si>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</si>
  <si>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</si>
  <si>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</si>
  <si>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</si>
  <si>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</si>
  <si>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</si>
  <si>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</si>
  <si>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</si>
  <si>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</si>
  <si>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</si>
  <si>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</si>
  <si>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</si>
  <si>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</si>
  <si>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</si>
  <si>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</si>
  <si>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</si>
  <si>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</si>
  <si>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</si>
  <si>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</si>
  <si>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</si>
  <si>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</si>
  <si>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</si>
  <si>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</si>
  <si>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</si>
  <si>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</si>
  <si>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</si>
  <si>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</si>
  <si>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</si>
  <si>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</si>
  <si>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</si>
  <si>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</si>
  <si>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</si>
  <si>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</si>
  <si>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</si>
  <si>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</si>
  <si>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</si>
  <si>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</si>
  <si>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</si>
  <si>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</si>
  <si>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</si>
  <si>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</si>
  <si>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</si>
  <si>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</si>
  <si>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</si>
  <si>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</si>
  <si>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</si>
  <si>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</si>
  <si>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</si>
  <si>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</si>
  <si>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</si>
  <si>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</si>
  <si>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</si>
  <si>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</si>
  <si>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</si>
  <si>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</si>
  <si>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</si>
  <si>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</si>
  <si>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</si>
  <si>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</si>
  <si>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</si>
  <si>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</si>
  <si>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</si>
  <si>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</si>
  <si>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</si>
  <si>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</si>
  <si>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</si>
  <si>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</si>
  <si>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</si>
  <si>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</si>
  <si>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</si>
  <si>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</si>
  <si>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</si>
  <si>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</si>
  <si>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</si>
  <si>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</si>
  <si>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</si>
  <si>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</si>
  <si>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</si>
  <si>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</si>
  <si>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</si>
  <si>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</si>
  <si>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</si>
  <si>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</si>
  <si>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</si>
  <si>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</si>
  <si>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</si>
  <si>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</si>
  <si>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</si>
  <si>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</si>
  <si>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</si>
  <si>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</si>
  <si>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</si>
  <si>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</si>
  <si>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</si>
  <si>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</si>
  <si>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</si>
  <si>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</si>
  <si>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</si>
  <si>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</si>
  <si>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</si>
  <si>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</si>
  <si>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</si>
  <si>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</si>
  <si>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</si>
  <si>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</si>
  <si>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</si>
  <si>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</si>
  <si>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</si>
  <si>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</si>
  <si>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</si>
  <si>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</si>
  <si>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</si>
  <si>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</si>
  <si>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</si>
  <si>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</si>
  <si>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</si>
  <si>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</si>
  <si>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</si>
  <si>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</si>
  <si>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</si>
  <si>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</si>
  <si>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</si>
  <si>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</si>
  <si>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</si>
  <si>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</si>
  <si>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</si>
  <si>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</si>
  <si>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</si>
  <si>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</si>
  <si>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</si>
  <si>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</si>
  <si>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</si>
  <si>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</si>
  <si>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</si>
  <si>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</si>
  <si>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</si>
  <si>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</si>
  <si>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</si>
  <si>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</si>
  <si>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</si>
  <si>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</si>
  <si>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</si>
  <si>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</si>
  <si>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</si>
  <si>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</si>
  <si>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</si>
  <si>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</si>
  <si>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</si>
  <si>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</si>
  <si>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</si>
  <si>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</si>
  <si>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</si>
  <si>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</si>
  <si>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</si>
  <si>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</si>
  <si>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</si>
  <si>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</si>
  <si>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</si>
  <si>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</si>
  <si>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</si>
  <si>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</si>
  <si>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</si>
  <si>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</si>
  <si>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</si>
  <si>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</si>
  <si>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</si>
  <si>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</si>
  <si>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</si>
  <si>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</si>
  <si>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</si>
  <si>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</si>
  <si>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</si>
  <si>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</si>
  <si>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</si>
  <si>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</si>
  <si>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</si>
  <si>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</si>
  <si>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</si>
  <si>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</si>
  <si>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</si>
  <si>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</si>
  <si>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</si>
  <si>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</si>
  <si>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</si>
  <si>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</si>
  <si>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</si>
  <si>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</si>
  <si>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</si>
  <si>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</si>
  <si>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</si>
  <si>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</si>
  <si>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</si>
  <si>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</si>
  <si>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</si>
  <si>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</si>
  <si>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</si>
  <si>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</si>
  <si>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</si>
  <si>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</si>
  <si>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</si>
  <si>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</si>
  <si>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</si>
  <si>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</si>
  <si>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</si>
  <si>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</si>
  <si>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</si>
  <si>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</si>
  <si>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</si>
  <si>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</si>
  <si>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</si>
  <si>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</si>
  <si>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</si>
  <si>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</si>
  <si>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</si>
  <si>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</si>
  <si>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</si>
  <si>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</si>
  <si>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</si>
  <si>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</si>
  <si>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</si>
  <si>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</si>
  <si>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</si>
  <si>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</si>
  <si>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</si>
  <si>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</si>
  <si>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</si>
  <si>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</si>
  <si>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</si>
  <si>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</si>
  <si>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</si>
  <si>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</si>
  <si>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</si>
  <si>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</si>
  <si>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</si>
  <si>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</si>
  <si>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</si>
  <si>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</si>
  <si>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</si>
  <si>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</si>
  <si>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</si>
  <si>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</si>
  <si>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</si>
  <si>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</si>
  <si>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</si>
  <si>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</si>
  <si>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</si>
  <si>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</si>
  <si>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</si>
  <si>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</si>
  <si>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</si>
  <si>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</si>
  <si>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</si>
  <si>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</si>
  <si>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</si>
  <si>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</si>
  <si>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</si>
  <si>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</si>
  <si>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</si>
  <si>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</si>
  <si>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</si>
  <si>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</si>
  <si>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</si>
  <si>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</si>
  <si>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</si>
  <si>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</si>
  <si>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</si>
  <si>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</si>
  <si>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</si>
  <si>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</si>
  <si>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</si>
  <si>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</si>
  <si>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</si>
  <si>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</si>
  <si>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</si>
  <si>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</si>
  <si>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</si>
  <si>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</si>
  <si>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</si>
  <si>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</si>
  <si>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</si>
  <si>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</si>
  <si>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</si>
  <si>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</si>
  <si>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</si>
  <si>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</si>
  <si>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</si>
  <si>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</si>
  <si>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</si>
  <si>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</si>
  <si>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</si>
  <si>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</si>
  <si>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</si>
  <si>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</si>
  <si>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</si>
  <si>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</si>
  <si>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</si>
  <si>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</si>
  <si>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</si>
  <si>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</si>
  <si>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</si>
  <si>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</si>
  <si>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</si>
  <si>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</si>
  <si>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</si>
  <si>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</si>
  <si>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</si>
  <si>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</si>
  <si>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</si>
  <si>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</si>
  <si>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</si>
  <si>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</si>
  <si>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</si>
  <si>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</si>
  <si>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</si>
  <si>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</si>
  <si>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</si>
  <si>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</si>
  <si>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</si>
  <si>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</si>
  <si>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</si>
  <si>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</si>
  <si>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</si>
  <si>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</si>
  <si>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</si>
  <si>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</si>
  <si>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</si>
  <si>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</si>
  <si>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</si>
  <si>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</si>
  <si>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</si>
  <si>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</si>
  <si>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</si>
  <si>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</si>
  <si>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</si>
  <si>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</si>
  <si>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</si>
  <si>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</si>
  <si>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</si>
  <si>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</si>
  <si>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</si>
  <si>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</si>
  <si>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</si>
  <si>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</si>
  <si>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</si>
  <si>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</si>
  <si>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</si>
  <si>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</si>
  <si>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</si>
  <si>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</si>
  <si>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</si>
  <si>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</si>
  <si>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</si>
  <si>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</si>
  <si>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</si>
  <si>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</si>
  <si>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</si>
  <si>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</si>
  <si>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</si>
  <si>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</si>
  <si>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</si>
  <si>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</si>
  <si>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</si>
  <si>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</si>
  <si>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</si>
  <si>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</si>
  <si>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</si>
  <si>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</si>
  <si>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</si>
  <si>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</si>
  <si>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</si>
  <si>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</si>
  <si>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</si>
  <si>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</si>
  <si>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</si>
  <si>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</si>
  <si>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</si>
  <si>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</si>
  <si>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</si>
  <si>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</si>
  <si>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</si>
  <si>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</si>
  <si>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</si>
  <si>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</si>
  <si>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</si>
  <si>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</si>
  <si>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</si>
  <si>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</si>
  <si>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</si>
  <si>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</si>
  <si>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</si>
  <si>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</si>
  <si>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</si>
  <si>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</si>
  <si>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</si>
  <si>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</si>
  <si>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</si>
  <si>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</si>
  <si>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</si>
  <si>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</si>
  <si>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</si>
  <si>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</si>
  <si>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</si>
  <si>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</si>
  <si>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</si>
  <si>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</si>
  <si>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</si>
  <si>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</si>
  <si>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</si>
  <si>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</si>
  <si>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</si>
  <si>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</si>
  <si>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</si>
  <si>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</si>
  <si>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</si>
  <si>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</si>
  <si>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</si>
  <si>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</si>
  <si>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</si>
  <si>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</si>
  <si>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</si>
  <si>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</si>
  <si>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</si>
  <si>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</si>
  <si>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</si>
  <si>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</si>
  <si>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</si>
  <si>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</si>
  <si>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</si>
  <si>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</si>
  <si>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</si>
  <si>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</si>
  <si>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</si>
  <si>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</si>
  <si>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</si>
  <si>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</si>
  <si>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</si>
  <si>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</si>
  <si>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</si>
  <si>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</si>
  <si>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</si>
  <si>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</si>
  <si>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</si>
  <si>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</si>
  <si>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</si>
  <si>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</si>
  <si>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</si>
  <si>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</si>
  <si>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</si>
  <si>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</si>
  <si>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</si>
  <si>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</si>
  <si>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</si>
  <si>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</si>
  <si>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</si>
  <si>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</si>
  <si>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</si>
  <si>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</si>
  <si>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</si>
  <si>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</si>
  <si>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</si>
  <si>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</si>
  <si>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</si>
  <si>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</si>
  <si>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</si>
  <si>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</si>
  <si>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</si>
  <si>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</si>
  <si>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</si>
  <si>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</si>
  <si>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</si>
  <si>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</si>
  <si>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</si>
  <si>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</si>
  <si>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</si>
  <si>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</si>
  <si>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</si>
  <si>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</si>
  <si>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</si>
  <si>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</si>
  <si>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</si>
  <si>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</si>
  <si>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</si>
  <si>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</si>
  <si>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</si>
  <si>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</si>
  <si>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</si>
  <si>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</si>
  <si>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</si>
  <si>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</si>
  <si>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</si>
  <si>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</si>
  <si>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</si>
  <si>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</si>
  <si>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</si>
  <si>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</si>
  <si>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</si>
  <si>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</si>
  <si>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</si>
  <si>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</si>
  <si>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</si>
  <si>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</si>
  <si>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</si>
  <si>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</si>
  <si>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</si>
  <si>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</si>
  <si>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</si>
  <si>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</si>
  <si>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</si>
  <si>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</si>
  <si>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</si>
  <si>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</si>
  <si>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</si>
  <si>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</si>
  <si>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</si>
  <si>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</si>
  <si>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</si>
  <si>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</si>
  <si>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</si>
  <si>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</si>
  <si>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</si>
  <si>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</si>
  <si>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</si>
  <si>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</si>
  <si>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</si>
  <si>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</si>
  <si>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</si>
  <si>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</si>
  <si>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</si>
  <si>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</si>
  <si>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</si>
  <si>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</si>
  <si>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</si>
  <si>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</si>
  <si>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</si>
  <si>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</si>
  <si>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</si>
  <si>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</si>
  <si>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</si>
  <si>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</si>
  <si>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</si>
  <si>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</si>
  <si>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</si>
  <si>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</si>
  <si>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</si>
  <si>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</si>
  <si>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</si>
  <si>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</si>
  <si>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</si>
  <si>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</si>
  <si>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</si>
  <si>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</si>
  <si>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</si>
  <si>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</si>
  <si>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</si>
  <si>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</si>
  <si>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</si>
  <si>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</si>
  <si>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</si>
  <si>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</si>
  <si>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</si>
  <si>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</si>
  <si>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</si>
  <si>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</si>
  <si>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</si>
  <si>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</si>
  <si>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</si>
  <si>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</si>
  <si>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</si>
  <si>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</si>
  <si>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</si>
  <si>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</si>
  <si>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</si>
  <si>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</si>
  <si>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</si>
  <si>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</si>
  <si>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</si>
  <si>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</si>
  <si>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</si>
  <si>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</si>
  <si>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</si>
  <si>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</si>
  <si>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</si>
  <si>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</si>
  <si>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</si>
  <si>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</si>
  <si>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</si>
  <si>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</si>
  <si>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</si>
  <si>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</si>
  <si>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</si>
  <si>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</si>
  <si>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</si>
  <si>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</si>
  <si>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</si>
  <si>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</si>
  <si>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</si>
  <si>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</si>
  <si>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</si>
  <si>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</si>
  <si>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</si>
  <si>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</si>
  <si>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</si>
  <si>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</si>
  <si>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</si>
  <si>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</si>
  <si>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</si>
  <si>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</si>
  <si>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</si>
  <si>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</si>
  <si>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</si>
  <si>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</si>
  <si>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</si>
  <si>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</si>
  <si>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</si>
  <si>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</si>
  <si>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</si>
  <si>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</si>
  <si>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</si>
  <si>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</si>
  <si>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</si>
  <si>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</si>
  <si>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</si>
  <si>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</si>
  <si>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</si>
  <si>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</si>
  <si>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</si>
  <si>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</si>
  <si>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</si>
  <si>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</si>
  <si>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</si>
  <si>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</si>
  <si>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</si>
  <si>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</si>
  <si>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</si>
  <si>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</si>
  <si>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</si>
  <si>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</si>
  <si>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</si>
  <si>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</si>
  <si>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</si>
  <si>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</si>
  <si>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</si>
  <si>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</si>
  <si>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</si>
  <si>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</si>
  <si>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</si>
  <si>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</si>
  <si>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</si>
  <si>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</si>
  <si>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</si>
  <si>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</si>
  <si>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</si>
  <si>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</si>
  <si>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</si>
  <si>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</si>
  <si>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</si>
  <si>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</si>
  <si>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</si>
  <si>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</si>
  <si>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</si>
  <si>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</si>
  <si>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</si>
  <si>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</si>
  <si>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</si>
  <si>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</si>
  <si>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</si>
  <si>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</si>
  <si>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</si>
  <si>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</si>
  <si>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</si>
  <si>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</si>
  <si>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</si>
  <si>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</si>
  <si>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</si>
  <si>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</si>
  <si>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</si>
  <si>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</si>
  <si>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</si>
  <si>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</si>
  <si>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</si>
  <si>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</si>
  <si>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</si>
  <si>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</si>
  <si>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</si>
  <si>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</si>
  <si>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</si>
  <si>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</si>
  <si>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</si>
  <si>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</si>
  <si>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</si>
  <si>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</si>
  <si>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</si>
  <si>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</si>
  <si>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</si>
  <si>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</si>
  <si>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</si>
  <si>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</si>
  <si>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</si>
  <si>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</si>
  <si>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</si>
  <si>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</si>
  <si>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</si>
  <si>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</si>
  <si>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</si>
  <si>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</si>
  <si>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</si>
  <si>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</si>
  <si>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</si>
  <si>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</si>
  <si>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</si>
  <si>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</si>
  <si>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</si>
  <si>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</si>
  <si>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</si>
  <si>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</si>
  <si>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</si>
  <si>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</si>
  <si>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</si>
  <si>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</si>
  <si>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</si>
  <si>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</si>
  <si>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</si>
  <si>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</si>
  <si>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</si>
  <si>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</si>
  <si>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</si>
  <si>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</si>
  <si>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</si>
  <si>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</si>
  <si>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</si>
  <si>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</si>
  <si>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</si>
  <si>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</si>
  <si>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</si>
  <si>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</si>
  <si>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</si>
  <si>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</si>
  <si>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</si>
  <si>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</si>
  <si>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</si>
  <si>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</si>
  <si>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</si>
  <si>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</si>
  <si>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</si>
  <si>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</si>
  <si>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</si>
  <si>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</si>
  <si>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</si>
  <si>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</si>
  <si>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</si>
  <si>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</si>
  <si>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</si>
  <si>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</si>
  <si>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</si>
  <si>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</si>
  <si>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</si>
  <si>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</si>
  <si>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</si>
  <si>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</si>
  <si>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</si>
  <si>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</si>
  <si>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</si>
  <si>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</si>
  <si>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</si>
  <si>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</si>
  <si>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</si>
  <si>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</si>
  <si>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</si>
  <si>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</si>
  <si>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</si>
  <si>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</si>
  <si>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</si>
  <si>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</si>
  <si>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</si>
  <si>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</si>
  <si>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</si>
  <si>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</si>
  <si>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</si>
  <si>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</si>
  <si>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</si>
  <si>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</si>
  <si>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</si>
  <si>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</si>
  <si>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</si>
  <si>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</si>
  <si>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</si>
  <si>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</si>
  <si>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</si>
  <si>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</si>
  <si>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</si>
  <si>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</si>
  <si>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</si>
  <si>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</si>
  <si>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</si>
  <si>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</si>
  <si>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</si>
  <si>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</si>
  <si>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</si>
  <si>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</si>
  <si>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</si>
  <si>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</si>
  <si>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</si>
  <si>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</si>
  <si>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</si>
  <si>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</si>
  <si>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</si>
  <si>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</si>
  <si>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</si>
  <si>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</si>
  <si>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</si>
  <si>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</si>
  <si>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</si>
  <si>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</si>
  <si>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</si>
  <si>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</si>
  <si>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</si>
  <si>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</si>
  <si>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</si>
  <si>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</si>
  <si>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</si>
  <si>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</si>
  <si>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</si>
  <si>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</si>
  <si>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</si>
  <si>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</si>
  <si>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</si>
  <si>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</si>
  <si>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</si>
  <si>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</si>
  <si>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</si>
  <si>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</si>
  <si>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</si>
  <si>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</si>
  <si>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</si>
  <si>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</si>
  <si>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</si>
  <si>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</si>
  <si>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</si>
  <si>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</si>
  <si>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</si>
  <si>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</si>
  <si>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</si>
  <si>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</si>
  <si>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</si>
  <si>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</si>
  <si>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</si>
  <si>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</si>
  <si>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</si>
  <si>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</si>
  <si>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</si>
  <si>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</si>
  <si>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</si>
  <si>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</si>
  <si>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</si>
  <si>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</si>
  <si>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</si>
  <si>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</si>
  <si>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</si>
  <si>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</si>
  <si>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</si>
  <si>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</si>
  <si>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</si>
  <si>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</si>
  <si>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</si>
  <si>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</si>
  <si>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</si>
  <si>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</si>
  <si>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</si>
  <si>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</si>
  <si>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</si>
  <si>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</si>
  <si>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</si>
  <si>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</si>
  <si>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</si>
  <si>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</si>
  <si>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</si>
  <si>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</si>
  <si>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</si>
  <si>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</si>
  <si>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</si>
  <si>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</si>
  <si>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</si>
  <si>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</si>
  <si>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</si>
  <si>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</si>
  <si>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</si>
  <si>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</si>
  <si>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</si>
  <si>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</si>
  <si>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</si>
  <si>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</si>
  <si>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</si>
  <si>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</si>
  <si>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</si>
  <si>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</si>
  <si>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</si>
  <si>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</si>
  <si>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</si>
  <si>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</si>
  <si>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</si>
  <si>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</si>
  <si>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</si>
  <si>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</si>
  <si>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</si>
  <si>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</si>
  <si>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</si>
  <si>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</si>
  <si>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</si>
  <si>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</si>
  <si>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</si>
  <si>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</si>
  <si>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</si>
  <si>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</si>
  <si>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</si>
  <si>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</si>
  <si>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</si>
  <si>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</si>
  <si>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</si>
  <si>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</si>
  <si>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</si>
  <si>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</si>
  <si>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</si>
  <si>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</si>
  <si>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</si>
  <si>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</si>
  <si>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</si>
  <si>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</si>
  <si>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</si>
  <si>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</si>
  <si>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</si>
  <si>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</si>
  <si>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</si>
  <si>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</si>
  <si>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</si>
  <si>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</si>
  <si>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</si>
  <si>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</si>
  <si>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</si>
  <si>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</si>
  <si>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</si>
  <si>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</si>
  <si>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</si>
  <si>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</si>
  <si>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</si>
  <si>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</si>
  <si>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</si>
  <si>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</si>
  <si>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</si>
  <si>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</si>
  <si>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</si>
  <si>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</si>
  <si>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</si>
  <si>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</si>
  <si>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</si>
  <si>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</si>
  <si>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</si>
  <si>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</si>
  <si>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</si>
  <si>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</si>
  <si>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</si>
  <si>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</si>
  <si>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</si>
  <si>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</si>
  <si>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</si>
  <si>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</si>
  <si>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</si>
  <si>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</si>
  <si>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</si>
  <si>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</si>
  <si>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</si>
  <si>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</si>
  <si>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</si>
  <si>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</si>
  <si>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</si>
  <si>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</si>
  <si>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</si>
  <si>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</si>
  <si>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</si>
  <si>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</si>
  <si>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</si>
  <si>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</si>
  <si>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</si>
  <si>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</si>
  <si>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</si>
  <si>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</si>
  <si>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</si>
  <si>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</si>
  <si>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</si>
  <si>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</si>
  <si>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</si>
  <si>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</si>
  <si>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</si>
  <si>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</si>
  <si>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</si>
  <si>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</si>
  <si>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</si>
  <si>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</si>
  <si>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</si>
  <si>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</si>
  <si>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</si>
  <si>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</si>
  <si>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</si>
  <si>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</si>
  <si>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</si>
  <si>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</si>
  <si>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</si>
  <si>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</si>
  <si>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</si>
  <si>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</si>
  <si>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</si>
  <si>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</si>
  <si>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</si>
  <si>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</si>
  <si>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</si>
  <si>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</si>
  <si>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</si>
  <si>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</si>
  <si>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</si>
  <si>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</si>
  <si>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</si>
  <si>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</si>
  <si>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</si>
  <si>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</si>
  <si>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</si>
  <si>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</si>
  <si>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</si>
  <si>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</si>
  <si>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</si>
  <si>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</si>
  <si>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</si>
  <si>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</si>
  <si>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</si>
  <si>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</si>
  <si>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</si>
  <si>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</si>
  <si>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</si>
  <si>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</si>
  <si>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</si>
  <si>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</si>
  <si>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</si>
  <si>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</si>
  <si>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</si>
  <si>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</si>
  <si>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</si>
  <si>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</si>
  <si>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</si>
  <si>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</si>
  <si>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</si>
  <si>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</si>
  <si>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</si>
  <si>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</si>
  <si>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</si>
  <si>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</si>
  <si>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</si>
  <si>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</si>
  <si>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</si>
  <si>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</si>
  <si>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</si>
  <si>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</si>
  <si>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</si>
  <si>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</si>
  <si>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</si>
  <si>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</si>
  <si>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</si>
  <si>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</si>
  <si>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</si>
  <si>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</si>
  <si>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</si>
  <si>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</si>
  <si>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</si>
  <si>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</si>
  <si>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</si>
  <si>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</si>
  <si>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</si>
  <si>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</si>
  <si>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</si>
  <si>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</si>
  <si>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</si>
  <si>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</si>
  <si>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</si>
  <si>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</si>
  <si>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</si>
  <si>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</si>
  <si>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</si>
  <si>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</si>
  <si>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</si>
  <si>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</si>
  <si>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</si>
  <si>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</si>
  <si>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</si>
  <si>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</si>
  <si>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</si>
  <si>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</si>
  <si>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</si>
  <si>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</si>
  <si>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</si>
  <si>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</si>
  <si>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</si>
  <si>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</si>
  <si>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</si>
  <si>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</si>
  <si>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</si>
  <si>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</si>
  <si>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</si>
  <si>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</si>
  <si>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</si>
  <si>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</si>
  <si>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</si>
  <si>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</si>
  <si>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</si>
  <si>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</si>
  <si>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</si>
  <si>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</si>
  <si>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</si>
  <si>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</si>
  <si>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</si>
  <si>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</si>
  <si>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</si>
  <si>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</si>
  <si>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</si>
  <si>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</si>
  <si>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</si>
  <si>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</si>
  <si>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</si>
  <si>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</si>
  <si>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</si>
  <si>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</si>
  <si>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</si>
  <si>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</si>
  <si>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</si>
  <si>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</si>
  <si>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</si>
  <si>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</si>
  <si>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</si>
  <si>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</si>
  <si>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</si>
  <si>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</si>
  <si>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</si>
  <si>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</si>
  <si>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</si>
  <si>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</si>
  <si>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</si>
  <si>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</si>
  <si>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</si>
  <si>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</si>
  <si>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</si>
  <si>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</si>
  <si>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</si>
  <si>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</si>
  <si>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</si>
  <si>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</si>
  <si>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</si>
  <si>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</si>
  <si>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</si>
  <si>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</si>
  <si>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</si>
  <si>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</si>
  <si>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</si>
  <si>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</si>
  <si>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</si>
  <si>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</si>
  <si>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</si>
  <si>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</si>
  <si>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</si>
  <si>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</si>
  <si>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</si>
  <si>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</si>
  <si>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</si>
  <si>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</si>
  <si>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</si>
  <si>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</si>
  <si>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</si>
  <si>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</si>
  <si>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</si>
  <si>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</si>
  <si>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</si>
  <si>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</si>
  <si>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</si>
  <si>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</si>
  <si>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</si>
  <si>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</si>
  <si>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</si>
  <si>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</si>
  <si>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</si>
  <si>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</si>
  <si>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</si>
  <si>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</si>
  <si>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</si>
  <si>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</si>
  <si>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</si>
  <si>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</si>
  <si>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</si>
  <si>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</si>
  <si>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</si>
  <si>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</si>
  <si>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</si>
  <si>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</si>
  <si>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</si>
  <si>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</si>
  <si>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</si>
  <si>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</si>
  <si>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</si>
  <si>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</si>
  <si>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</si>
  <si>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</si>
  <si>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</si>
  <si>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</si>
  <si>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</si>
  <si>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</si>
  <si>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</si>
  <si>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</si>
  <si>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</si>
  <si>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</si>
  <si>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</si>
  <si>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</si>
  <si>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</si>
  <si>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</si>
  <si>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</si>
  <si>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</si>
  <si>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</si>
  <si>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</si>
  <si>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</si>
  <si>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</si>
  <si>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</si>
  <si>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</si>
  <si>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</si>
  <si>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</si>
  <si>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</si>
  <si>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</si>
  <si>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</si>
  <si>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</si>
  <si>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</si>
  <si>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</si>
  <si>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</si>
  <si>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</si>
  <si>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</si>
  <si>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</si>
  <si>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</si>
  <si>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</si>
  <si>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</si>
  <si>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</si>
  <si>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</si>
  <si>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</si>
  <si>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</si>
  <si>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</si>
  <si>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</si>
  <si>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</si>
  <si>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</si>
  <si>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</si>
  <si>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</si>
  <si>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</si>
  <si>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</si>
  <si>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</si>
  <si>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</si>
  <si>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</si>
  <si>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</si>
  <si>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</si>
  <si>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</si>
  <si>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</si>
  <si>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</si>
  <si>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</si>
  <si>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</si>
  <si>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</si>
  <si>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</si>
  <si>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</si>
  <si>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</si>
  <si>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</si>
  <si>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</si>
  <si>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</si>
  <si>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</si>
  <si>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</si>
  <si>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</si>
  <si>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</si>
  <si>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</si>
  <si>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</si>
  <si>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</si>
  <si>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</si>
  <si>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</si>
  <si>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</si>
  <si>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</si>
  <si>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</si>
  <si>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</si>
  <si>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</si>
  <si>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</si>
  <si>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</si>
  <si>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</si>
  <si>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</si>
  <si>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</si>
  <si>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</si>
  <si>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</si>
  <si>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</si>
  <si>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</si>
  <si>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</si>
  <si>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</si>
  <si>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</si>
  <si>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</si>
  <si>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</si>
  <si>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</si>
  <si>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</si>
  <si>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</si>
  <si>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</si>
  <si>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</si>
  <si>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</si>
  <si>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</si>
  <si>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</si>
  <si>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</si>
  <si>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</si>
  <si>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</si>
  <si>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</si>
  <si>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</si>
  <si>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</si>
  <si>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</si>
  <si>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</si>
  <si>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</si>
  <si>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</si>
  <si>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</si>
  <si>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</si>
  <si>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</si>
  <si>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</si>
  <si>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</si>
  <si>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</si>
  <si>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</si>
  <si>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</si>
  <si>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</si>
  <si>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</si>
  <si>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</si>
  <si>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</si>
  <si>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</si>
  <si>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</si>
  <si>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</si>
  <si>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</si>
  <si>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</si>
  <si>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</si>
  <si>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</si>
  <si>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</si>
  <si>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</si>
  <si>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</si>
  <si>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</si>
  <si>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</si>
  <si>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</si>
  <si>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</si>
  <si>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</si>
  <si>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</si>
  <si>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</si>
  <si>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</si>
  <si>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</si>
  <si>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</si>
  <si>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</si>
  <si>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</si>
  <si>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</si>
  <si>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</si>
  <si>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</si>
  <si>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</si>
  <si>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</si>
  <si>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</si>
  <si>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</si>
  <si>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</si>
  <si>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</si>
  <si>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</si>
  <si>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</si>
  <si>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</si>
  <si>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</si>
  <si>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</si>
  <si>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</si>
  <si>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</si>
  <si>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</si>
  <si>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</si>
  <si>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</si>
  <si>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</si>
  <si>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</si>
  <si>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</si>
  <si>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</si>
  <si>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</si>
  <si>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</si>
  <si>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</si>
  <si>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</si>
  <si>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</si>
  <si>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</si>
  <si>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</si>
  <si>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</si>
  <si>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</si>
  <si>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</si>
  <si>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</si>
  <si>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</si>
  <si>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</si>
  <si>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</si>
  <si>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</si>
  <si>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</si>
  <si>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</si>
  <si>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</si>
  <si>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</si>
  <si>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</si>
  <si>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</si>
  <si>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</si>
  <si>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</si>
  <si>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</si>
  <si>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</si>
  <si>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</si>
  <si>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</si>
  <si>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</si>
  <si>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</si>
  <si>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</si>
  <si>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</si>
  <si>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</si>
  <si>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</si>
  <si>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</si>
  <si>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</si>
  <si>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</si>
  <si>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</si>
  <si>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</si>
  <si>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</si>
  <si>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</si>
  <si>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</si>
  <si>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</si>
  <si>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</si>
  <si>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</si>
  <si>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</si>
  <si>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</si>
  <si>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</si>
  <si>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</si>
  <si>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</si>
  <si>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</si>
  <si>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</si>
  <si>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</si>
  <si>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</si>
  <si>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</si>
  <si>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</si>
  <si>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</si>
  <si>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</si>
  <si>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</si>
  <si>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</si>
  <si>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</si>
  <si>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</si>
  <si>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</si>
  <si>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</si>
  <si>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</si>
  <si>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</si>
  <si>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</si>
  <si>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</si>
  <si>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</si>
  <si>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</si>
  <si>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</si>
  <si>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</si>
  <si>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</si>
  <si>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</si>
  <si>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</si>
  <si>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</si>
  <si>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</si>
  <si>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</si>
  <si>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</si>
  <si>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</si>
  <si>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</si>
  <si>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</si>
  <si>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</si>
  <si>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</si>
  <si>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</si>
  <si>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</si>
  <si>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</si>
  <si>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</si>
  <si>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</si>
  <si>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</si>
  <si>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</si>
  <si>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</si>
  <si>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</si>
  <si>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</si>
  <si>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</si>
  <si>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</si>
  <si>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</si>
  <si>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</si>
  <si>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</si>
  <si>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</si>
  <si>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</si>
  <si>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</si>
  <si>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</si>
  <si>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</si>
  <si>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</si>
  <si>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</si>
  <si>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</si>
  <si>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</si>
  <si>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</si>
  <si>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</si>
  <si>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</si>
  <si>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</si>
  <si>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</si>
  <si>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</si>
  <si>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</si>
  <si>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</si>
  <si>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</si>
  <si>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</si>
  <si>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</si>
  <si>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</si>
  <si>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</si>
  <si>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</si>
  <si>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</si>
  <si>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</si>
  <si>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</si>
  <si>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</si>
  <si>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</si>
  <si>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</si>
  <si>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</si>
  <si>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</si>
  <si>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</si>
  <si>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</si>
  <si>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</si>
  <si>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</si>
  <si>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</si>
  <si>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</si>
  <si>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</si>
  <si>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</si>
  <si>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</si>
  <si>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</si>
  <si>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</si>
  <si>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</si>
  <si>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</si>
  <si>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</si>
  <si>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</si>
  <si>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</si>
  <si>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</si>
  <si>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</si>
  <si>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</si>
  <si>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</si>
  <si>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</si>
  <si>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</si>
  <si>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</si>
  <si>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</si>
  <si>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</si>
  <si>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</si>
  <si>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</si>
  <si>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</si>
  <si>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</si>
  <si>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</si>
  <si>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</si>
  <si>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</si>
  <si>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</si>
  <si>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</si>
  <si>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</si>
  <si>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</si>
  <si>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</si>
  <si>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</si>
  <si>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</si>
  <si>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</si>
  <si>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</si>
  <si>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</si>
  <si>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</si>
  <si>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</si>
  <si>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</si>
  <si>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</si>
  <si>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</si>
  <si>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</si>
  <si>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</si>
  <si>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</si>
  <si>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</si>
  <si>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</si>
  <si>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</si>
  <si>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</si>
  <si>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</si>
  <si>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</si>
  <si>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</si>
  <si>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</si>
  <si>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</si>
  <si>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</si>
  <si>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</si>
  <si>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</si>
  <si>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</si>
  <si>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</si>
  <si>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</si>
  <si>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</si>
  <si>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</si>
  <si>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</si>
  <si>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</si>
  <si>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</si>
  <si>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</si>
  <si>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</si>
  <si>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</si>
  <si>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</si>
  <si>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</si>
  <si>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</si>
  <si>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</si>
  <si>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</si>
  <si>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</si>
  <si>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</si>
  <si>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</si>
  <si>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</si>
  <si>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</si>
  <si>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</si>
  <si>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</si>
  <si>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</si>
  <si>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</si>
  <si>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</si>
  <si>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</si>
  <si>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</si>
  <si>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</si>
  <si>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</si>
  <si>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</si>
  <si>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</si>
  <si>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</si>
  <si>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</si>
  <si>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</si>
  <si>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</si>
  <si>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</si>
  <si>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</si>
  <si>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</si>
  <si>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</si>
  <si>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</si>
  <si>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</si>
  <si>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</si>
  <si>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</si>
  <si>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</si>
  <si>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</si>
  <si>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</si>
  <si>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</si>
  <si>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</si>
  <si>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</si>
  <si>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</si>
  <si>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</si>
  <si>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</si>
  <si>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</si>
  <si>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</si>
  <si>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</si>
  <si>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</si>
  <si>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</si>
  <si>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</si>
  <si>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</si>
  <si>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</si>
  <si>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</si>
  <si>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</si>
  <si>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</si>
  <si>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</si>
  <si>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</si>
  <si>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</si>
  <si>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</si>
  <si>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</si>
  <si>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</si>
  <si>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</si>
  <si>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</si>
  <si>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</si>
  <si>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</si>
  <si>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</si>
  <si>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</si>
  <si>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</si>
  <si>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</si>
  <si>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</si>
  <si>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</si>
  <si>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</si>
  <si>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</si>
  <si>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</si>
  <si>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</si>
  <si>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</si>
  <si>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</si>
  <si>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</si>
  <si>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</si>
  <si>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</si>
  <si>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</si>
  <si>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</si>
  <si>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</si>
  <si>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</si>
  <si>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</si>
  <si>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</si>
  <si>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</si>
  <si>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</si>
  <si>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</si>
  <si>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</si>
  <si>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</si>
  <si>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</si>
  <si>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</si>
  <si>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</si>
  <si>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</si>
  <si>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</si>
  <si>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</si>
  <si>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</si>
  <si>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</si>
  <si>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</si>
  <si>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</si>
  <si>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</si>
  <si>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</si>
  <si>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</si>
  <si>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</si>
  <si>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</si>
  <si>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</si>
  <si>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</si>
  <si>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</si>
  <si>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</si>
  <si>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</si>
  <si>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</si>
  <si>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</si>
  <si>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</si>
  <si>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</si>
  <si>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</si>
  <si>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</si>
  <si>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</si>
  <si>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</si>
  <si>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</si>
  <si>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</si>
  <si>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</si>
  <si>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</si>
  <si>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</si>
  <si>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</si>
  <si>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</si>
  <si>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</si>
  <si>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</si>
  <si>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</si>
  <si>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</si>
  <si>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</si>
  <si>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</si>
  <si>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</si>
  <si>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</si>
  <si>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</si>
  <si>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</si>
  <si>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</si>
  <si>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</si>
  <si>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</si>
  <si>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</si>
  <si>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</si>
  <si>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</si>
  <si>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</si>
  <si>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</si>
  <si>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</si>
  <si>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</si>
  <si>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</si>
  <si>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</si>
  <si>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</si>
  <si>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</si>
  <si>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</si>
  <si>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</si>
  <si>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</si>
  <si>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</si>
  <si>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</si>
  <si>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</si>
  <si>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</si>
  <si>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</si>
  <si>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</si>
  <si>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</si>
  <si>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</si>
  <si>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</si>
  <si>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</si>
  <si>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</si>
  <si>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</si>
  <si>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</si>
  <si>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</si>
  <si>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</si>
  <si>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</si>
  <si>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</si>
  <si>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</si>
  <si>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</si>
  <si>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</si>
  <si>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</si>
  <si>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</si>
  <si>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</si>
  <si>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</si>
  <si>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</si>
  <si>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</si>
  <si>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</si>
  <si>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</si>
  <si>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</si>
  <si>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</si>
  <si>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</si>
  <si>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</si>
  <si>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</si>
  <si>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</si>
  <si>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</si>
  <si>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</si>
  <si>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</si>
  <si>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</si>
  <si>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</si>
  <si>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</si>
  <si>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</si>
  <si>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</si>
  <si>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</si>
  <si>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</si>
  <si>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</si>
  <si>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</si>
  <si>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</si>
  <si>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</si>
  <si>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</si>
  <si>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</si>
  <si>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</si>
  <si>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</si>
  <si>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</si>
  <si>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</si>
  <si>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</si>
  <si>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</si>
  <si>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</si>
  <si>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</si>
  <si>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</si>
  <si>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</si>
  <si>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</si>
  <si>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</si>
  <si>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</si>
  <si>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</si>
  <si>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</si>
  <si>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</si>
  <si>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</si>
  <si>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</si>
  <si>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</si>
  <si>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</si>
  <si>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</si>
  <si>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</si>
  <si>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</si>
  <si>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</si>
  <si>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</si>
  <si>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</si>
  <si>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</si>
  <si>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</si>
  <si>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</si>
  <si>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</si>
  <si>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</si>
  <si>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</si>
  <si>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</si>
  <si>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</si>
  <si>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</si>
  <si>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</si>
  <si>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</si>
  <si>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</si>
  <si>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</si>
  <si>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</si>
  <si>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</si>
  <si>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</si>
  <si>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</si>
  <si>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</si>
  <si>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</si>
  <si>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</si>
  <si>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</si>
  <si>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</si>
  <si>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</si>
  <si>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</si>
  <si>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</si>
  <si>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</si>
  <si>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</si>
  <si>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</si>
  <si>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</si>
  <si>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</si>
  <si>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</si>
  <si>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</si>
  <si>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</si>
  <si>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</si>
  <si>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</si>
  <si>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</si>
  <si>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</si>
  <si>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</si>
  <si>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</si>
  <si>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</si>
  <si>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</si>
  <si>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</si>
  <si>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</si>
  <si>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</si>
  <si>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</si>
  <si>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</si>
  <si>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</si>
  <si>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</si>
  <si>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</si>
  <si>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</si>
  <si>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</si>
  <si>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</si>
  <si>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</si>
  <si>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</si>
  <si>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</si>
  <si>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</si>
  <si>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</si>
  <si>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</si>
  <si>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</si>
  <si>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</si>
  <si>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</si>
  <si>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</si>
  <si>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</si>
  <si>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</si>
  <si>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</si>
  <si>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</si>
  <si>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</si>
  <si>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</si>
  <si>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</si>
  <si>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</si>
  <si>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</si>
  <si>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</si>
  <si>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</si>
  <si>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</si>
  <si>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</si>
  <si>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</si>
  <si>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</si>
  <si>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</si>
  <si>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</si>
  <si>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</si>
  <si>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</si>
  <si>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</si>
  <si>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</si>
  <si>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</si>
  <si>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</si>
  <si>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</si>
  <si>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</si>
  <si>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</si>
  <si>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</si>
  <si>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</si>
  <si>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</si>
  <si>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</si>
  <si>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</si>
  <si>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</si>
  <si>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</si>
  <si>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</si>
  <si>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</si>
  <si>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</si>
  <si>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</si>
  <si>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</si>
  <si>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</si>
  <si>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</si>
  <si>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</si>
  <si>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</si>
  <si>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</si>
  <si>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</si>
  <si>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</si>
  <si>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</si>
  <si>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</si>
  <si>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</si>
  <si>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</si>
  <si>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</si>
  <si>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</si>
  <si>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</si>
  <si>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</si>
  <si>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</si>
  <si>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</si>
  <si>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</si>
  <si>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</si>
  <si>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</si>
  <si>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</si>
  <si>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</si>
  <si>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</si>
  <si>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</si>
  <si>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</si>
  <si>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</si>
  <si>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</si>
  <si>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</si>
  <si>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</si>
  <si>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</si>
  <si>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</si>
  <si>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</si>
  <si>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</si>
  <si>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</si>
  <si>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</si>
  <si>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</si>
  <si>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</si>
  <si>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</si>
  <si>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</si>
  <si>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</si>
  <si>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</si>
  <si>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</si>
  <si>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</si>
  <si>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</si>
  <si>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</si>
  <si>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</si>
  <si>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</si>
  <si>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</si>
  <si>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</si>
  <si>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</si>
  <si>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</si>
  <si>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</si>
  <si>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</si>
  <si>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</si>
  <si>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</si>
  <si>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</si>
  <si>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</si>
  <si>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</si>
  <si>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</si>
  <si>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</si>
  <si>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</si>
  <si>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</si>
  <si>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</si>
  <si>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</si>
  <si>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</si>
  <si>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</si>
  <si>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</si>
  <si>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</si>
  <si>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</si>
  <si>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</si>
  <si>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</si>
  <si>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</si>
  <si>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</si>
  <si>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</si>
  <si>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</si>
  <si>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</si>
  <si>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</si>
  <si>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</si>
  <si>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</si>
  <si>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</si>
  <si>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</si>
  <si>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</si>
  <si>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</si>
  <si>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</si>
  <si>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</si>
  <si>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</si>
  <si>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</si>
  <si>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</si>
  <si>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</si>
  <si>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</si>
  <si>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</si>
  <si>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</si>
  <si>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</si>
  <si>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</si>
  <si>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</si>
  <si>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</si>
  <si>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</si>
  <si>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</si>
  <si>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</si>
  <si>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</si>
  <si>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</si>
  <si>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</si>
  <si>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</si>
  <si>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</si>
  <si>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</si>
  <si>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</si>
  <si>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</si>
  <si>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</si>
  <si>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</si>
  <si>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</si>
  <si>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</si>
  <si>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</si>
  <si>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</si>
  <si>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</si>
  <si>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</si>
  <si>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</si>
  <si>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</si>
  <si>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</si>
  <si>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</si>
  <si>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</si>
  <si>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</si>
  <si>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</si>
  <si>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</si>
  <si>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</si>
  <si>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</si>
  <si>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</si>
  <si>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</si>
  <si>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</si>
  <si>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</si>
  <si>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</si>
  <si>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</si>
  <si>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</si>
  <si>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</si>
  <si>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</si>
  <si>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</si>
  <si>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</si>
  <si>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</si>
  <si>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</si>
  <si>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</si>
  <si>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</si>
  <si>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</si>
  <si>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</si>
  <si>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</si>
  <si>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</si>
  <si>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</si>
  <si>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</si>
  <si>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</si>
  <si>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</si>
  <si>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</si>
  <si>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</si>
  <si>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</si>
  <si>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</si>
  <si>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</si>
  <si>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</si>
  <si>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</si>
  <si>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</si>
  <si>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</si>
  <si>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</si>
  <si>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</si>
  <si>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</si>
  <si>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</si>
  <si>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</si>
  <si>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</si>
  <si>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</si>
  <si>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</si>
  <si>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</si>
  <si>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</si>
  <si>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</si>
  <si>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</si>
  <si>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</si>
  <si>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</si>
  <si>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</si>
  <si>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</si>
  <si>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</si>
  <si>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</si>
  <si>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</si>
  <si>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</si>
  <si>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</si>
  <si>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</si>
  <si>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</si>
  <si>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</si>
  <si>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</si>
  <si>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</si>
  <si>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</si>
  <si>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</si>
  <si>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</si>
  <si>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</si>
  <si>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</si>
  <si>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</si>
  <si>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</si>
  <si>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</si>
  <si>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</si>
  <si>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</si>
  <si>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</si>
  <si>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</si>
  <si>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</si>
  <si>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</si>
  <si>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</si>
  <si>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</si>
  <si>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</si>
  <si>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</si>
  <si>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</si>
  <si>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</si>
  <si>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</si>
  <si>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</si>
  <si>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</si>
  <si>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</si>
  <si>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</si>
  <si>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</si>
  <si>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</si>
  <si>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</si>
  <si>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</si>
  <si>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</si>
  <si>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</si>
  <si>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</si>
  <si>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</si>
  <si>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</si>
  <si>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</si>
  <si>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</si>
  <si>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</si>
  <si>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</si>
  <si>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</si>
  <si>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</si>
  <si>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</si>
  <si>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</si>
  <si>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</si>
  <si>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</si>
  <si>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</si>
  <si>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</si>
  <si>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</si>
  <si>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</si>
  <si>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</si>
  <si>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</si>
  <si>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</si>
  <si>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</si>
  <si>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</si>
  <si>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</si>
  <si>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</si>
  <si>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</si>
  <si>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</si>
  <si>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</si>
  <si>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</si>
  <si>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</si>
  <si>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</si>
  <si>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</si>
  <si>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</si>
  <si>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</si>
  <si>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</si>
  <si>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</si>
  <si>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</si>
  <si>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</si>
  <si>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</si>
  <si>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</si>
  <si>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</si>
  <si>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</si>
  <si>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</si>
  <si>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</si>
  <si>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</si>
  <si>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</si>
  <si>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</si>
  <si>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</si>
  <si>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</si>
  <si>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</si>
  <si>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</si>
  <si>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</si>
  <si>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</si>
  <si>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</si>
  <si>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</si>
  <si>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</si>
  <si>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</si>
  <si>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</si>
  <si>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</si>
  <si>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</si>
  <si>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</si>
  <si>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</si>
  <si>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</si>
  <si>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</si>
  <si>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</si>
  <si>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</si>
  <si>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</si>
  <si>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</si>
  <si>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</si>
  <si>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</si>
  <si>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</si>
  <si>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</si>
  <si>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</si>
  <si>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</si>
  <si>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</si>
  <si>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</si>
  <si>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</si>
  <si>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</si>
  <si>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</si>
  <si>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</si>
  <si>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</si>
  <si>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</si>
  <si>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</si>
  <si>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</si>
  <si>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</si>
  <si>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</si>
  <si>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</si>
  <si>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</si>
  <si>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</si>
  <si>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</si>
  <si>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</si>
  <si>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</si>
  <si>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</si>
  <si>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</si>
  <si>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</si>
  <si>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</si>
  <si>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</si>
  <si>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</si>
  <si>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</si>
  <si>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</si>
  <si>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</si>
  <si>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</si>
  <si>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</si>
  <si>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</si>
  <si>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</si>
  <si>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</si>
  <si>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</si>
  <si>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</si>
  <si>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</si>
  <si>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</si>
  <si>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</si>
  <si>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</si>
  <si>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</si>
  <si>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</si>
  <si>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</si>
  <si>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</si>
  <si>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</si>
  <si>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</si>
  <si>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</si>
  <si>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</si>
  <si>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</si>
  <si>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</si>
  <si>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</si>
  <si>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</si>
  <si>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</si>
  <si>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</si>
  <si>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</si>
  <si>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</si>
  <si>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</si>
  <si>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</si>
  <si>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</si>
  <si>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</si>
  <si>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</si>
  <si>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</si>
  <si>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</si>
  <si>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</si>
  <si>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</si>
  <si>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</si>
  <si>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</si>
  <si>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</si>
  <si>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</si>
  <si>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</si>
  <si>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</si>
  <si>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</si>
  <si>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</si>
  <si>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</si>
  <si>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</si>
  <si>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</si>
  <si>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</si>
  <si>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</si>
  <si>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</si>
  <si>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</si>
  <si>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</si>
  <si>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</si>
  <si>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</si>
  <si>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</si>
  <si>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</si>
  <si>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</si>
  <si>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</si>
  <si>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</si>
  <si>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</si>
  <si>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</si>
  <si>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</si>
  <si>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</si>
  <si>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</si>
  <si>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</si>
  <si>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</si>
  <si>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</si>
  <si>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</si>
  <si>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</si>
  <si>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</si>
  <si>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</si>
  <si>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</si>
  <si>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</si>
  <si>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</si>
  <si>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</si>
  <si>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</si>
  <si>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</si>
  <si>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</si>
  <si>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</si>
  <si>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</si>
  <si>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</si>
  <si>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</si>
  <si>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</si>
  <si>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</si>
  <si>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</si>
  <si>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</si>
  <si>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</si>
  <si>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</si>
  <si>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</si>
  <si>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</si>
  <si>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</si>
  <si>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</si>
  <si>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</si>
  <si>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</si>
  <si>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</si>
  <si>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</si>
  <si>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</si>
  <si>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</si>
  <si>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</si>
  <si>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</si>
  <si>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</si>
  <si>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</si>
  <si>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</si>
  <si>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</si>
  <si>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</si>
  <si>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</si>
  <si>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</si>
  <si>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</si>
  <si>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</si>
  <si>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</si>
  <si>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</si>
  <si>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</si>
  <si>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</si>
  <si>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</si>
  <si>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</si>
  <si>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</si>
  <si>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</si>
  <si>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</si>
  <si>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</si>
  <si>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</si>
  <si>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</si>
  <si>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</si>
  <si>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</si>
  <si>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</si>
  <si>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</si>
  <si>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</si>
  <si>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</si>
  <si>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</si>
  <si>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</si>
  <si>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</si>
  <si>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</si>
  <si>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</si>
  <si>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</si>
  <si>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</si>
  <si>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</si>
  <si>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</si>
  <si>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</si>
  <si>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</si>
  <si>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</si>
  <si>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</si>
  <si>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</si>
  <si>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</si>
  <si>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</si>
  <si>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</si>
  <si>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</si>
  <si>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</si>
  <si>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</si>
  <si>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</si>
  <si>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</si>
  <si>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</si>
  <si>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</si>
  <si>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</si>
  <si>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</si>
  <si>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</si>
  <si>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</si>
  <si>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</si>
  <si>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</si>
  <si>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</si>
  <si>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</si>
  <si>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</si>
  <si>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</si>
  <si>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</si>
  <si>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</si>
  <si>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</si>
  <si>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</si>
  <si>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</si>
  <si>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</si>
  <si>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</si>
  <si>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</si>
  <si>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</si>
  <si>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</si>
  <si>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</si>
  <si>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</si>
  <si>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</si>
  <si>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</si>
  <si>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</si>
  <si>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</si>
  <si>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</si>
  <si>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</si>
  <si>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</si>
  <si>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</si>
  <si>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</si>
  <si>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</si>
  <si>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</si>
  <si>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</si>
  <si>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</si>
  <si>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</si>
  <si>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</si>
  <si>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</si>
  <si>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</si>
  <si>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</si>
  <si>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</si>
  <si>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</si>
  <si>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</si>
  <si>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</si>
  <si>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</si>
  <si>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</si>
  <si>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</si>
  <si>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</si>
  <si>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</si>
  <si>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</si>
  <si>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</si>
  <si>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</si>
  <si>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</si>
  <si>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</si>
  <si>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</si>
  <si>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</si>
  <si>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</si>
  <si>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</si>
  <si>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</si>
  <si>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</si>
  <si>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</si>
  <si>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</si>
  <si>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</si>
  <si>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</si>
  <si>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</si>
  <si>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</si>
  <si>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</si>
  <si>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</si>
  <si>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</si>
  <si>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</si>
  <si>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</si>
  <si>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</si>
  <si>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</si>
  <si>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</si>
  <si>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</si>
  <si>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</si>
  <si>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</si>
  <si>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</si>
  <si>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</si>
  <si>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</si>
  <si>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</si>
  <si>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</si>
  <si>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</si>
  <si>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</si>
  <si>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</si>
  <si>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</si>
  <si>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</si>
  <si>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</si>
  <si>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</si>
  <si>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</si>
  <si>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</si>
  <si>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</si>
  <si>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</si>
  <si>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</si>
  <si>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</si>
  <si>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</si>
  <si>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</si>
  <si>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</si>
  <si>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</si>
  <si>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</si>
  <si>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</si>
  <si>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</si>
  <si>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</si>
  <si>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</si>
  <si>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</si>
  <si>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</si>
  <si>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</si>
  <si>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</si>
  <si>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</si>
  <si>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</si>
  <si>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</si>
  <si>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</si>
  <si>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</si>
  <si>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</si>
  <si>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</si>
  <si>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</si>
  <si>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</si>
  <si>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</si>
  <si>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</si>
  <si>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</si>
  <si>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</si>
  <si>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</si>
  <si>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</si>
  <si>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</si>
  <si>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</si>
  <si>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</si>
  <si>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</si>
  <si>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</si>
  <si>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</si>
  <si>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</si>
  <si>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</si>
  <si>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</si>
  <si>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</si>
  <si>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</si>
  <si>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</si>
  <si>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</si>
  <si>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</si>
  <si>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</si>
  <si>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</si>
  <si>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</si>
  <si>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</si>
  <si>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</si>
  <si>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</si>
  <si>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</si>
  <si>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</si>
  <si>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</si>
  <si>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</si>
  <si>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</si>
  <si>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</si>
  <si>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</si>
  <si>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</si>
  <si>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</si>
  <si>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</si>
  <si>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</si>
  <si>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</si>
  <si>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</si>
  <si>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</si>
  <si>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</si>
  <si>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</si>
  <si>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</si>
  <si>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</si>
  <si>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</si>
  <si>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</si>
  <si>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</si>
  <si>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</si>
  <si>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</si>
  <si>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</si>
  <si>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</si>
  <si>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</si>
  <si>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</si>
  <si>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</si>
  <si>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</si>
  <si>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</si>
  <si>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</si>
  <si>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</si>
  <si>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</si>
  <si>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</si>
  <si>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</si>
  <si>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</si>
  <si>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</si>
  <si>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</si>
  <si>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</si>
  <si>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</si>
  <si>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</si>
  <si>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</si>
  <si>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</si>
  <si>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</si>
  <si>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</si>
  <si>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</si>
  <si>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</si>
  <si>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</si>
  <si>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</si>
  <si>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</si>
  <si>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</si>
  <si>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</si>
  <si>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</si>
  <si>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</si>
  <si>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</si>
  <si>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</si>
  <si>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</si>
  <si>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</si>
  <si>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</si>
  <si>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</si>
  <si>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</si>
  <si>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</si>
  <si>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</si>
  <si>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</si>
  <si>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</si>
  <si>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</si>
  <si>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</si>
  <si>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</si>
  <si>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</si>
  <si>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</si>
  <si>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</si>
  <si>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</si>
  <si>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</si>
  <si>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</si>
  <si>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</si>
  <si>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</si>
  <si>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</si>
  <si>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</si>
  <si>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</si>
  <si>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</si>
  <si>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</si>
  <si>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</si>
  <si>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</si>
  <si>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</si>
  <si>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</si>
  <si>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</si>
  <si>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</si>
  <si>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</si>
  <si>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</si>
  <si>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</si>
  <si>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</si>
  <si>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</si>
  <si>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</si>
  <si>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</si>
  <si>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</si>
  <si>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</si>
  <si>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</si>
  <si>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</si>
  <si>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</si>
  <si>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</si>
  <si>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</si>
  <si>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</si>
  <si>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</si>
  <si>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</si>
  <si>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</si>
  <si>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</si>
  <si>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</si>
  <si>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</si>
  <si>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</si>
  <si>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</si>
  <si>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</si>
  <si>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</si>
  <si>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</si>
  <si>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</si>
  <si>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</si>
  <si>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</si>
  <si>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</si>
  <si>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</si>
  <si>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</si>
  <si>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</si>
  <si>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</si>
  <si>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</si>
  <si>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</si>
  <si>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</si>
  <si>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</si>
  <si>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</si>
  <si>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</si>
  <si>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</si>
  <si>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</si>
  <si>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</si>
  <si>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</si>
  <si>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</si>
  <si>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</si>
  <si>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</si>
  <si>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</si>
  <si>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</si>
  <si>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</si>
  <si>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</si>
  <si>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</si>
  <si>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</si>
  <si>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</si>
  <si>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</si>
  <si>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</si>
  <si>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</si>
  <si>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</si>
  <si>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</si>
  <si>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</si>
  <si>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</si>
  <si>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</si>
  <si>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</si>
  <si>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</si>
  <si>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</si>
  <si>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</si>
  <si>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</si>
  <si>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</si>
  <si>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</si>
  <si>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</si>
  <si>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</si>
  <si>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</si>
  <si>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</si>
  <si>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</si>
  <si>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</si>
  <si>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</si>
  <si>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</si>
  <si>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</si>
  <si>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</si>
  <si>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</si>
  <si>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</si>
  <si>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</si>
  <si>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</si>
  <si>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</si>
  <si>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</si>
  <si>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</si>
  <si>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</si>
  <si>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</si>
  <si>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</si>
  <si>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</si>
  <si>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</si>
  <si>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</si>
  <si>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</si>
  <si>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</si>
  <si>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</si>
  <si>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</si>
  <si>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</si>
  <si>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</si>
  <si>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</si>
  <si>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</si>
  <si>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</si>
  <si>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</si>
  <si>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</si>
  <si>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</si>
  <si>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</si>
  <si>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</si>
  <si>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</si>
  <si>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</si>
  <si>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</si>
  <si>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</si>
  <si>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</si>
  <si>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</si>
  <si>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</si>
  <si>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</si>
  <si>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</si>
  <si>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</si>
  <si>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</si>
  <si>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</si>
  <si>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</si>
  <si>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</si>
  <si>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</si>
  <si>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</si>
  <si>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</si>
  <si>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</si>
  <si>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</si>
  <si>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</si>
  <si>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</si>
  <si>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</si>
  <si>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</si>
  <si>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</si>
  <si>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</si>
  <si>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</si>
  <si>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</si>
  <si>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</si>
  <si>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</si>
  <si>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</si>
  <si>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</si>
  <si>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</si>
  <si>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</si>
  <si>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</si>
  <si>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</si>
  <si>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</si>
  <si>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</si>
  <si>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</si>
  <si>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</si>
  <si>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</si>
  <si>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</si>
  <si>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</si>
  <si>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</si>
  <si>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</si>
  <si>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</si>
  <si>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</si>
  <si>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</si>
  <si>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</si>
  <si>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</si>
  <si>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</si>
  <si>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</si>
  <si>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</si>
  <si>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</si>
  <si>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</si>
  <si>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</si>
  <si>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</si>
  <si>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</si>
  <si>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</si>
  <si>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</si>
  <si>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</si>
  <si>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</si>
  <si>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</si>
  <si>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</si>
  <si>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</si>
  <si>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</si>
  <si>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</si>
  <si>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</si>
  <si>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</si>
  <si>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</si>
  <si>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</si>
  <si>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</si>
  <si>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</si>
  <si>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</si>
  <si>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</si>
  <si>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</si>
  <si>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</si>
  <si>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</si>
  <si>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</si>
  <si>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</si>
  <si>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</si>
  <si>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</si>
  <si>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</si>
  <si>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</si>
  <si>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</si>
  <si>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</si>
  <si>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</si>
  <si>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</si>
  <si>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</si>
  <si>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</si>
  <si>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</si>
  <si>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</si>
  <si>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</si>
  <si>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</si>
  <si>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</si>
  <si>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</si>
  <si>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</si>
  <si>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</si>
  <si>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</si>
  <si>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</si>
  <si>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</si>
  <si>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</si>
  <si>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</si>
  <si>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</si>
  <si>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</si>
  <si>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</si>
  <si>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</si>
  <si>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</si>
  <si>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</si>
  <si>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</si>
  <si>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</si>
  <si>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</si>
  <si>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</si>
  <si>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</si>
  <si>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</si>
  <si>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</si>
  <si>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</si>
  <si>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</si>
  <si>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</si>
  <si>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</si>
  <si>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</si>
  <si>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</si>
  <si>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</si>
  <si>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</si>
  <si>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</si>
  <si>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</si>
  <si>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</si>
  <si>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</si>
  <si>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</si>
  <si>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</si>
  <si>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</si>
  <si>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</si>
  <si>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</si>
  <si>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</si>
  <si>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</si>
  <si>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</si>
  <si>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</si>
  <si>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</si>
  <si>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</si>
  <si>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</si>
  <si>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</si>
  <si>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</si>
  <si>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</si>
  <si>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</si>
  <si>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</si>
  <si>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</si>
  <si>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</si>
  <si>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</si>
  <si>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</si>
  <si>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</si>
  <si>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</si>
  <si>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</si>
  <si>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</si>
  <si>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</si>
  <si>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</si>
  <si>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</si>
  <si>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</si>
  <si>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</si>
  <si>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</si>
  <si>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</si>
  <si>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</si>
  <si>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</si>
  <si>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</si>
  <si>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</si>
  <si>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</si>
  <si>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</si>
  <si>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</si>
  <si>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</si>
  <si>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</si>
  <si>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</si>
  <si>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</si>
  <si>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</si>
  <si>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</si>
  <si>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</si>
  <si>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</si>
  <si>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</si>
  <si>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</si>
  <si>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</si>
  <si>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</si>
  <si>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</si>
  <si>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</si>
  <si>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</si>
  <si>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</si>
  <si>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</si>
  <si>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</si>
  <si>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</si>
  <si>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</si>
  <si>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</si>
  <si>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</si>
  <si>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</si>
  <si>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</si>
  <si>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</si>
  <si>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</si>
  <si>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</si>
  <si>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</si>
  <si>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</si>
  <si>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</si>
  <si>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</si>
  <si>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</si>
  <si>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</si>
  <si>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</si>
  <si>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</si>
  <si>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</si>
  <si>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</si>
  <si>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</si>
  <si>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</si>
  <si>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</si>
  <si>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</si>
  <si>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</si>
  <si>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</si>
  <si>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</si>
  <si>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</si>
  <si>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</si>
  <si>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</si>
  <si>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</si>
  <si>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</si>
  <si>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</si>
  <si>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</si>
  <si>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</si>
  <si>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</si>
  <si>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</si>
  <si>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</si>
  <si>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</si>
  <si>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</si>
  <si>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</si>
  <si>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</si>
  <si>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</si>
  <si>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</si>
  <si>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</si>
  <si>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</si>
  <si>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</si>
  <si>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</si>
  <si>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</si>
  <si>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</si>
  <si>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</si>
  <si>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</si>
  <si>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</si>
  <si>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</si>
  <si>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</si>
  <si>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</si>
  <si>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</si>
  <si>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</si>
  <si>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</si>
  <si>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</si>
  <si>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</si>
  <si>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</si>
  <si>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</si>
  <si>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</si>
  <si>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</si>
  <si>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</si>
  <si>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</si>
  <si>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</si>
  <si>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</si>
  <si>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</si>
  <si>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</si>
  <si>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</si>
  <si>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</si>
  <si>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</si>
  <si>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</si>
  <si>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</si>
  <si>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</si>
  <si>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</si>
  <si>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</si>
  <si>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</si>
  <si>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</si>
  <si>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</si>
  <si>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</si>
  <si>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</si>
  <si>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</si>
  <si>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</si>
  <si>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</si>
  <si>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</si>
  <si>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</si>
  <si>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</si>
  <si>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</si>
  <si>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</si>
  <si>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</si>
  <si>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</si>
  <si>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</si>
  <si>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</si>
  <si>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</si>
  <si>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</si>
  <si>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</si>
  <si>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</si>
  <si>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</si>
  <si>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</si>
  <si>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</si>
  <si>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</si>
  <si>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</si>
  <si>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</si>
  <si>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</si>
  <si>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</si>
  <si>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</si>
  <si>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</si>
  <si>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</si>
  <si>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</si>
  <si>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</si>
  <si>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</si>
  <si>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</si>
  <si>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</si>
  <si>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</si>
  <si>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</si>
  <si>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</si>
  <si>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</si>
  <si>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</si>
  <si>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</si>
  <si>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</si>
  <si>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</si>
  <si>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</si>
  <si>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</si>
  <si>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</si>
  <si>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</si>
  <si>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</si>
  <si>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</si>
  <si>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</si>
  <si>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</si>
  <si>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</si>
  <si>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</si>
  <si>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</si>
  <si>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</si>
  <si>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</si>
  <si>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</si>
  <si>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</si>
  <si>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</si>
  <si>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</si>
  <si>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</si>
  <si>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</si>
  <si>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</si>
  <si>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</si>
  <si>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</si>
  <si>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</si>
  <si>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</si>
  <si>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</si>
  <si>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</si>
  <si>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</si>
  <si>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</si>
  <si>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</si>
  <si>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</si>
  <si>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</si>
  <si>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</si>
  <si>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</si>
  <si>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</si>
  <si>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</si>
  <si>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</si>
  <si>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</si>
  <si>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</si>
  <si>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</si>
  <si>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</si>
  <si>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</si>
  <si>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</si>
  <si>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</si>
  <si>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</si>
  <si>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</si>
  <si>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</si>
  <si>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</si>
  <si>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</si>
  <si>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</si>
  <si>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</si>
  <si>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</si>
  <si>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</si>
  <si>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</si>
  <si>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</si>
  <si>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</si>
  <si>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</si>
  <si>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</si>
  <si>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</si>
  <si>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</si>
  <si>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</si>
  <si>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</si>
  <si>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</si>
  <si>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</si>
  <si>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</si>
  <si>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</si>
  <si>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</si>
  <si>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</si>
  <si>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</si>
  <si>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</si>
  <si>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</si>
  <si>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</si>
  <si>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</si>
  <si>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</si>
  <si>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</si>
  <si>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</si>
  <si>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</si>
  <si>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</si>
  <si>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</si>
  <si>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</si>
  <si>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</si>
  <si>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</si>
  <si>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</si>
  <si>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</si>
  <si>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</si>
  <si>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</si>
  <si>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</si>
  <si>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</si>
  <si>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</si>
  <si>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</si>
  <si>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</si>
  <si>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</si>
  <si>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</si>
  <si>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</si>
  <si>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</si>
  <si>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</si>
  <si>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</si>
  <si>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</si>
  <si>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</si>
  <si>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</si>
  <si>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</si>
  <si>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</si>
  <si>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</si>
  <si>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</si>
  <si>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</si>
  <si>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</si>
  <si>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</si>
  <si>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</si>
  <si>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</si>
  <si>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</si>
  <si>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</si>
  <si>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</si>
  <si>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</si>
  <si>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</si>
  <si>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</si>
  <si>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</si>
  <si>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</si>
  <si>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</si>
  <si>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</si>
  <si>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</si>
  <si>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</si>
  <si>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</si>
  <si>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</si>
  <si>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</si>
  <si>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</si>
  <si>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</si>
  <si>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</si>
  <si>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</si>
  <si>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</si>
  <si>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</si>
  <si>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</si>
  <si>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</si>
  <si>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</si>
  <si>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</si>
  <si>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</si>
  <si>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</si>
  <si>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</si>
  <si>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</si>
  <si>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</si>
  <si>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</si>
  <si>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</si>
  <si>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</si>
  <si>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</si>
  <si>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</si>
  <si>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</si>
  <si>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</si>
  <si>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</si>
  <si>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</si>
  <si>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</si>
  <si>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</si>
  <si>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</si>
  <si>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</si>
  <si>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</si>
  <si>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</si>
  <si>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</si>
  <si>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</si>
  <si>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</si>
  <si>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</si>
  <si>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</si>
  <si>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</si>
  <si>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</si>
  <si>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</si>
  <si>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</si>
  <si>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</si>
  <si>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</si>
  <si>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</si>
  <si>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</si>
  <si>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</si>
  <si>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</si>
  <si>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</si>
  <si>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</si>
  <si>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</si>
  <si>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</si>
  <si>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</si>
  <si>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</si>
  <si>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</si>
  <si>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</si>
  <si>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</si>
  <si>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</si>
  <si>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</si>
  <si>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</si>
  <si>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</si>
  <si>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</si>
  <si>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</si>
  <si>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</si>
  <si>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</si>
  <si>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</si>
  <si>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</si>
  <si>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</si>
  <si>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</si>
  <si>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</si>
  <si>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</si>
  <si>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</si>
  <si>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</si>
  <si>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</si>
  <si>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</si>
  <si>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</si>
  <si>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</si>
  <si>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</si>
  <si>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</si>
  <si>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</si>
  <si>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</si>
  <si>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</si>
  <si>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</si>
  <si>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</si>
  <si>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</si>
  <si>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</si>
  <si>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</si>
  <si>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</si>
  <si>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</si>
  <si>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</si>
  <si>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</si>
  <si>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</si>
  <si>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</si>
  <si>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</si>
  <si>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</si>
  <si>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</si>
  <si>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</si>
  <si>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</si>
  <si>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</si>
  <si>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</si>
  <si>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</si>
  <si>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</si>
  <si>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</si>
  <si>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</si>
  <si>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</si>
  <si>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</si>
  <si>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</si>
  <si>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</si>
  <si>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</si>
  <si>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</si>
  <si>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</si>
  <si>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</si>
  <si>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</si>
  <si>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</si>
  <si>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</si>
  <si>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</si>
  <si>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</si>
  <si>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</si>
  <si>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</si>
  <si>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</si>
  <si>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</si>
  <si>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</si>
  <si>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</si>
  <si>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</si>
  <si>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</si>
  <si>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</si>
  <si>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</si>
  <si>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</si>
  <si>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</si>
  <si>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</si>
  <si>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</si>
  <si>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</si>
  <si>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</si>
  <si>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</si>
  <si>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</si>
  <si>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</si>
  <si>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</si>
  <si>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</si>
  <si>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</si>
  <si>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</si>
  <si>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</si>
  <si>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</si>
  <si>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</si>
  <si>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</si>
  <si>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</si>
  <si>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</si>
  <si>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</si>
  <si>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</si>
  <si>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</si>
  <si>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</si>
  <si>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</si>
  <si>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</si>
  <si>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</si>
  <si>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</si>
  <si>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</si>
  <si>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</si>
  <si>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</si>
  <si>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</si>
  <si>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</si>
  <si>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</si>
  <si>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</si>
  <si>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</si>
  <si>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</si>
  <si>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</si>
  <si>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</si>
  <si>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</si>
  <si>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</si>
  <si>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</si>
  <si>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</si>
  <si>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</si>
  <si>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</si>
  <si>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</si>
  <si>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</si>
  <si>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</si>
  <si>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</si>
  <si>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</si>
  <si>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</si>
  <si>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</si>
  <si>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</si>
  <si>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</si>
  <si>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</si>
  <si>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</si>
  <si>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</si>
  <si>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</si>
  <si>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</si>
  <si>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</si>
  <si>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</si>
  <si>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</si>
  <si>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</si>
  <si>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</si>
  <si>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</si>
  <si>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</si>
  <si>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</si>
  <si>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</si>
  <si>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</si>
  <si>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</si>
  <si>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</si>
  <si>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</si>
  <si>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</si>
  <si>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</si>
  <si>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</si>
  <si>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</si>
  <si>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</si>
  <si>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</si>
  <si>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</si>
  <si>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</si>
  <si>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</si>
  <si>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</si>
  <si>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</si>
  <si>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</si>
  <si>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</si>
  <si>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</si>
  <si>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</si>
  <si>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</si>
  <si>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</si>
  <si>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</si>
  <si>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</si>
  <si>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</si>
  <si>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</si>
  <si>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</si>
  <si>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</si>
  <si>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</si>
  <si>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</si>
  <si>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</si>
  <si>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</si>
  <si>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</si>
  <si>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</si>
  <si>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</si>
  <si>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</si>
  <si>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</si>
  <si>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</si>
  <si>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</si>
  <si>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</si>
  <si>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</si>
  <si>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</si>
  <si>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</si>
  <si>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</si>
  <si>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</si>
  <si>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</si>
  <si>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</si>
  <si>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</si>
  <si>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</si>
  <si>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</si>
  <si>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</si>
  <si>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</si>
  <si>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</si>
  <si>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</si>
  <si>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</si>
  <si>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</si>
  <si>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</si>
  <si>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</si>
  <si>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</si>
  <si>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</si>
  <si>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</si>
  <si>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</si>
  <si>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</si>
  <si>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</si>
  <si>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</si>
  <si>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</si>
  <si>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</si>
  <si>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</si>
  <si>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</si>
  <si>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</si>
  <si>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</si>
  <si>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</si>
  <si>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</si>
  <si>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</si>
  <si>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</si>
  <si>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</si>
  <si>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</si>
  <si>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</si>
  <si>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</si>
  <si>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</si>
  <si>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</si>
  <si>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</si>
  <si>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</si>
  <si>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</si>
  <si>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</si>
  <si>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</si>
  <si>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</si>
  <si>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</si>
  <si>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</si>
  <si>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</si>
  <si>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</si>
  <si>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</si>
  <si>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</si>
  <si>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</si>
  <si>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</si>
  <si>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</si>
  <si>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</si>
  <si>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</si>
  <si>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</si>
  <si>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</si>
  <si>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</si>
  <si>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</si>
  <si>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</si>
  <si>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</si>
  <si>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</si>
  <si>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</si>
  <si>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</si>
  <si>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</si>
  <si>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</si>
  <si>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</si>
  <si>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</si>
  <si>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</si>
  <si>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</si>
  <si>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</si>
  <si>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</si>
  <si>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</si>
  <si>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</si>
  <si>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</si>
  <si>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</si>
  <si>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</si>
  <si>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</si>
  <si>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</si>
  <si>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</si>
  <si>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</si>
  <si>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</si>
  <si>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</si>
  <si>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</si>
  <si>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</si>
  <si>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</si>
  <si>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</si>
  <si>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</si>
  <si>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</si>
  <si>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</si>
  <si>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</si>
  <si>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</si>
  <si>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</si>
  <si>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</si>
  <si>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</si>
  <si>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</si>
  <si>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</si>
  <si>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</si>
  <si>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</si>
  <si>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</si>
  <si>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</si>
  <si>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</si>
  <si>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</si>
  <si>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</si>
  <si>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</si>
  <si>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</si>
  <si>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</si>
  <si>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</si>
  <si>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</si>
  <si>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</si>
  <si>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</si>
  <si>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</si>
  <si>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</si>
  <si>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</si>
  <si>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</si>
  <si>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</si>
  <si>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</si>
  <si>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</si>
  <si>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</si>
  <si>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</si>
  <si>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</si>
  <si>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</si>
  <si>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</si>
  <si>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</si>
  <si>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</si>
  <si>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</si>
  <si>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</si>
  <si>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</si>
  <si>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</si>
  <si>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</si>
  <si>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</si>
  <si>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</si>
  <si>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</si>
  <si>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</si>
  <si>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</si>
  <si>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</si>
  <si>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</si>
  <si>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</si>
  <si>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</si>
  <si>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</si>
  <si>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</si>
  <si>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</si>
  <si>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</si>
  <si>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</si>
  <si>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</si>
  <si>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</si>
  <si>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</si>
  <si>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</si>
  <si>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</si>
  <si>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</si>
  <si>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</si>
  <si>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</si>
  <si>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</si>
  <si>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</si>
  <si>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</si>
  <si>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</si>
  <si>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</si>
  <si>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</si>
  <si>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</si>
  <si>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</si>
  <si>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</si>
  <si>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</si>
  <si>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</si>
  <si>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</si>
  <si>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</si>
  <si>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</si>
  <si>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</si>
  <si>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</si>
  <si>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</si>
  <si>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</si>
  <si>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</si>
  <si>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</si>
  <si>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</si>
  <si>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</si>
  <si>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</si>
  <si>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</si>
  <si>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</si>
  <si>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</si>
  <si>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</si>
  <si>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</si>
  <si>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</si>
  <si>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</si>
  <si>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</si>
  <si>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</si>
  <si>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</si>
  <si>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</si>
  <si>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</si>
  <si>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</si>
  <si>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</si>
  <si>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</si>
  <si>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</si>
  <si>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</si>
  <si>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</si>
  <si>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</si>
  <si>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</si>
  <si>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</si>
  <si>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</si>
  <si>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</si>
  <si>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</si>
  <si>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</si>
  <si>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</si>
  <si>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</si>
  <si>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</si>
  <si>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</si>
  <si>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</si>
  <si>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</si>
  <si>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</si>
  <si>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</si>
  <si>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</si>
  <si>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</si>
  <si>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</si>
  <si>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</si>
  <si>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</si>
  <si>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</si>
  <si>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</si>
  <si>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</si>
  <si>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</si>
  <si>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</si>
  <si>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</si>
  <si>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</si>
  <si>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</si>
  <si>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</si>
  <si>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</si>
  <si>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</si>
  <si>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</si>
  <si>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</si>
  <si>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</si>
  <si>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</si>
  <si>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</si>
  <si>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</si>
  <si>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</si>
  <si>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</si>
  <si>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</si>
  <si>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</si>
  <si>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</si>
  <si>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</si>
  <si>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</si>
  <si>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</si>
  <si>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</si>
  <si>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</si>
  <si>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</si>
  <si>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</si>
  <si>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</si>
  <si>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</si>
  <si>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</si>
  <si>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</si>
  <si>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</si>
  <si>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</si>
  <si>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</si>
  <si>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</si>
  <si>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</si>
  <si>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</si>
  <si>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</si>
  <si>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</si>
  <si>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</si>
  <si>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</si>
  <si>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</si>
  <si>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</si>
  <si>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</si>
  <si>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</si>
  <si>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</si>
  <si>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</si>
  <si>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</si>
  <si>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</si>
  <si>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</si>
  <si>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</si>
  <si>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</si>
  <si>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</si>
  <si>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</si>
  <si>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</si>
  <si>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</si>
  <si>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</si>
  <si>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</si>
  <si>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</si>
  <si>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</si>
  <si>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</si>
  <si>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</si>
  <si>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</si>
  <si>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</si>
  <si>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</si>
  <si>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</si>
  <si>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</si>
  <si>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</si>
  <si>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</si>
  <si>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</si>
  <si>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</si>
  <si>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</si>
  <si>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</si>
  <si>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</si>
  <si>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</si>
  <si>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</si>
  <si>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</si>
  <si>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</si>
  <si>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</si>
  <si>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</si>
  <si>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</si>
  <si>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</si>
  <si>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</si>
  <si>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</si>
  <si>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</si>
  <si>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</si>
  <si>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</si>
  <si>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</si>
  <si>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</si>
  <si>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</si>
  <si>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</si>
  <si>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</si>
  <si>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</si>
  <si>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</si>
  <si>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</si>
  <si>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</si>
  <si>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</si>
  <si>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</si>
  <si>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</si>
  <si>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</si>
  <si>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</si>
  <si>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</si>
  <si>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</si>
  <si>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</si>
  <si>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</si>
  <si>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</si>
  <si>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</si>
  <si>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</si>
  <si>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</si>
  <si>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</si>
  <si>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</si>
  <si>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</si>
  <si>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</si>
  <si>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</si>
  <si>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</si>
  <si>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</si>
  <si>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</si>
  <si>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</si>
  <si>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</si>
  <si>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</si>
  <si>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</si>
  <si>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</si>
  <si>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</si>
  <si>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</si>
  <si>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</si>
  <si>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</si>
  <si>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</si>
  <si>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</si>
  <si>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</si>
  <si>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</si>
  <si>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</si>
  <si>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</si>
  <si>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</si>
  <si>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</si>
  <si>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</si>
  <si>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</si>
  <si>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</si>
  <si>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</si>
  <si>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</si>
  <si>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</si>
  <si>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</si>
  <si>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</si>
  <si>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</si>
  <si>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</si>
  <si>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</si>
  <si>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</si>
  <si>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</si>
  <si>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</si>
  <si>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</si>
  <si>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</si>
  <si>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</si>
  <si>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</si>
  <si>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</si>
  <si>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</si>
  <si>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</si>
  <si>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</si>
  <si>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</si>
  <si>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</si>
  <si>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</si>
  <si>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</si>
  <si>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</si>
  <si>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</si>
  <si>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</si>
  <si>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</si>
  <si>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</si>
  <si>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</si>
  <si>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</si>
  <si>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</si>
  <si>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</si>
  <si>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</si>
  <si>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</si>
  <si>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</si>
  <si>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</si>
  <si>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</si>
  <si>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</si>
  <si>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</si>
  <si>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</si>
  <si>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</si>
  <si>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</si>
  <si>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</si>
  <si>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</si>
  <si>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</si>
  <si>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</si>
  <si>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</si>
  <si>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</si>
  <si>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</si>
  <si>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</si>
  <si>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</si>
  <si>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</si>
  <si>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</si>
  <si>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</si>
  <si>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</si>
  <si>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</si>
  <si>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</si>
  <si>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</si>
  <si>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</si>
  <si>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</si>
  <si>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</si>
  <si>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</si>
  <si>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</si>
  <si>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</si>
  <si>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</si>
  <si>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</si>
  <si>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</si>
  <si>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</si>
  <si>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</si>
  <si>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</si>
  <si>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</si>
  <si>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</si>
  <si>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</si>
  <si>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</si>
  <si>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</si>
  <si>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</si>
  <si>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</si>
  <si>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</si>
  <si>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</si>
  <si>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</si>
  <si>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</si>
  <si>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</si>
  <si>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</si>
  <si>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</si>
  <si>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</si>
  <si>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</si>
  <si>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</si>
  <si>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</si>
  <si>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</si>
  <si>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</si>
  <si>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</si>
  <si>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</si>
  <si>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</si>
  <si>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</si>
  <si>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</si>
  <si>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</si>
  <si>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</si>
  <si>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</si>
  <si>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</si>
  <si>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</si>
  <si>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</si>
  <si>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</si>
  <si>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</si>
  <si>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</si>
  <si>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</si>
  <si>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</si>
  <si>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</si>
  <si>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</si>
  <si>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</si>
  <si>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</si>
  <si>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</si>
  <si>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</si>
  <si>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</si>
  <si>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</si>
  <si>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</si>
  <si>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</si>
  <si>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</si>
  <si>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</si>
  <si>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</si>
  <si>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</si>
  <si>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</si>
  <si>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</si>
  <si>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</si>
  <si>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</si>
  <si>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</si>
  <si>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</si>
  <si>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</si>
  <si>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</si>
  <si>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</si>
  <si>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</si>
  <si>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</si>
  <si>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</si>
  <si>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</si>
  <si>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</si>
  <si>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</si>
  <si>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</si>
  <si>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</si>
  <si>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</si>
  <si>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</si>
  <si>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</si>
  <si>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</si>
  <si>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</si>
  <si>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</si>
  <si>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</si>
  <si>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</si>
  <si>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</si>
  <si>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</si>
  <si>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</si>
  <si>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</si>
  <si>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</si>
  <si>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</si>
  <si>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</si>
  <si>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</si>
  <si>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</si>
  <si>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</si>
  <si>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</si>
  <si>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</si>
  <si>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</si>
  <si>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</si>
  <si>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</si>
  <si>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</si>
  <si>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</si>
  <si>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</si>
  <si>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</si>
  <si>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</si>
  <si>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</si>
  <si>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</si>
  <si>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</si>
  <si>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</si>
  <si>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</si>
  <si>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</si>
  <si>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</si>
  <si>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</si>
  <si>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</si>
  <si>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</si>
  <si>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</si>
  <si>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</si>
  <si>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</si>
  <si>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</si>
  <si>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</si>
  <si>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</si>
  <si>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</si>
  <si>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</si>
  <si>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</si>
  <si>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</si>
  <si>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</si>
  <si>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</si>
  <si>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</si>
  <si>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</si>
  <si>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</si>
  <si>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</si>
  <si>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</si>
  <si>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</si>
  <si>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</si>
  <si>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</si>
  <si>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</si>
  <si>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</si>
  <si>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</si>
  <si>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</si>
  <si>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</si>
  <si>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</si>
  <si>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</si>
  <si>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</si>
  <si>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</si>
  <si>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</si>
  <si>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</si>
  <si>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</si>
  <si>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</si>
  <si>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</si>
  <si>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</si>
  <si>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</si>
  <si>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</si>
  <si>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</si>
  <si>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</si>
  <si>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</si>
  <si>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</si>
  <si>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</si>
  <si>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</si>
  <si>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</si>
  <si>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</si>
  <si>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</si>
  <si>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</si>
  <si>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</si>
  <si>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</si>
  <si>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</si>
  <si>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</si>
  <si>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</si>
  <si>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</si>
  <si>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</si>
  <si>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</si>
  <si>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</si>
  <si>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</si>
  <si>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</si>
  <si>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</si>
  <si>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</si>
  <si>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</si>
  <si>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</si>
  <si>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</si>
  <si>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</si>
  <si>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</si>
  <si>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</si>
  <si>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</si>
  <si>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</si>
  <si>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</si>
  <si>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</si>
  <si>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</si>
  <si>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</si>
  <si>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</si>
  <si>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</si>
  <si>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</si>
  <si>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</si>
  <si>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</si>
  <si>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</si>
  <si>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</si>
  <si>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</si>
  <si>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</si>
  <si>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</si>
  <si>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</si>
  <si>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</si>
  <si>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</si>
  <si>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</si>
  <si>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</si>
  <si>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</si>
  <si>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</si>
  <si>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</si>
  <si>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</si>
  <si>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</si>
  <si>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</si>
  <si>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</si>
  <si>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</si>
  <si>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</si>
  <si>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</si>
  <si>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</si>
  <si>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</si>
  <si>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</si>
  <si>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</si>
  <si>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</si>
  <si>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</si>
  <si>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</si>
  <si>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</si>
  <si>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</si>
  <si>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</si>
  <si>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</si>
  <si>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</si>
  <si>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</si>
  <si>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</si>
  <si>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</si>
  <si>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</si>
  <si>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</si>
  <si>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</si>
  <si>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</si>
  <si>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</si>
  <si>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</si>
  <si>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</si>
  <si>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</si>
  <si>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</si>
  <si>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</si>
  <si>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</si>
  <si>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</si>
  <si>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</si>
  <si>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</si>
  <si>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</si>
  <si>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</si>
  <si>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</si>
  <si>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</si>
  <si>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</si>
  <si>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</si>
  <si>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</si>
  <si>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</si>
  <si>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</si>
  <si>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</si>
  <si>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</si>
  <si>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</si>
  <si>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</si>
  <si>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</si>
  <si>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</si>
  <si>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</si>
  <si>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</si>
  <si>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</si>
  <si>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</si>
  <si>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</si>
  <si>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</si>
  <si>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</si>
  <si>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</si>
  <si>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</si>
  <si>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</si>
  <si>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</si>
  <si>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</si>
  <si>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</si>
  <si>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</si>
  <si>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</si>
  <si>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</si>
  <si>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</si>
  <si>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</si>
  <si>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</si>
  <si>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</si>
  <si>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</si>
  <si>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</si>
  <si>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</si>
  <si>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</si>
  <si>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</si>
  <si>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</si>
  <si>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</si>
  <si>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</si>
  <si>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</si>
  <si>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</si>
  <si>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</si>
  <si>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</si>
  <si>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</si>
  <si>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</si>
  <si>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</si>
  <si>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</si>
  <si>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</si>
  <si>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</si>
  <si>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</si>
  <si>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</si>
  <si>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</si>
  <si>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</si>
  <si>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</si>
  <si>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</si>
  <si>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</si>
  <si>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</si>
  <si>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</si>
  <si>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</si>
  <si>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</si>
  <si>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</si>
  <si>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</si>
  <si>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</si>
  <si>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</si>
  <si>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</si>
  <si>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</si>
  <si>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</si>
  <si>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</si>
  <si>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</si>
  <si>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</si>
  <si>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</si>
  <si>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</si>
  <si>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</si>
  <si>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</si>
  <si>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</si>
  <si>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</si>
  <si>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</si>
  <si>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</si>
  <si>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</si>
  <si>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</si>
  <si>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</si>
  <si>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</si>
  <si>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</si>
  <si>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</si>
  <si>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</si>
  <si>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</si>
  <si>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</si>
  <si>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</si>
  <si>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</si>
  <si>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</si>
  <si>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</si>
  <si>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</si>
  <si>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</si>
  <si>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</si>
  <si>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</si>
  <si>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</si>
  <si>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</si>
  <si>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</si>
  <si>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</si>
  <si>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</si>
  <si>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</si>
  <si>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</si>
  <si>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</si>
  <si>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</si>
  <si>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</si>
  <si>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</si>
  <si>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</si>
  <si>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</si>
  <si>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</si>
  <si>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</si>
  <si>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</si>
  <si>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</si>
  <si>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</si>
  <si>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</si>
  <si>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</si>
  <si>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</si>
  <si>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</si>
  <si>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</si>
  <si>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</si>
  <si>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</si>
  <si>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</si>
  <si>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</si>
  <si>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</si>
  <si>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</si>
  <si>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</si>
  <si>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</si>
  <si>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</si>
  <si>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</si>
  <si>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</si>
  <si>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</si>
  <si>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</si>
  <si>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</si>
  <si>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</si>
  <si>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</si>
  <si>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</si>
  <si>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</si>
  <si>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</si>
  <si>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</si>
  <si>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</si>
  <si>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</si>
  <si>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</si>
  <si>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</si>
  <si>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</si>
  <si>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</si>
  <si>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</si>
  <si>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</si>
  <si>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</si>
  <si>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</si>
  <si>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</si>
  <si>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</si>
  <si>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</si>
  <si>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</si>
  <si>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</si>
  <si>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</si>
  <si>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</si>
  <si>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</si>
  <si>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</si>
  <si>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</si>
  <si>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</si>
  <si>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</si>
  <si>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</si>
  <si>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</si>
  <si>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</si>
  <si>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</si>
  <si>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</si>
  <si>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</si>
  <si>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</si>
  <si>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</si>
  <si>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</si>
  <si>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</si>
  <si>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</si>
  <si>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</si>
  <si>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</si>
  <si>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</si>
  <si>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</si>
  <si>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</si>
  <si>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</si>
  <si>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</si>
  <si>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</si>
  <si>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</si>
  <si>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</si>
  <si>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</si>
  <si>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</si>
  <si>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</si>
  <si>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</si>
  <si>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</si>
  <si>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</si>
  <si>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</si>
  <si>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</si>
  <si>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</si>
  <si>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</si>
  <si>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</si>
  <si>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</si>
  <si>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</si>
  <si>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</si>
  <si>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</si>
  <si>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</si>
  <si>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</si>
  <si>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</si>
  <si>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</si>
  <si>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</si>
  <si>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</si>
  <si>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</si>
  <si>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</si>
  <si>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</si>
  <si>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</si>
  <si>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</si>
  <si>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</si>
  <si>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</si>
  <si>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</si>
  <si>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</si>
  <si>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</si>
  <si>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</si>
  <si>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</si>
  <si>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</si>
  <si>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</si>
  <si>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</si>
  <si>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</si>
  <si>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</si>
  <si>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</si>
  <si>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</si>
  <si>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</si>
  <si>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</si>
  <si>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</si>
  <si>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</si>
  <si>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</si>
  <si>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</si>
  <si>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</si>
  <si>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</si>
  <si>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</si>
  <si>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</si>
  <si>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</si>
  <si>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</si>
  <si>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</si>
  <si>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</si>
  <si>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</si>
  <si>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</si>
  <si>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</si>
  <si>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</si>
  <si>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</si>
  <si>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</si>
  <si>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</si>
  <si>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</si>
  <si>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</si>
  <si>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</si>
  <si>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</si>
  <si>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</si>
  <si>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</si>
  <si>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</si>
  <si>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</si>
  <si>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</si>
  <si>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</si>
  <si>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</si>
  <si>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</si>
  <si>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</si>
  <si>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</si>
  <si>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</si>
  <si>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</si>
  <si>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</si>
  <si>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</si>
  <si>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</si>
  <si>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</si>
  <si>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</si>
  <si>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</si>
  <si>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</si>
  <si>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</si>
  <si>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</si>
  <si>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</si>
  <si>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</si>
  <si>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</si>
  <si>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</si>
  <si>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</si>
  <si>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</si>
  <si>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</si>
  <si>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</si>
  <si>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</si>
  <si>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</si>
  <si>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</si>
  <si>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</si>
  <si>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</si>
  <si>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</si>
  <si>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</si>
  <si>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</si>
  <si>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</si>
  <si>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</si>
  <si>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</si>
  <si>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</si>
  <si>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</si>
  <si>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</si>
  <si>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</si>
  <si>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</si>
  <si>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</si>
  <si>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</si>
  <si>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</si>
  <si>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</si>
  <si>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</si>
  <si>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</si>
  <si>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</si>
  <si>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</si>
  <si>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</si>
  <si>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</si>
  <si>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</si>
  <si>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</si>
  <si>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</si>
  <si>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</si>
  <si>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</si>
  <si>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</si>
  <si>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</si>
  <si>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</si>
  <si>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</si>
  <si>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</si>
  <si>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</si>
  <si>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</si>
  <si>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</si>
  <si>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</si>
  <si>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</si>
  <si>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</si>
  <si>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</si>
  <si>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</si>
  <si>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</si>
  <si>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</si>
  <si>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</si>
  <si>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</si>
  <si>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</si>
  <si>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</si>
  <si>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</si>
  <si>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</si>
  <si>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</si>
  <si>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</si>
  <si>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</si>
  <si>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</si>
  <si>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</si>
  <si>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</si>
  <si>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</si>
  <si>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</si>
  <si>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</si>
  <si>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</si>
  <si>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</si>
  <si>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</si>
  <si>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</si>
  <si>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</si>
  <si>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</si>
  <si>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</si>
  <si>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</si>
  <si>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</si>
  <si>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</si>
  <si>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</si>
  <si>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</si>
  <si>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</si>
  <si>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</si>
  <si>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</si>
  <si>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</si>
  <si>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</si>
  <si>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</si>
  <si>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</si>
  <si>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</si>
  <si>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</si>
  <si>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</si>
  <si>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</si>
  <si>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</si>
  <si>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</si>
  <si>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</si>
  <si>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</si>
  <si>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</si>
  <si>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</si>
  <si>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</si>
  <si>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</si>
  <si>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</si>
  <si>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</si>
  <si>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</si>
  <si>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</si>
  <si>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</si>
  <si>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</si>
  <si>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</si>
  <si>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</si>
  <si>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</si>
  <si>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</si>
  <si>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</si>
  <si>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</si>
  <si>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</si>
  <si>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</si>
  <si>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</si>
  <si>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</si>
  <si>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</si>
  <si>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</si>
  <si>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</si>
  <si>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</si>
  <si>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</si>
  <si>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</si>
  <si>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</si>
  <si>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</si>
  <si>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</si>
  <si>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</si>
  <si>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</si>
  <si>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</si>
  <si>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</si>
  <si>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</si>
  <si>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</si>
  <si>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</si>
  <si>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</si>
  <si>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</si>
  <si>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</si>
  <si>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</si>
  <si>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</si>
  <si>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</si>
  <si>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</si>
  <si>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</si>
  <si>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</si>
  <si>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</si>
  <si>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</si>
  <si>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</si>
  <si>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</si>
  <si>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</si>
  <si>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</si>
  <si>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</si>
  <si>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</si>
  <si>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</si>
  <si>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</si>
  <si>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</si>
  <si>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</si>
  <si>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</si>
  <si>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</si>
  <si>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</si>
  <si>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</si>
  <si>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</si>
  <si>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</si>
  <si>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</si>
  <si>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</si>
  <si>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</si>
  <si>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</si>
  <si>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</si>
  <si>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</si>
  <si>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</si>
  <si>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</si>
  <si>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</si>
  <si>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</si>
  <si>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</si>
  <si>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</si>
  <si>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</si>
  <si>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</si>
  <si>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</si>
  <si>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</si>
  <si>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</si>
  <si>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</si>
  <si>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</si>
  <si>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</si>
  <si>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</si>
  <si>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</si>
  <si>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</si>
  <si>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</si>
  <si>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</si>
  <si>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</si>
  <si>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</si>
  <si>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</si>
  <si>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</si>
  <si>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</si>
  <si>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</si>
  <si>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</si>
  <si>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</si>
  <si>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</si>
  <si>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</si>
  <si>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</si>
  <si>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</si>
  <si>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</si>
  <si>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</si>
  <si>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</si>
  <si>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</si>
  <si>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</si>
  <si>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</si>
  <si>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</si>
  <si>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</si>
  <si>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</si>
  <si>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</si>
  <si>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</si>
  <si>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</si>
  <si>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</si>
  <si>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</si>
  <si>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</si>
  <si>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</si>
  <si>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</si>
  <si>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</si>
  <si>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</si>
  <si>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</si>
  <si>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</si>
  <si>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</si>
  <si>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</si>
  <si>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</si>
  <si>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</si>
  <si>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</si>
  <si>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</si>
  <si>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</si>
  <si>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</si>
  <si>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</si>
  <si>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</si>
  <si>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</si>
  <si>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</si>
  <si>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</si>
  <si>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</si>
  <si>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</si>
  <si>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</si>
  <si>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</si>
  <si>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</si>
  <si>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</si>
  <si>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</si>
  <si>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</si>
  <si>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</si>
  <si>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</si>
  <si>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</si>
  <si>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</si>
  <si>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</si>
  <si>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</si>
  <si>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</si>
  <si>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</si>
  <si>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</si>
  <si>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</si>
  <si>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</si>
  <si>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</si>
  <si>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</si>
  <si>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</si>
  <si>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</si>
  <si>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</si>
  <si>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</si>
  <si>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</si>
  <si>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</si>
  <si>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</si>
  <si>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</si>
  <si>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</si>
  <si>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</si>
  <si>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</si>
  <si>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</si>
  <si>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</si>
  <si>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</si>
  <si>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</si>
  <si>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</si>
  <si>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</si>
  <si>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</si>
  <si>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</si>
  <si>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</si>
  <si>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</si>
  <si>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</si>
  <si>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</si>
  <si>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</si>
  <si>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</si>
  <si>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</si>
  <si>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</si>
  <si>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</si>
  <si>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</si>
  <si>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</si>
  <si>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</si>
  <si>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</si>
  <si>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</si>
  <si>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</si>
  <si>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</si>
  <si>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</si>
  <si>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</si>
  <si>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</si>
  <si>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</si>
  <si>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</si>
  <si>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</si>
  <si>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</si>
  <si>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</si>
  <si>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</si>
  <si>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</si>
  <si>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</si>
  <si>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</si>
  <si>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</si>
  <si>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</si>
  <si>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</si>
  <si>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</si>
  <si>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</si>
  <si>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</si>
  <si>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</si>
  <si>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</si>
  <si>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</si>
  <si>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</si>
  <si>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</si>
  <si>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</si>
  <si>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</si>
  <si>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</si>
  <si>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</si>
  <si>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</si>
  <si>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</si>
  <si>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</si>
  <si>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</si>
  <si>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</si>
  <si>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</si>
  <si>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</si>
  <si>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</si>
  <si>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</si>
  <si>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</si>
  <si>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</si>
  <si>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</si>
  <si>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</si>
  <si>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</si>
  <si>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</si>
  <si>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</si>
  <si>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</si>
  <si>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</si>
  <si>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</si>
  <si>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</si>
  <si>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</si>
  <si>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</si>
  <si>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</si>
  <si>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</si>
  <si>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</si>
  <si>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</si>
  <si>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</si>
  <si>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</si>
  <si>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</si>
  <si>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</si>
  <si>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</si>
  <si>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</si>
  <si>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</si>
  <si>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</si>
  <si>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</si>
  <si>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</si>
  <si>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</si>
  <si>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</si>
  <si>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</si>
  <si>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</si>
  <si>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</si>
  <si>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</si>
  <si>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</si>
  <si>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</si>
  <si>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</si>
  <si>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</si>
  <si>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</si>
  <si>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</si>
  <si>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</si>
  <si>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</si>
  <si>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</si>
  <si>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</si>
  <si>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</si>
  <si>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</si>
  <si>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</si>
  <si>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</si>
  <si>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</si>
  <si>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</si>
  <si>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</si>
  <si>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</si>
  <si>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</si>
  <si>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</si>
  <si>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</si>
  <si>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</si>
  <si>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</si>
  <si>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</si>
  <si>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</si>
  <si>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</si>
  <si>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</si>
  <si>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</si>
  <si>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</si>
  <si>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</si>
  <si>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</si>
  <si>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</si>
  <si>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</si>
  <si>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</si>
  <si>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</si>
  <si>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</si>
  <si>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</si>
  <si>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</si>
  <si>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</si>
  <si>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</si>
  <si>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</si>
  <si>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</si>
  <si>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</si>
  <si>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</si>
  <si>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</si>
  <si>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</si>
  <si>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</si>
  <si>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</si>
  <si>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</si>
  <si>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</si>
  <si>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</si>
  <si>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</si>
  <si>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</si>
  <si>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</si>
  <si>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</si>
  <si>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</si>
  <si>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</si>
  <si>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</si>
  <si>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</si>
  <si>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</si>
  <si>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</si>
  <si>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</si>
  <si>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</si>
  <si>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</si>
  <si>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</si>
  <si>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</si>
  <si>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</si>
  <si>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</si>
  <si>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</si>
  <si>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</si>
  <si>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</si>
  <si>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</si>
  <si>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</si>
  <si>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</si>
  <si>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</si>
  <si>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</si>
  <si>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</si>
  <si>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</si>
  <si>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</si>
  <si>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</si>
  <si>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</si>
  <si>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</si>
  <si>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</si>
  <si>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</si>
  <si>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</si>
  <si>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</si>
  <si>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</si>
  <si>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</si>
  <si>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</si>
  <si>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</si>
  <si>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</si>
  <si>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</si>
  <si>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</si>
  <si>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</si>
  <si>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</si>
  <si>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</si>
  <si>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</si>
  <si>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</si>
  <si>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</si>
  <si>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</si>
  <si>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</si>
  <si>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</si>
  <si>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</si>
  <si>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</si>
  <si>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</si>
  <si>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</si>
  <si>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</si>
  <si>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</si>
  <si>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</si>
  <si>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</si>
  <si>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</si>
  <si>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</si>
  <si>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</si>
  <si>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</si>
  <si>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</si>
  <si>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</si>
  <si>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</si>
  <si>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</si>
  <si>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</si>
  <si>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</si>
  <si>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</si>
  <si>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</si>
  <si>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</si>
  <si>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</si>
  <si>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</si>
  <si>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</si>
  <si>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</si>
  <si>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</si>
  <si>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</si>
  <si>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</si>
  <si>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</si>
  <si>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</si>
  <si>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</si>
  <si>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</si>
  <si>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</si>
  <si>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</si>
  <si>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</si>
  <si>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</si>
  <si>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</si>
  <si>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</si>
  <si>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</si>
  <si>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</si>
  <si>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</si>
  <si>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</si>
  <si>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</si>
  <si>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</si>
  <si>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</si>
  <si>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</si>
  <si>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</si>
  <si>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</si>
  <si>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</si>
  <si>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</si>
  <si>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</si>
  <si>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</si>
  <si>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</si>
  <si>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</si>
  <si>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</si>
  <si>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</si>
  <si>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</si>
  <si>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</si>
  <si>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</si>
  <si>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</si>
  <si>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</si>
  <si>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</si>
  <si>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</si>
  <si>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</si>
  <si>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</si>
  <si>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</si>
  <si>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</si>
  <si>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</si>
  <si>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</si>
  <si>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</si>
  <si>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</si>
  <si>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</si>
  <si>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</si>
  <si>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</si>
  <si>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</si>
  <si>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</si>
  <si>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</si>
  <si>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</si>
  <si>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</si>
  <si>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</si>
  <si>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</si>
  <si>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</si>
  <si>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</si>
  <si>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</si>
  <si>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</si>
  <si>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</si>
  <si>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</si>
  <si>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</si>
  <si>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</si>
  <si>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</si>
  <si>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</si>
  <si>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</si>
  <si>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</si>
  <si>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</si>
  <si>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</si>
  <si>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</si>
  <si>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</si>
  <si>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</si>
  <si>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</si>
  <si>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</si>
  <si>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</si>
  <si>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</si>
  <si>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</si>
  <si>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</si>
  <si>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</si>
  <si>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</si>
  <si>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</si>
  <si>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</si>
  <si>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</si>
  <si>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</si>
  <si>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</si>
  <si>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</si>
  <si>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</si>
  <si>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</si>
  <si>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</si>
  <si>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</si>
  <si>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</si>
  <si>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</si>
  <si>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</si>
  <si>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</si>
  <si>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</si>
  <si>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</si>
  <si>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</si>
  <si>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</si>
  <si>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</si>
  <si>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</si>
  <si>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</si>
  <si>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</si>
  <si>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</si>
  <si>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</si>
  <si>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</si>
  <si>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</si>
  <si>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</si>
  <si>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</si>
  <si>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</si>
  <si>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</si>
  <si>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</si>
  <si>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</si>
  <si>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</si>
  <si>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</si>
  <si>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</si>
  <si>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</si>
  <si>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</si>
  <si>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</si>
  <si>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</si>
  <si>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</si>
  <si>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</si>
  <si>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</si>
  <si>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</si>
  <si>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</si>
  <si>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</si>
  <si>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</si>
  <si>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</si>
  <si>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</si>
  <si>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</si>
  <si>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</si>
  <si>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</si>
  <si>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</si>
  <si>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</si>
  <si>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</si>
  <si>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</si>
  <si>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</si>
  <si>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</si>
  <si>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</si>
  <si>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</si>
  <si>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</si>
  <si>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</si>
  <si>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</si>
  <si>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</si>
  <si>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</si>
  <si>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</si>
  <si>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</si>
  <si>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</si>
  <si>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</si>
  <si>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</si>
  <si>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</si>
  <si>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</si>
  <si>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</si>
  <si>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</si>
  <si>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</si>
  <si>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</si>
  <si>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</si>
  <si>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</si>
  <si>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</si>
  <si>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</si>
  <si>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</si>
  <si>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</si>
  <si>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</si>
  <si>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</si>
  <si>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</si>
  <si>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</si>
  <si>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</si>
  <si>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</si>
  <si>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</si>
  <si>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</si>
  <si>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</si>
  <si>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</si>
  <si>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</si>
  <si>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</si>
  <si>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</si>
  <si>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</si>
  <si>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</si>
  <si>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</si>
  <si>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</si>
  <si>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</si>
  <si>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</si>
  <si>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</si>
  <si>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</si>
  <si>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</si>
  <si>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</si>
  <si>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</si>
  <si>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</si>
  <si>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</si>
  <si>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</si>
  <si>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</si>
  <si>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</si>
  <si>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</si>
  <si>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</si>
  <si>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</si>
  <si>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</si>
  <si>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</si>
  <si>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</si>
  <si>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</si>
  <si>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</si>
  <si>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</si>
  <si>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</si>
  <si>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</si>
  <si>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</si>
  <si>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</si>
  <si>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</si>
  <si>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</si>
  <si>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</si>
  <si>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</si>
  <si>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</si>
  <si>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</si>
  <si>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</si>
  <si>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</si>
  <si>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</si>
  <si>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</si>
  <si>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</si>
  <si>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</si>
  <si>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</si>
  <si>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</si>
  <si>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</si>
  <si>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</si>
  <si>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</si>
  <si>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</si>
  <si>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</si>
  <si>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</si>
  <si>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</si>
  <si>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</si>
  <si>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</si>
  <si>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</si>
  <si>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</si>
  <si>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</si>
  <si>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</si>
  <si>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</si>
  <si>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</si>
  <si>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</si>
  <si>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</si>
  <si>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</si>
  <si>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</si>
  <si>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</si>
  <si>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</si>
  <si>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</si>
  <si>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</si>
  <si>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</si>
  <si>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</si>
  <si>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</si>
  <si>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</si>
  <si>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</si>
  <si>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</si>
  <si>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</si>
  <si>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</si>
  <si>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</si>
  <si>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</si>
  <si>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</si>
  <si>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</si>
  <si>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</si>
  <si>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</si>
  <si>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</si>
  <si>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</si>
  <si>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</si>
  <si>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</si>
  <si>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</si>
  <si>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</si>
  <si>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</si>
  <si>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</si>
  <si>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</si>
  <si>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</si>
  <si>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</si>
  <si>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</si>
  <si>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</si>
  <si>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</si>
  <si>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</si>
  <si>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</si>
  <si>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</si>
  <si>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</si>
  <si>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</si>
  <si>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</si>
  <si>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</si>
  <si>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</si>
  <si>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</si>
  <si>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</si>
  <si>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</si>
  <si>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</si>
  <si>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</si>
  <si>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</si>
  <si>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</si>
  <si>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</si>
  <si>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</si>
  <si>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</si>
  <si>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</si>
  <si>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</si>
  <si>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</si>
  <si>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</si>
  <si>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</si>
  <si>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</si>
  <si>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</si>
  <si>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</si>
  <si>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</si>
  <si>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</si>
  <si>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</si>
  <si>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</si>
  <si>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</si>
  <si>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</si>
  <si>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</si>
  <si>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</si>
  <si>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</si>
  <si>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</si>
  <si>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</si>
  <si>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</si>
  <si>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</si>
  <si>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</si>
  <si>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</si>
  <si>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</si>
  <si>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</si>
  <si>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</si>
  <si>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</si>
  <si>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</si>
  <si>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</si>
  <si>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</si>
  <si>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</si>
  <si>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</si>
  <si>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</si>
  <si>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</si>
  <si>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</si>
  <si>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</si>
  <si>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</si>
  <si>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</si>
  <si>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</si>
  <si>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</si>
  <si>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</si>
  <si>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</si>
  <si>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</si>
  <si>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</si>
  <si>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</si>
  <si>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</si>
  <si>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</si>
  <si>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</si>
  <si>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</si>
  <si>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</si>
  <si>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</si>
  <si>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</si>
  <si>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</si>
  <si>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</si>
  <si>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</si>
  <si>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</si>
  <si>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</si>
  <si>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</si>
  <si>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</si>
  <si>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</si>
  <si>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</si>
  <si>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</si>
  <si>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</si>
  <si>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</si>
  <si>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</si>
  <si>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</si>
  <si>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</si>
  <si>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</si>
  <si>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</si>
  <si>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</si>
  <si>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</si>
  <si>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</si>
  <si>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</si>
  <si>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</si>
  <si>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</si>
  <si>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</si>
  <si>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</si>
  <si>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</si>
  <si>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</si>
  <si>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</si>
  <si>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</si>
  <si>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</si>
  <si>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</si>
  <si>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</si>
  <si>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</si>
  <si>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</si>
  <si>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</si>
  <si>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</si>
  <si>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</si>
  <si>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</si>
  <si>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</si>
  <si>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</si>
  <si>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</si>
  <si>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</si>
  <si>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</si>
  <si>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</si>
  <si>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</si>
  <si>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</si>
  <si>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</si>
  <si>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</si>
  <si>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</si>
  <si>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</si>
  <si>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</si>
  <si>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</si>
  <si>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</si>
  <si>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</si>
  <si>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</si>
  <si>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</si>
  <si>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</si>
  <si>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</si>
  <si>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</si>
  <si>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</si>
  <si>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</si>
  <si>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</si>
  <si>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</si>
  <si>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</si>
  <si>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</si>
  <si>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</si>
  <si>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</si>
  <si>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</si>
  <si>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</si>
  <si>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</si>
  <si>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</si>
  <si>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</si>
  <si>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</si>
  <si>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</si>
  <si>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</si>
  <si>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</si>
  <si>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</si>
  <si>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</si>
  <si>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</si>
  <si>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</si>
  <si>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</si>
  <si>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</si>
  <si>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</si>
  <si>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</si>
  <si>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</si>
  <si>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</si>
  <si>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</si>
  <si>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</si>
  <si>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</si>
  <si>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</si>
  <si>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</si>
  <si>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</si>
  <si>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</si>
  <si>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</si>
  <si>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</si>
  <si>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</si>
  <si>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</si>
  <si>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</si>
  <si>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</si>
  <si>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</si>
  <si>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</si>
  <si>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</si>
  <si>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</si>
  <si>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</si>
  <si>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</si>
  <si>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</si>
  <si>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</si>
  <si>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</si>
  <si>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</si>
  <si>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</si>
  <si>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</si>
  <si>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</si>
  <si>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</si>
  <si>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</si>
  <si>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</si>
  <si>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</si>
  <si>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</si>
  <si>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</si>
  <si>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</si>
  <si>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</si>
  <si>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</si>
  <si>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</si>
  <si>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</si>
  <si>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</si>
  <si>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</si>
  <si>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</si>
  <si>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</si>
  <si>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</si>
  <si>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</si>
  <si>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</si>
  <si>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</si>
  <si>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</si>
  <si>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</si>
  <si>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</si>
  <si>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</si>
  <si>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</si>
  <si>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</si>
  <si>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</si>
  <si>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</si>
  <si>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</si>
  <si>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</si>
  <si>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</si>
  <si>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</si>
  <si>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</si>
  <si>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</si>
  <si>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</si>
  <si>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</si>
  <si>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</si>
  <si>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</si>
  <si>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</si>
  <si>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</si>
  <si>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</si>
  <si>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</si>
  <si>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</si>
  <si>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</si>
  <si>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</si>
  <si>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</si>
  <si>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</si>
  <si>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</si>
  <si>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</si>
  <si>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</si>
  <si>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</si>
  <si>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</si>
  <si>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</si>
  <si>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</si>
  <si>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</si>
  <si>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</si>
  <si>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</si>
  <si>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</si>
  <si>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</si>
  <si>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</si>
  <si>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</si>
  <si>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</si>
  <si>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</si>
  <si>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</si>
  <si>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</si>
  <si>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</si>
  <si>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</si>
  <si>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</si>
  <si>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</si>
  <si>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</si>
  <si>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</si>
  <si>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</si>
  <si>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</si>
  <si>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</si>
  <si>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</si>
  <si>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</si>
  <si>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</si>
  <si>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</si>
  <si>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</si>
  <si>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</si>
  <si>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</si>
  <si>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</si>
  <si>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</si>
  <si>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</si>
  <si>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</si>
  <si>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</si>
  <si>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</si>
  <si>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</si>
  <si>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</si>
  <si>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</si>
  <si>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</si>
  <si>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</si>
  <si>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</si>
  <si>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</si>
  <si>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</si>
  <si>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</si>
  <si>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</si>
  <si>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</si>
  <si>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</si>
  <si>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</si>
  <si>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</si>
  <si>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</si>
  <si>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</si>
  <si>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</si>
  <si>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</si>
  <si>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</si>
  <si>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</si>
  <si>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</si>
  <si>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</si>
  <si>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</si>
  <si>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</si>
  <si>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</si>
  <si>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</si>
  <si>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</si>
  <si>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</si>
  <si>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</si>
  <si>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</si>
  <si>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</si>
  <si>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</si>
  <si>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</si>
  <si>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</si>
  <si>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</si>
  <si>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</si>
  <si>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</si>
  <si>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</si>
  <si>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</si>
  <si>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</si>
  <si>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</si>
  <si>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</si>
  <si>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</si>
  <si>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</si>
  <si>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</si>
  <si>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</si>
  <si>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</si>
  <si>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</si>
  <si>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</si>
  <si>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</si>
  <si>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</si>
  <si>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</si>
  <si>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</si>
  <si>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</si>
  <si>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</si>
  <si>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</si>
  <si>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</si>
  <si>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</si>
  <si>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</si>
  <si>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</si>
  <si>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</si>
  <si>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</si>
  <si>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</si>
  <si>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</si>
  <si>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</si>
  <si>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</si>
  <si>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</si>
  <si>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</si>
  <si>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</si>
  <si>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</si>
  <si>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</si>
  <si>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</si>
  <si>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</si>
  <si>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</si>
  <si>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</si>
  <si>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</si>
  <si>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</si>
  <si>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</si>
  <si>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</si>
  <si>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</si>
  <si>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</si>
  <si>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</si>
  <si>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</si>
  <si>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</si>
  <si>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</si>
  <si>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</si>
  <si>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</si>
  <si>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</si>
  <si>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</si>
  <si>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</si>
  <si>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</si>
  <si>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</si>
  <si>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</si>
  <si>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</si>
  <si>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</si>
  <si>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</si>
  <si>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</si>
  <si>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</si>
  <si>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</si>
  <si>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</si>
  <si>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</si>
  <si>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</si>
  <si>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</si>
  <si>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</si>
  <si>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</si>
  <si>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</si>
  <si>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</si>
  <si>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</si>
  <si>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</si>
  <si>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</si>
  <si>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</si>
  <si>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</si>
  <si>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</si>
  <si>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</si>
  <si>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</si>
  <si>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</si>
  <si>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</si>
  <si>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</si>
  <si>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</si>
  <si>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</si>
  <si>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</si>
  <si>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</si>
  <si>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</si>
  <si>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</si>
  <si>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</si>
  <si>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</si>
  <si>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</si>
  <si>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</si>
  <si>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</si>
  <si>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</si>
  <si>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</si>
  <si>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</si>
  <si>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</si>
  <si>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</si>
  <si>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</si>
  <si>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</si>
  <si>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</si>
  <si>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</si>
  <si>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</si>
  <si>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</si>
  <si>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</si>
  <si>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</si>
  <si>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</si>
  <si>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</si>
  <si>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</si>
  <si>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</si>
  <si>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</si>
  <si>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</si>
  <si>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</si>
  <si>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</si>
  <si>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</si>
  <si>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</si>
  <si>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</si>
  <si>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</si>
  <si>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</si>
  <si>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</si>
  <si>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</si>
  <si>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</si>
  <si>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</si>
  <si>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</si>
  <si>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</si>
  <si>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</si>
  <si>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</si>
  <si>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</si>
  <si>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</si>
  <si>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</si>
  <si>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</si>
  <si>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</si>
  <si>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</si>
  <si>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</si>
  <si>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</si>
  <si>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</si>
  <si>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</si>
  <si>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</si>
  <si>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</si>
  <si>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</si>
  <si>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</si>
  <si>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</si>
  <si>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</si>
  <si>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</si>
  <si>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</si>
  <si>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</si>
  <si>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</si>
  <si>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</si>
  <si>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</si>
  <si>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</si>
  <si>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</si>
  <si>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</si>
  <si>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</si>
  <si>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</si>
  <si>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</si>
  <si>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</si>
  <si>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</si>
  <si>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</si>
  <si>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</si>
  <si>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</si>
  <si>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</si>
  <si>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</si>
  <si>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</si>
  <si>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</si>
  <si>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</si>
  <si>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</si>
  <si>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</si>
  <si>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</si>
  <si>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</si>
  <si>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</si>
  <si>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</si>
  <si>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</si>
  <si>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</si>
  <si>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</si>
  <si>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</si>
  <si>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</si>
  <si>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</si>
  <si>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</si>
  <si>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</si>
  <si>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</si>
  <si>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</si>
  <si>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</si>
  <si>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</si>
  <si>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</si>
  <si>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</si>
  <si>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</si>
  <si>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</si>
  <si>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</si>
  <si>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</si>
  <si>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</si>
  <si>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</si>
  <si>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</si>
  <si>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</si>
  <si>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</si>
  <si>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</si>
  <si>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</si>
  <si>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</si>
  <si>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</si>
  <si>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</si>
  <si>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</si>
  <si>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</si>
  <si>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</si>
  <si>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</si>
  <si>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</si>
  <si>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</si>
  <si>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</si>
  <si>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</si>
  <si>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</si>
  <si>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</si>
  <si>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</si>
  <si>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</si>
  <si>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</si>
  <si>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</si>
  <si>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</si>
  <si>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</si>
  <si>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</si>
  <si>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</si>
  <si>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</si>
  <si>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</si>
  <si>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</si>
  <si>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</si>
  <si>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</si>
  <si>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</si>
  <si>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</si>
  <si>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</si>
  <si>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</si>
  <si>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</si>
  <si>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</si>
  <si>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</si>
  <si>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</si>
  <si>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</si>
  <si>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</si>
  <si>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</si>
  <si>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</si>
  <si>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</si>
  <si>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</si>
  <si>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</si>
  <si>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</si>
  <si>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</si>
  <si>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</si>
  <si>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</si>
  <si>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</si>
  <si>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</si>
  <si>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</si>
  <si>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</si>
  <si>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</si>
  <si>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</si>
  <si>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</si>
  <si>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</si>
  <si>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</si>
  <si>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</si>
  <si>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</si>
  <si>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</si>
  <si>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</si>
  <si>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</si>
  <si>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</si>
  <si>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</si>
  <si>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</si>
  <si>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</si>
  <si>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</si>
  <si>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</si>
  <si>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</si>
  <si>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</si>
  <si>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</si>
  <si>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</si>
  <si>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</si>
  <si>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</si>
  <si>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</si>
  <si>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</si>
  <si>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</si>
  <si>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</si>
  <si>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</si>
  <si>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</si>
  <si>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</si>
  <si>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</si>
  <si>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</si>
  <si>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</si>
  <si>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</si>
  <si>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</si>
  <si>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</si>
  <si>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</si>
  <si>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</si>
  <si>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</si>
  <si>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</si>
  <si>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</si>
  <si>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</si>
  <si>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</si>
  <si>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</si>
  <si>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</si>
  <si>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</si>
  <si>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</si>
  <si>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</si>
  <si>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</si>
  <si>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</si>
  <si>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</si>
  <si>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</si>
  <si>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</si>
  <si>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</si>
  <si>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</si>
  <si>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</si>
  <si>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</si>
  <si>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</si>
  <si>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</si>
  <si>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</si>
  <si>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</si>
  <si>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</si>
  <si>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</si>
  <si>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</si>
  <si>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</si>
  <si>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</si>
  <si>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</si>
  <si>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</si>
  <si>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</si>
  <si>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</si>
  <si>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</si>
  <si>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</si>
  <si>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</si>
  <si>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</si>
  <si>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</si>
  <si>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</si>
  <si>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</si>
  <si>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</si>
  <si>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</si>
  <si>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</si>
  <si>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</si>
  <si>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</si>
  <si>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</si>
  <si>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</si>
  <si>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</si>
  <si>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</si>
  <si>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</si>
  <si>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</si>
  <si>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</si>
  <si>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</si>
  <si>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</si>
  <si>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</si>
  <si>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</si>
  <si>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</si>
  <si>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</si>
  <si>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</si>
  <si>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</si>
  <si>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</si>
  <si>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</si>
  <si>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</si>
  <si>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</si>
  <si>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</si>
  <si>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</si>
  <si>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</si>
  <si>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</si>
  <si>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</si>
  <si>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</si>
  <si>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</si>
  <si>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</si>
  <si>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</si>
  <si>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</si>
  <si>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</si>
  <si>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</si>
  <si>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</si>
  <si>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</si>
  <si>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</si>
  <si>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</si>
  <si>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</si>
  <si>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</si>
  <si>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</si>
  <si>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</si>
  <si>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</si>
  <si>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</si>
  <si>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</si>
  <si>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</si>
  <si>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</si>
  <si>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</si>
  <si>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</si>
  <si>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</si>
  <si>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</si>
  <si>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</si>
  <si>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</si>
  <si>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</si>
  <si>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</si>
  <si>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</si>
  <si>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</si>
  <si>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</si>
  <si>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</si>
  <si>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</si>
  <si>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</si>
  <si>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</si>
  <si>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</si>
  <si>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</si>
  <si>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</si>
  <si>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</si>
  <si>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</si>
  <si>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</si>
  <si>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</si>
  <si>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</si>
  <si>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</si>
  <si>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</si>
  <si>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</si>
  <si>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</si>
  <si>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</si>
  <si>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</si>
  <si>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</si>
  <si>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</si>
  <si>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</si>
  <si>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</si>
  <si>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</si>
  <si>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</si>
  <si>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</si>
  <si>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</si>
  <si>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</si>
  <si>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</si>
  <si>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</si>
  <si>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</si>
  <si>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</si>
  <si>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</si>
  <si>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</si>
  <si>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</si>
  <si>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</si>
  <si>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</si>
  <si>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</si>
  <si>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</si>
  <si>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</si>
  <si>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</si>
  <si>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</si>
  <si>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</si>
  <si>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</si>
  <si>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</si>
  <si>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</si>
  <si>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</si>
  <si>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</si>
  <si>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</si>
  <si>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</si>
  <si>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</si>
  <si>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</si>
  <si>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</si>
  <si>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</si>
  <si>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</si>
  <si>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</si>
  <si>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</si>
  <si>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</si>
  <si>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</si>
  <si>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</si>
  <si>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</si>
  <si>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</si>
  <si>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</si>
  <si>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</si>
  <si>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</si>
  <si>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</si>
  <si>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</si>
  <si>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</si>
  <si>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</si>
  <si>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</si>
  <si>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</si>
  <si>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</si>
  <si>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</si>
  <si>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</si>
  <si>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</si>
  <si>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</si>
  <si>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</si>
  <si>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</si>
  <si>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</si>
  <si>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</si>
  <si>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</si>
  <si>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</si>
  <si>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</si>
  <si>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</si>
  <si>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</si>
  <si>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</si>
  <si>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</si>
  <si>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</si>
  <si>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</si>
  <si>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</si>
  <si>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</si>
  <si>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</si>
  <si>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</si>
  <si>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</si>
  <si>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</si>
  <si>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</si>
  <si>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</si>
  <si>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</si>
  <si>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</si>
  <si>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</si>
  <si>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</si>
  <si>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</si>
  <si>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</si>
  <si>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</si>
  <si>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</si>
  <si>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</si>
  <si>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</si>
  <si>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</si>
  <si>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</si>
  <si>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</si>
  <si>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</si>
  <si>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</si>
  <si>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</si>
  <si>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</si>
  <si>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</si>
  <si>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</si>
  <si>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</si>
  <si>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</si>
  <si>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</si>
  <si>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</si>
  <si>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</si>
  <si>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</si>
  <si>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</si>
  <si>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</si>
  <si>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</si>
  <si>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</si>
  <si>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</si>
  <si>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</si>
  <si>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</si>
  <si>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</si>
  <si>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</si>
  <si>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</si>
  <si>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</si>
  <si>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</si>
  <si>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</si>
  <si>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</si>
  <si>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</si>
  <si>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</si>
  <si>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</si>
  <si>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</si>
  <si>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</si>
  <si>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</si>
  <si>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</si>
  <si>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</si>
  <si>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</si>
  <si>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</si>
  <si>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</si>
  <si>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</si>
  <si>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</si>
  <si>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</si>
  <si>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</si>
  <si>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</si>
  <si>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</si>
  <si>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</si>
  <si>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</si>
  <si>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</si>
  <si>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</si>
  <si>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</si>
  <si>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</si>
  <si>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</si>
  <si>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</si>
  <si>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</si>
  <si>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</si>
  <si>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</si>
  <si>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</si>
  <si>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</si>
  <si>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</si>
  <si>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</si>
  <si>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</si>
  <si>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</si>
  <si>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</si>
  <si>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</si>
  <si>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</si>
  <si>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</si>
  <si>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</si>
  <si>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</si>
  <si>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</si>
  <si>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</si>
  <si>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</si>
  <si>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</si>
  <si>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</si>
  <si>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</si>
  <si>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</si>
  <si>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</si>
  <si>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</si>
  <si>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</si>
  <si>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</si>
  <si>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</si>
  <si>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</si>
  <si>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</si>
  <si>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</si>
  <si>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</si>
  <si>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</si>
  <si>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</si>
  <si>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</si>
  <si>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</si>
  <si>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</si>
  <si>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</si>
  <si>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</si>
  <si>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</si>
  <si>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</si>
  <si>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</si>
  <si>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</si>
  <si>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</si>
  <si>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</si>
  <si>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</si>
  <si>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</si>
  <si>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</si>
  <si>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</si>
  <si>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</si>
  <si>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</si>
  <si>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</si>
  <si>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</si>
  <si>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</si>
  <si>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</si>
  <si>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</si>
  <si>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</si>
  <si>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</si>
  <si>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</si>
  <si>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</si>
  <si>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</si>
  <si>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</si>
  <si>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</si>
  <si>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</si>
  <si>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</si>
  <si>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</si>
  <si>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</si>
  <si>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</si>
  <si>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</si>
  <si>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</si>
  <si>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</si>
  <si>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</si>
  <si>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</si>
  <si>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</si>
  <si>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</si>
  <si>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</si>
  <si>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</si>
  <si>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</si>
  <si>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</si>
  <si>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</si>
  <si>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</si>
  <si>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</si>
  <si>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</si>
  <si>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</si>
  <si>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</si>
  <si>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</si>
  <si>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</si>
  <si>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</si>
  <si>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</si>
  <si>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</si>
  <si>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</si>
  <si>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</si>
  <si>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</si>
  <si>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</si>
  <si>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</si>
  <si>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</si>
  <si>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</si>
  <si>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</si>
  <si>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</si>
  <si>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</si>
  <si>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</si>
  <si>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</si>
  <si>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</si>
  <si>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</si>
  <si>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</si>
  <si>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</si>
  <si>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</si>
  <si>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</si>
  <si>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</si>
  <si>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</si>
  <si>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</si>
  <si>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</si>
  <si>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</si>
  <si>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</si>
  <si>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</si>
  <si>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</si>
  <si>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</si>
  <si>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</si>
  <si>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</si>
  <si>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</si>
  <si>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</si>
  <si>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</si>
  <si>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</si>
  <si>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</si>
  <si>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</si>
  <si>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</si>
  <si>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</si>
  <si>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</si>
  <si>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</si>
  <si>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</si>
  <si>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</si>
  <si>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</si>
  <si>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</si>
  <si>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</si>
  <si>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</si>
  <si>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</si>
  <si>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</si>
  <si>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</si>
  <si>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</si>
  <si>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</si>
  <si>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</si>
  <si>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</si>
  <si>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</si>
  <si>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</si>
  <si>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</si>
  <si>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</si>
  <si>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</si>
  <si>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</si>
  <si>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</si>
  <si>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</si>
  <si>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</si>
  <si>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</si>
  <si>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</si>
  <si>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</si>
  <si>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</si>
  <si>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</si>
  <si>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</si>
  <si>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</si>
  <si>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</si>
  <si>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</si>
  <si>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</si>
  <si>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</si>
  <si>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</si>
  <si>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</si>
  <si>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</si>
  <si>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</si>
  <si>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</si>
  <si>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</si>
  <si>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</si>
  <si>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</si>
  <si>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</si>
  <si>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</si>
  <si>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</si>
  <si>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</si>
  <si>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</si>
  <si>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</si>
  <si>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</si>
  <si>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</si>
  <si>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</si>
  <si>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</si>
  <si>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</si>
  <si>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</si>
  <si>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</si>
  <si>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</si>
  <si>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</si>
  <si>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</si>
  <si>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</si>
  <si>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</si>
  <si>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</si>
  <si>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</si>
  <si>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</si>
  <si>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</si>
  <si>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</si>
  <si>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</si>
  <si>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</si>
  <si>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</si>
  <si>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</si>
  <si>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</si>
  <si>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</si>
  <si>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</si>
  <si>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</si>
  <si>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</si>
  <si>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</si>
  <si>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</si>
  <si>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</si>
  <si>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</si>
  <si>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</si>
  <si>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</si>
  <si>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</si>
  <si>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</si>
  <si>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</si>
  <si>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</si>
  <si>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</si>
  <si>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</si>
  <si>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</si>
  <si>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</si>
  <si>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</si>
  <si>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</si>
  <si>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</si>
  <si>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</si>
  <si>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</si>
  <si>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</si>
  <si>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</si>
  <si>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</si>
  <si>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</si>
  <si>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</si>
  <si>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</si>
  <si>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</si>
  <si>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</si>
  <si>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</si>
  <si>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</si>
  <si>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</si>
  <si>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</si>
  <si>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</si>
  <si>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</si>
  <si>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</si>
  <si>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</si>
  <si>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</si>
  <si>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</si>
  <si>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</si>
  <si>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</si>
  <si>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</si>
  <si>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</si>
  <si>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</si>
  <si>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</si>
  <si>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</si>
  <si>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</si>
  <si>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</si>
  <si>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</si>
  <si>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</si>
  <si>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</si>
  <si>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</si>
  <si>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</si>
  <si>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</si>
  <si>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</si>
  <si>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</si>
  <si>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</si>
  <si>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</si>
  <si>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</si>
  <si>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</si>
  <si>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</si>
  <si>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</si>
  <si>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</si>
  <si>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</si>
  <si>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</si>
  <si>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</si>
  <si>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</si>
  <si>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</si>
  <si>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</si>
  <si>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</si>
  <si>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</si>
  <si>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</si>
  <si>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</si>
  <si>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</si>
  <si>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</si>
  <si>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</si>
  <si>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</si>
  <si>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</si>
  <si>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</si>
  <si>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</si>
  <si>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</si>
  <si>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</si>
  <si>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</si>
  <si>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</si>
  <si>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</si>
  <si>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</si>
  <si>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</si>
  <si>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</si>
  <si>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</si>
  <si>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</si>
  <si>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</si>
  <si>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</si>
  <si>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</si>
  <si>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</si>
  <si>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</si>
  <si>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</si>
  <si>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</si>
  <si>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</si>
  <si>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</si>
  <si>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</si>
  <si>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</si>
  <si>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</si>
  <si>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</si>
  <si>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</si>
  <si>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</si>
  <si>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</si>
  <si>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</si>
  <si>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</si>
  <si>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</si>
  <si>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</si>
  <si>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</si>
  <si>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</si>
  <si>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</si>
  <si>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</si>
  <si>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</si>
  <si>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</si>
  <si>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</si>
  <si>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</si>
  <si>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</si>
  <si>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</si>
  <si>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</si>
  <si>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</si>
  <si>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</si>
  <si>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</si>
  <si>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</si>
  <si>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</si>
  <si>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</si>
  <si>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</si>
  <si>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</si>
  <si>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</si>
  <si>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</si>
  <si>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</si>
  <si>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</si>
  <si>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</si>
  <si>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</si>
  <si>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</si>
  <si>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</si>
  <si>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</si>
  <si>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</si>
  <si>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</si>
  <si>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</si>
  <si>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</si>
  <si>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</si>
  <si>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</si>
  <si>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</si>
  <si>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</si>
  <si>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</si>
  <si>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</si>
  <si>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</si>
  <si>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</si>
  <si>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</si>
  <si>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</si>
  <si>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</si>
  <si>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</si>
  <si>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</si>
  <si>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</si>
  <si>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</si>
  <si>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</si>
  <si>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</si>
  <si>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</si>
  <si>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</si>
  <si>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</si>
  <si>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</si>
  <si>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</si>
  <si>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</si>
  <si>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</si>
  <si>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</si>
  <si>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</si>
  <si>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</si>
  <si>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</si>
  <si>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</si>
  <si>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</si>
  <si>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</si>
  <si>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</si>
  <si>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</si>
  <si>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</si>
  <si>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</si>
  <si>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</si>
  <si>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</si>
  <si>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</si>
  <si>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</si>
  <si>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</si>
  <si>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</si>
  <si>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</si>
  <si>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</si>
  <si>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</si>
  <si>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</si>
  <si>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</si>
  <si>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</si>
  <si>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</si>
  <si>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</si>
  <si>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</si>
  <si>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</si>
  <si>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</si>
  <si>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</si>
  <si>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</si>
  <si>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</si>
  <si>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</si>
  <si>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</si>
  <si>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</si>
  <si>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</si>
  <si>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</si>
  <si>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</si>
  <si>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</si>
  <si>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</si>
  <si>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</si>
  <si>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</si>
  <si>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</si>
  <si>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</si>
  <si>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</si>
  <si>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</si>
  <si>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</si>
  <si>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</si>
  <si>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</si>
  <si>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</si>
  <si>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</si>
  <si>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</si>
  <si>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</si>
  <si>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</si>
  <si>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</si>
  <si>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</si>
  <si>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</si>
  <si>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</si>
  <si>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</si>
  <si>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</si>
  <si>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</si>
  <si>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</si>
  <si>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</si>
  <si>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</si>
  <si>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</si>
  <si>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</si>
  <si>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</si>
  <si>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</si>
  <si>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</si>
  <si>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</si>
  <si>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</si>
  <si>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</si>
  <si>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</si>
  <si>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</si>
  <si>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</si>
  <si>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</si>
  <si>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</si>
  <si>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</si>
  <si>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</si>
  <si>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</si>
  <si>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</si>
  <si>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</si>
  <si>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</si>
  <si>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</si>
  <si>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</si>
  <si>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</si>
  <si>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</si>
  <si>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</si>
  <si>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</si>
  <si>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</si>
  <si>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</si>
  <si>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</si>
  <si>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</si>
  <si>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</si>
  <si>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</si>
  <si>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</si>
  <si>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</si>
  <si>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</si>
  <si>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</si>
  <si>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</si>
  <si>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</si>
  <si>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</si>
  <si>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</si>
  <si>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</si>
  <si>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</si>
  <si>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</si>
  <si>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</si>
  <si>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</si>
  <si>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</si>
  <si>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</si>
  <si>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</si>
  <si>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</si>
  <si>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</si>
  <si>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</si>
  <si>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</si>
  <si>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</si>
  <si>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</si>
  <si>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</si>
  <si>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</si>
  <si>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</si>
  <si>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</si>
  <si>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</si>
  <si>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</si>
  <si>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</si>
  <si>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</si>
  <si>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</si>
  <si>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</si>
  <si>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</si>
  <si>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</si>
  <si>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</si>
  <si>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</si>
  <si>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</si>
  <si>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</si>
  <si>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</si>
  <si>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</si>
  <si>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</si>
  <si>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</si>
  <si>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</si>
  <si>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</si>
  <si>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</si>
  <si>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</si>
  <si>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</si>
  <si>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</si>
  <si>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</si>
  <si>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</si>
  <si>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</si>
  <si>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</si>
  <si>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</si>
  <si>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</si>
  <si>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</si>
  <si>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</si>
  <si>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</si>
  <si>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</si>
  <si>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</si>
  <si>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</si>
  <si>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</si>
  <si>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</si>
  <si>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</si>
  <si>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</si>
  <si>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</si>
  <si>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</si>
  <si>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</si>
  <si>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</si>
  <si>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</si>
  <si>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</si>
  <si>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</si>
  <si>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</si>
  <si>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</si>
  <si>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</si>
  <si>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</si>
  <si>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</si>
  <si>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</si>
  <si>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</si>
  <si>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</si>
  <si>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</si>
  <si>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</si>
  <si>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</si>
  <si>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</si>
  <si>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</si>
  <si>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</si>
  <si>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</si>
  <si>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</si>
  <si>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</si>
  <si>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</si>
  <si>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</si>
  <si>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</si>
  <si>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</si>
  <si>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</si>
  <si>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</si>
  <si>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</si>
  <si>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</si>
  <si>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</si>
  <si>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</si>
  <si>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</si>
  <si>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</si>
  <si>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</si>
  <si>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</si>
  <si>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</si>
  <si>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</si>
  <si>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</si>
  <si>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</si>
  <si>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</si>
  <si>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</si>
  <si>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</si>
  <si>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</si>
  <si>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</si>
  <si>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</si>
  <si>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</si>
  <si>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</si>
  <si>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</si>
  <si>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</si>
  <si>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</si>
  <si>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</si>
  <si>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</si>
  <si>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</si>
  <si>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</si>
  <si>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</si>
  <si>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</si>
  <si>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</si>
  <si>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</si>
  <si>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</si>
  <si>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</si>
  <si>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</si>
  <si>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</si>
  <si>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</si>
  <si>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</si>
  <si>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</si>
  <si>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</si>
  <si>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</si>
  <si>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</si>
  <si>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</si>
  <si>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</si>
  <si>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</si>
  <si>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</si>
  <si>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</si>
  <si>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</si>
  <si>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</si>
  <si>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</si>
  <si>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</si>
  <si>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</si>
  <si>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</si>
  <si>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</si>
  <si>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</si>
  <si>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</si>
  <si>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</si>
  <si>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</si>
  <si>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</si>
  <si>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</si>
  <si>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</si>
  <si>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</si>
  <si>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</si>
  <si>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</si>
  <si>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</si>
  <si>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</si>
  <si>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</si>
  <si>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</si>
  <si>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</si>
  <si>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</si>
  <si>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</si>
  <si>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</si>
  <si>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</si>
  <si>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</si>
  <si>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</si>
  <si>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</si>
  <si>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</si>
  <si>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</si>
  <si>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</si>
  <si>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</si>
  <si>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</si>
  <si>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</si>
  <si>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</si>
  <si>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</si>
  <si>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</si>
  <si>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</si>
  <si>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</si>
  <si>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</si>
  <si>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</si>
  <si>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</si>
  <si>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</si>
  <si>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</si>
  <si>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</si>
  <si>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</si>
  <si>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</si>
  <si>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</si>
  <si>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</si>
  <si>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</si>
  <si>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</si>
  <si>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</si>
  <si>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</si>
  <si>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</si>
  <si>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</si>
  <si>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</si>
  <si>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</si>
  <si>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</si>
  <si>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</si>
  <si>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</si>
  <si>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</si>
  <si>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</si>
  <si>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</si>
  <si>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</si>
  <si>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</si>
  <si>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</si>
  <si>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</si>
  <si>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</si>
  <si>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</si>
  <si>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</si>
  <si>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</si>
  <si>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</si>
  <si>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</si>
  <si>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</si>
  <si>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</si>
  <si>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</si>
  <si>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</si>
  <si>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</si>
  <si>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</si>
  <si>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</si>
  <si>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</si>
  <si>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</si>
  <si>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</si>
  <si>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</si>
  <si>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</si>
  <si>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</si>
  <si>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</si>
  <si>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</si>
  <si>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</si>
  <si>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</si>
  <si>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</si>
  <si>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</si>
  <si>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</si>
  <si>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</si>
  <si>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</si>
  <si>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</si>
  <si>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</si>
  <si>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</si>
  <si>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</si>
  <si>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</si>
  <si>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</si>
  <si>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</si>
  <si>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</si>
  <si>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</si>
  <si>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</si>
  <si>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</si>
  <si>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</si>
  <si>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</si>
  <si>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</si>
  <si>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</si>
  <si>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</si>
  <si>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</si>
  <si>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</si>
  <si>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</si>
  <si>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</si>
  <si>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</si>
  <si>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</si>
  <si>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</si>
  <si>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</si>
  <si>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</si>
  <si>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</si>
  <si>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</si>
  <si>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</si>
  <si>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</si>
  <si>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</si>
  <si>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</si>
  <si>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</si>
  <si>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</si>
  <si>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</si>
  <si>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</si>
  <si>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</si>
  <si>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</si>
  <si>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</si>
  <si>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</si>
  <si>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</si>
  <si>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</si>
  <si>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</si>
  <si>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</si>
  <si>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</si>
  <si>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</si>
  <si>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</si>
  <si>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</si>
  <si>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</si>
  <si>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</si>
  <si>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</si>
  <si>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</si>
  <si>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</si>
  <si>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</si>
  <si>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</si>
  <si>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</si>
  <si>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</si>
  <si>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</si>
  <si>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</si>
  <si>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</si>
  <si>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</si>
  <si>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</si>
  <si>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</si>
  <si>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</si>
  <si>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</si>
  <si>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</si>
  <si>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</si>
  <si>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</si>
  <si>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</si>
  <si>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</si>
  <si>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</si>
  <si>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</si>
  <si>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</si>
  <si>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</si>
  <si>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</si>
  <si>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</si>
  <si>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</si>
  <si>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</si>
  <si>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</si>
  <si>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</si>
  <si>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</si>
  <si>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</si>
  <si>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</si>
  <si>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</si>
  <si>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</si>
  <si>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</si>
  <si>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</si>
  <si>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</si>
  <si>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</si>
  <si>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</si>
  <si>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</si>
  <si>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</si>
  <si>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</si>
  <si>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</si>
  <si>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</si>
  <si>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</si>
  <si>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</si>
  <si>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</si>
  <si>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</si>
  <si>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</si>
  <si>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</si>
  <si>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</si>
  <si>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</si>
  <si>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</si>
  <si>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</si>
  <si>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</si>
  <si>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</si>
  <si>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</si>
  <si>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</si>
  <si>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</si>
  <si>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</si>
  <si>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</si>
  <si>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</si>
  <si>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</si>
  <si>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</si>
  <si>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</si>
  <si>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</si>
  <si>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</si>
  <si>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</si>
  <si>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</si>
  <si>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</si>
  <si>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</si>
  <si>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</si>
  <si>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</si>
  <si>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</si>
  <si>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</si>
  <si>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</si>
  <si>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</si>
  <si>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</si>
  <si>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</si>
  <si>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</si>
  <si>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</si>
  <si>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</si>
  <si>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</si>
  <si>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</si>
  <si>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</si>
  <si>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</si>
  <si>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</si>
  <si>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</si>
  <si>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</si>
  <si>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</si>
  <si>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</si>
  <si>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</si>
  <si>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</si>
  <si>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</si>
  <si>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</si>
  <si>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</si>
  <si>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</si>
  <si>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</si>
  <si>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</si>
  <si>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</si>
  <si>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</si>
  <si>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</si>
  <si>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</si>
  <si>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</si>
  <si>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</si>
  <si>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</si>
  <si>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</si>
  <si>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</si>
  <si>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</si>
  <si>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</si>
  <si>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</si>
  <si>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</si>
  <si>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</si>
  <si>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</si>
  <si>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</si>
  <si>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</si>
  <si>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</si>
  <si>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</si>
  <si>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</si>
  <si>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</si>
  <si>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</si>
  <si>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</si>
  <si>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</si>
  <si>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</si>
  <si>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</si>
  <si>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</si>
  <si>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</si>
  <si>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</si>
  <si>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</si>
  <si>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</si>
  <si>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</si>
  <si>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</si>
  <si>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</si>
  <si>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</si>
  <si>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</si>
  <si>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</si>
  <si>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</si>
  <si>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</si>
  <si>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</si>
  <si>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</si>
  <si>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</si>
  <si>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</si>
  <si>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</si>
  <si>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</si>
  <si>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</si>
  <si>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</si>
  <si>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</si>
  <si>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</si>
  <si>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</si>
  <si>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</si>
  <si>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</si>
  <si>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</si>
  <si>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</si>
  <si>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</si>
  <si>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</si>
  <si>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</si>
  <si>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</si>
  <si>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</si>
  <si>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</si>
  <si>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</si>
  <si>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</si>
  <si>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</si>
  <si>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</si>
  <si>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</si>
  <si>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</si>
  <si>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</si>
  <si>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</si>
  <si>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</si>
  <si>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</si>
  <si>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</si>
  <si>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</si>
  <si>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</si>
  <si>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</si>
  <si>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</si>
  <si>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</si>
  <si>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</si>
  <si>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</si>
  <si>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</si>
  <si>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</si>
  <si>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</si>
  <si>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</si>
  <si>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</si>
  <si>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</si>
  <si>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</si>
  <si>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</si>
  <si>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</si>
  <si>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</si>
  <si>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</si>
  <si>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</si>
  <si>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</si>
  <si>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</si>
  <si>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</si>
  <si>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</si>
  <si>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</si>
  <si>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</si>
  <si>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</si>
  <si>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</si>
  <si>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</si>
  <si>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</si>
  <si>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</si>
  <si>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</si>
  <si>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</si>
  <si>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</si>
  <si>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</si>
  <si>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</si>
  <si>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</si>
  <si>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</si>
  <si>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</si>
  <si>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</si>
  <si>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</si>
  <si>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</si>
  <si>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</si>
  <si>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</si>
  <si>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</si>
  <si>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</si>
  <si>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</si>
  <si>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</si>
  <si>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</si>
  <si>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</si>
  <si>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</si>
  <si>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</si>
  <si>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</si>
  <si>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</si>
  <si>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</si>
  <si>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</si>
  <si>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</si>
  <si>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</si>
  <si>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</si>
  <si>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</si>
  <si>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</si>
  <si>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</si>
  <si>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</si>
  <si>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</si>
  <si>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</si>
  <si>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</si>
  <si>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</si>
  <si>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</si>
  <si>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</si>
  <si>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</si>
  <si>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</si>
  <si>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</si>
  <si>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</si>
  <si>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</si>
  <si>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</si>
  <si>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</si>
  <si>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</si>
  <si>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</si>
  <si>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</si>
  <si>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</si>
  <si>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</si>
  <si>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</si>
  <si>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</si>
  <si>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</si>
  <si>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</si>
  <si>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</si>
  <si>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</si>
  <si>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</si>
  <si>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</si>
  <si>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</si>
  <si>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</si>
  <si>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</si>
  <si>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</si>
  <si>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</si>
  <si>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</si>
  <si>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</si>
  <si>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</si>
  <si>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</si>
  <si>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</si>
  <si>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</si>
  <si>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</si>
  <si>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</si>
  <si>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</si>
  <si>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</si>
  <si>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</si>
  <si>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</si>
  <si>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</si>
  <si>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</si>
  <si>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</si>
  <si>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</si>
  <si>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</si>
  <si>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</si>
  <si>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</si>
  <si>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</si>
  <si>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</si>
  <si>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</si>
  <si>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</si>
  <si>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</si>
  <si>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</si>
  <si>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</si>
  <si>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</si>
  <si>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</si>
  <si>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</si>
  <si>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</si>
  <si>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</si>
  <si>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</si>
  <si>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</si>
  <si>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</si>
  <si>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</si>
  <si>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</si>
  <si>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</si>
  <si>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</si>
  <si>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</si>
  <si>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</si>
  <si>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</si>
  <si>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</si>
  <si>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</si>
  <si>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</si>
  <si>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</si>
  <si>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</si>
  <si>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</si>
  <si>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</si>
  <si>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</si>
  <si>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</si>
  <si>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</si>
  <si>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</si>
  <si>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</si>
  <si>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</si>
  <si>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</si>
  <si>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</si>
  <si>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</si>
  <si>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</si>
  <si>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</si>
  <si>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</si>
  <si>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</si>
  <si>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</si>
  <si>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</si>
  <si>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</si>
  <si>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</si>
  <si>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</si>
  <si>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</si>
  <si>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</si>
  <si>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</si>
  <si>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</si>
  <si>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</si>
  <si>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</si>
  <si>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</si>
  <si>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</si>
  <si>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</si>
  <si>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</si>
  <si>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</si>
  <si>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</si>
  <si>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</si>
  <si>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</si>
  <si>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</si>
  <si>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</si>
  <si>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</si>
  <si>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</si>
  <si>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</si>
  <si>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</si>
  <si>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</si>
  <si>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</si>
  <si>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</si>
  <si>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</si>
  <si>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</si>
  <si>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</si>
  <si>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</si>
  <si>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</si>
  <si>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</si>
  <si>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</si>
  <si>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</si>
  <si>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</si>
  <si>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</si>
  <si>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</si>
  <si>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</si>
  <si>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</si>
  <si>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</si>
  <si>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</si>
  <si>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</si>
  <si>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</si>
  <si>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</si>
  <si>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</si>
  <si>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</si>
  <si>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</si>
  <si>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</si>
  <si>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</si>
  <si>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</si>
  <si>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</si>
  <si>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</si>
  <si>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</si>
  <si>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</si>
  <si>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</si>
  <si>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</si>
  <si>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</si>
  <si>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</si>
  <si>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</si>
  <si>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</si>
  <si>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</si>
  <si>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</si>
  <si>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</si>
  <si>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</si>
  <si>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</si>
  <si>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</si>
  <si>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</si>
  <si>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</si>
  <si>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</si>
  <si>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</si>
  <si>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</si>
  <si>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</si>
  <si>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</si>
  <si>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</si>
  <si>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</si>
  <si>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</si>
  <si>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</si>
  <si>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</si>
  <si>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</si>
  <si>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</si>
  <si>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</si>
  <si>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</si>
  <si>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</si>
  <si>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</si>
  <si>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</si>
  <si>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</si>
  <si>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</si>
  <si>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</si>
  <si>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</si>
  <si>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</si>
  <si>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</si>
  <si>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</si>
  <si>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</si>
  <si>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</si>
  <si>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</si>
  <si>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</si>
  <si>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</si>
  <si>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</si>
  <si>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</si>
  <si>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</si>
  <si>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</si>
  <si>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</si>
  <si>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</si>
  <si>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</si>
  <si>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</si>
  <si>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</si>
  <si>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</si>
  <si>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</si>
  <si>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</si>
  <si>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</si>
  <si>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</si>
  <si>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</si>
  <si>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</si>
  <si>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</si>
  <si>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</si>
  <si>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</si>
  <si>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</si>
  <si>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</si>
  <si>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</si>
  <si>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</si>
  <si>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</si>
  <si>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</si>
  <si>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</si>
  <si>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</si>
  <si>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</si>
  <si>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</si>
  <si>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</si>
  <si>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</si>
  <si>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</si>
  <si>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</si>
  <si>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</si>
  <si>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</si>
  <si>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</si>
  <si>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</si>
  <si>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</si>
  <si>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</si>
  <si>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</si>
  <si>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</si>
  <si>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</si>
  <si>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</si>
  <si>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</si>
  <si>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</si>
  <si>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</si>
  <si>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</si>
  <si>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</si>
  <si>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</si>
  <si>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</si>
  <si>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</si>
  <si>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</si>
  <si>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</si>
  <si>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</si>
  <si>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</si>
  <si>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</si>
  <si>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</si>
  <si>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</si>
  <si>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</si>
  <si>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</si>
  <si>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</si>
  <si>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</si>
  <si>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</si>
  <si>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</si>
  <si>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</si>
  <si>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</si>
  <si>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</si>
  <si>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</si>
  <si>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</si>
  <si>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</si>
  <si>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</si>
  <si>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</si>
  <si>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</si>
  <si>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</si>
  <si>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</si>
  <si>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</si>
  <si>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</si>
  <si>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</si>
  <si>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</si>
  <si>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</si>
  <si>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</si>
  <si>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</si>
  <si>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</si>
  <si>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</si>
  <si>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</si>
  <si>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</si>
  <si>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</si>
  <si>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</si>
  <si>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</si>
  <si>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</si>
  <si>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</si>
  <si>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</si>
  <si>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</si>
  <si>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</si>
  <si>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</si>
  <si>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</si>
  <si>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</si>
  <si>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</si>
  <si>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</si>
  <si>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</si>
  <si>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</si>
  <si>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</si>
  <si>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</si>
  <si>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</si>
  <si>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</si>
  <si>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</si>
  <si>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</si>
  <si>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</si>
  <si>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</si>
  <si>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</si>
  <si>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</si>
  <si>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</si>
  <si>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</si>
  <si>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</si>
  <si>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</si>
  <si>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</si>
  <si>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</si>
  <si>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</si>
  <si>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</si>
  <si>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</si>
  <si>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</si>
  <si>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</si>
  <si>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</si>
  <si>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</si>
  <si>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</si>
  <si>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</si>
  <si>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</si>
  <si>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</si>
  <si>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</si>
  <si>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</si>
  <si>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</si>
  <si>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</si>
  <si>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</si>
  <si>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</si>
  <si>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</si>
  <si>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</si>
  <si>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</si>
  <si>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</si>
  <si>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</si>
  <si>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</si>
  <si>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</si>
  <si>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</si>
  <si>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</si>
  <si>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</si>
  <si>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</si>
  <si>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</si>
  <si>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</si>
  <si>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</si>
  <si>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</si>
  <si>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</si>
  <si>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</si>
  <si>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</si>
  <si>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</si>
  <si>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</si>
  <si>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</si>
  <si>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</si>
  <si>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</si>
  <si>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</si>
  <si>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</si>
  <si>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</si>
  <si>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</si>
  <si>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</si>
  <si>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</si>
  <si>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</si>
  <si>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</si>
  <si>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</si>
  <si>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</si>
  <si>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</si>
  <si>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</si>
  <si>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</si>
  <si>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</si>
  <si>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</si>
  <si>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</si>
  <si>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</si>
  <si>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</si>
  <si>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</si>
  <si>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</si>
  <si>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</si>
  <si>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</si>
  <si>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</si>
  <si>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</si>
  <si>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</si>
  <si>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</si>
  <si>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</si>
  <si>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</si>
  <si>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</si>
  <si>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</si>
  <si>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</si>
  <si>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</si>
  <si>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</si>
  <si>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</si>
  <si>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</si>
  <si>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</si>
  <si>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</si>
  <si>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</si>
  <si>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</si>
  <si>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</si>
  <si>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</si>
  <si>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</si>
  <si>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</si>
  <si>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</si>
  <si>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</si>
  <si>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</si>
  <si>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</si>
  <si>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</si>
  <si>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</si>
  <si>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</si>
  <si>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</si>
  <si>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</si>
  <si>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</si>
  <si>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</si>
  <si>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</si>
  <si>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</si>
  <si>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</si>
  <si>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</si>
  <si>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</si>
  <si>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</si>
  <si>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</si>
  <si>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</si>
  <si>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</si>
  <si>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</si>
  <si>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</si>
  <si>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</si>
  <si>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</si>
  <si>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</si>
  <si>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</si>
  <si>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</si>
  <si>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</si>
  <si>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</si>
  <si>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</si>
  <si>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</si>
  <si>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</si>
  <si>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</si>
  <si>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</si>
  <si>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</si>
  <si>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</si>
  <si>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</si>
  <si>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</si>
  <si>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</si>
  <si>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</si>
  <si>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</si>
  <si>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</si>
  <si>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</si>
  <si>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</si>
  <si>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</si>
  <si>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</si>
  <si>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</si>
  <si>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</si>
  <si>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</si>
  <si>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</si>
  <si>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</si>
  <si>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</si>
  <si>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</si>
  <si>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</si>
  <si>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</si>
  <si>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</si>
  <si>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</si>
  <si>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</si>
  <si>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</si>
  <si>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</si>
  <si>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</si>
  <si>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</si>
  <si>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</si>
  <si>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</si>
  <si>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</si>
  <si>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</si>
  <si>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</si>
  <si>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</si>
  <si>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</si>
  <si>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</si>
  <si>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</si>
  <si>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</si>
  <si>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</si>
  <si>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</si>
  <si>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</si>
  <si>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</si>
  <si>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</si>
  <si>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</si>
  <si>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</si>
  <si>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</si>
  <si>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</si>
  <si>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</si>
  <si>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</si>
  <si>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</si>
  <si>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</si>
  <si>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</si>
  <si>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</si>
  <si>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</si>
  <si>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</si>
  <si>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</si>
  <si>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</si>
  <si>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</si>
  <si>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</si>
  <si>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</si>
  <si>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</si>
  <si>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</si>
  <si>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</si>
  <si>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</si>
  <si>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</si>
  <si>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</si>
  <si>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</si>
  <si>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</si>
  <si>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</si>
  <si>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</si>
  <si>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</si>
  <si>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</si>
  <si>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</si>
  <si>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</si>
  <si>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</si>
  <si>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</si>
  <si>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</si>
  <si>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</si>
  <si>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</si>
  <si>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</si>
  <si>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</si>
  <si>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</si>
  <si>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</si>
  <si>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</si>
  <si>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</si>
  <si>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</si>
  <si>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</si>
  <si>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</si>
  <si>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</si>
  <si>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</si>
  <si>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</si>
  <si>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</si>
  <si>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</si>
  <si>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</si>
  <si>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</si>
  <si>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</si>
  <si>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</si>
  <si>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</si>
  <si>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</si>
  <si>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</si>
  <si>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</si>
  <si>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</si>
  <si>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</si>
  <si>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</si>
  <si>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</si>
  <si>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</si>
  <si>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</si>
  <si>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</si>
  <si>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</si>
  <si>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</si>
  <si>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</si>
  <si>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</si>
  <si>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</si>
  <si>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</si>
  <si>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</si>
  <si>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</si>
  <si>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</si>
  <si>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</si>
  <si>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</si>
  <si>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</si>
  <si>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</si>
  <si>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</si>
  <si>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</si>
  <si>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</si>
  <si>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</si>
  <si>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</si>
  <si>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</si>
  <si>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</si>
  <si>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</si>
  <si>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</si>
  <si>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</si>
  <si>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</si>
  <si>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</si>
  <si>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</si>
  <si>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</si>
  <si>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</si>
  <si>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</si>
  <si>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</si>
  <si>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</si>
  <si>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</si>
  <si>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</si>
  <si>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</si>
  <si>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</si>
  <si>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</si>
  <si>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</si>
  <si>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</si>
  <si>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</si>
  <si>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</si>
  <si>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</si>
  <si>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</si>
  <si>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</si>
  <si>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</si>
  <si>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</si>
  <si>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</si>
  <si>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</si>
  <si>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</si>
  <si>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</si>
  <si>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</si>
  <si>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</si>
  <si>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</si>
  <si>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</si>
  <si>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</si>
  <si>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</si>
  <si>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</si>
  <si>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</si>
  <si>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</si>
  <si>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</si>
  <si>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</si>
  <si>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</si>
  <si>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</si>
  <si>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</si>
  <si>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</si>
  <si>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</si>
  <si>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</si>
  <si>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</si>
  <si>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</si>
  <si>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</si>
  <si>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</si>
  <si>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</si>
  <si>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</si>
  <si>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</si>
  <si>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</si>
  <si>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</si>
  <si>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</si>
  <si>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</si>
  <si>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</si>
  <si>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</si>
  <si>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</si>
  <si>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</si>
  <si>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</si>
  <si>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</si>
  <si>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</si>
  <si>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</si>
  <si>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</si>
  <si>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</si>
  <si>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</si>
  <si>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</si>
  <si>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</si>
  <si>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</si>
  <si>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</si>
  <si>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</si>
  <si>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</si>
  <si>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</si>
  <si>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</si>
  <si>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</si>
  <si>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</si>
  <si>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</si>
  <si>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</si>
  <si>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</si>
  <si>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</si>
  <si>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</si>
  <si>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</si>
  <si>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</si>
  <si>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</si>
  <si>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</si>
  <si>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</si>
  <si>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</si>
  <si>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</si>
  <si>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</si>
  <si>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</si>
  <si>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</si>
  <si>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</si>
  <si>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</si>
  <si>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</si>
  <si>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</si>
  <si>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</si>
  <si>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</si>
  <si>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</si>
  <si>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</si>
  <si>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</si>
  <si>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</si>
  <si>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</si>
  <si>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</si>
  <si>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</si>
  <si>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</si>
  <si>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</si>
  <si>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</si>
  <si>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</si>
  <si>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</si>
  <si>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</si>
  <si>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</si>
  <si>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</si>
  <si>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</si>
  <si>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</si>
  <si>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</si>
  <si>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</si>
  <si>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</si>
  <si>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</si>
  <si>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</si>
  <si>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</si>
  <si>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</si>
  <si>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</si>
  <si>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</si>
  <si>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</si>
  <si>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</si>
  <si>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</si>
  <si>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</si>
  <si>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</si>
  <si>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</si>
  <si>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</si>
  <si>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</si>
  <si>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Subcaategory</t>
  </si>
  <si>
    <t>Column Labels</t>
  </si>
  <si>
    <t>Grand Total</t>
  </si>
  <si>
    <t>Row Labels</t>
  </si>
  <si>
    <t>(All)</t>
  </si>
  <si>
    <t>Count of outcomes</t>
  </si>
  <si>
    <t>Sum of backers_count</t>
  </si>
  <si>
    <t>Deadline Conversion</t>
  </si>
  <si>
    <t>Launched_At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</si>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</sst>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B2B2B"/>
      <name val="Arial"/>
      <family val="2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  <font>
      <sz val="10"/>
      <color theme="1"/>
      <name val="Monaco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/>
    <xf numFmtId="0" fontId="5" fillId="0" borderId="0" xfId="0" applyFont="1"/>
    <xf numFmtId="9" fontId="0" fillId="0" borderId="0" xfId="1" applyFont="1"/>
    <xf numFmtId="14" fontId="7" fillId="0" borderId="0" xfId="0" applyNumberFormat="1" applyFont="1"/>
    <xf numFmtId="0" fontId="8" fillId="0" borderId="0" xfId="0" applyFont="1" applyAlignment="1">
      <alignment horizontal="center"/>
    </xf>
    <xf numFmtId="0" fontId="9" fillId="0" borderId="0" xfId="0" applyFont="1"/>
    <xf numFmtId="14" fontId="9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7-F04D-879E-FEA340E473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A7-F04D-879E-FEA340E473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A7-F04D-879E-FEA340E473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A7-F04D-879E-FEA340E47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0847807"/>
        <c:axId val="196907760"/>
      </c:barChart>
      <c:catAx>
        <c:axId val="128084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07760"/>
        <c:crosses val="autoZero"/>
        <c:auto val="1"/>
        <c:lblAlgn val="ctr"/>
        <c:lblOffset val="100"/>
        <c:noMultiLvlLbl val="0"/>
      </c:catAx>
      <c:valAx>
        <c:axId val="1969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84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2-DD46-9C4D-2F4DD46521C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622-DD46-9C4D-2F4DD46521C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622-DD46-9C4D-2F4DD4652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0285040"/>
        <c:axId val="260990000"/>
      </c:barChart>
      <c:catAx>
        <c:axId val="2602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990000"/>
        <c:crosses val="autoZero"/>
        <c:auto val="1"/>
        <c:lblAlgn val="ctr"/>
        <c:lblOffset val="100"/>
        <c:noMultiLvlLbl val="0"/>
      </c:catAx>
      <c:valAx>
        <c:axId val="26099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[Kickstarter_Challenge.xlsx]Monhly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'Monhly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D-BB40-AFD9-B58511F23827}"/>
            </c:ext>
          </c:extLst>
        </c:ser>
        <c:ser>
          <c:idx val="1"/>
          <c:order val="1"/>
          <c:tx>
            <c:strRef>
              <c:f>'Monhly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D-BB40-AFD9-B58511F23827}"/>
            </c:ext>
          </c:extLst>
        </c:ser>
        <c:ser>
          <c:idx val="2"/>
          <c:order val="2"/>
          <c:tx>
            <c:strRef>
              <c:f>'Monhly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6D-BB40-AFD9-B58511F23827}"/>
            </c:ext>
          </c:extLst>
        </c:ser>
        <c:ser>
          <c:idx val="3"/>
          <c:order val="3"/>
          <c:tx>
            <c:strRef>
              <c:f>'Monhly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'Monhly Statistics'!$A$6:$A$18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'Monhly Statistics'!$E$6:$E$18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6D-BB40-AFD9-B58511F23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569248"/>
        <c:axId val="402522000"/>
      </c:lineChart>
      <c:catAx>
        <c:axId val="40256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22000"/>
        <c:crosses val="autoZero"/>
        <c:auto val="1"/>
        <c:lblAlgn val="ctr"/>
        <c:lblOffset val="100"/>
        <c:noMultiLvlLbl val="0"/>
      </c:catAx>
      <c:valAx>
        <c:axId val="40252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56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1-7243-A189-70504FB739F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501-7243-A189-70504FB739F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501-7243-A189-70504FB73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26512"/>
        <c:axId val="198267104"/>
      </c:lineChart>
      <c:catAx>
        <c:axId val="19842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67104"/>
        <c:crosses val="autoZero"/>
        <c:auto val="1"/>
        <c:lblAlgn val="ctr"/>
        <c:lblOffset val="100"/>
        <c:noMultiLvlLbl val="0"/>
      </c:catAx>
      <c:valAx>
        <c:axId val="19826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2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8D-D549-B463-A36ABEF8FDC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8D-D549-B463-A36ABEF8FDC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8D-D549-B463-A36ABEF8F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3562064"/>
        <c:axId val="1235090400"/>
      </c:lineChart>
      <c:catAx>
        <c:axId val="125356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090400"/>
        <c:crosses val="autoZero"/>
        <c:auto val="1"/>
        <c:lblAlgn val="ctr"/>
        <c:lblOffset val="100"/>
        <c:noMultiLvlLbl val="0"/>
      </c:catAx>
      <c:valAx>
        <c:axId val="123509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5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151497302994603E-2"/>
          <c:y val="0.13071895424836602"/>
          <c:w val="0.77569858639717282"/>
          <c:h val="0.7934967320261437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D-7E46-92D0-09911B7007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AD-7E46-92D0-09911B7007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AD-7E46-92D0-09911B700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539600"/>
        <c:axId val="204530976"/>
      </c:lineChart>
      <c:catAx>
        <c:axId val="11465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30976"/>
        <c:crosses val="autoZero"/>
        <c:auto val="1"/>
        <c:lblAlgn val="ctr"/>
        <c:lblOffset val="100"/>
        <c:noMultiLvlLbl val="0"/>
      </c:catAx>
      <c:valAx>
        <c:axId val="20453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5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</xdr:row>
      <xdr:rowOff>114300</xdr:rowOff>
    </xdr:from>
    <xdr:to>
      <xdr:col>13</xdr:col>
      <xdr:colOff>406400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DA761-5CCA-814A-9DF8-CCD7E4BF8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6</xdr:row>
      <xdr:rowOff>76200</xdr:rowOff>
    </xdr:from>
    <xdr:to>
      <xdr:col>14</xdr:col>
      <xdr:colOff>482600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B8E6C-4D7A-AE4C-83E3-247536972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</xdr:colOff>
      <xdr:row>4</xdr:row>
      <xdr:rowOff>165100</xdr:rowOff>
    </xdr:from>
    <xdr:to>
      <xdr:col>17</xdr:col>
      <xdr:colOff>203200</xdr:colOff>
      <xdr:row>28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3F124-B385-C943-9D45-0AE52A6EB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3</xdr:row>
      <xdr:rowOff>139700</xdr:rowOff>
    </xdr:from>
    <xdr:to>
      <xdr:col>16</xdr:col>
      <xdr:colOff>190500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2C627-CD2F-1342-91CF-0A18B33FE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3</xdr:row>
      <xdr:rowOff>165100</xdr:rowOff>
    </xdr:from>
    <xdr:to>
      <xdr:col>18</xdr:col>
      <xdr:colOff>139700</xdr:colOff>
      <xdr:row>34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693CB1-822C-524C-850E-D87043733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1</xdr:row>
      <xdr:rowOff>152400</xdr:rowOff>
    </xdr:from>
    <xdr:to>
      <xdr:col>13</xdr:col>
      <xdr:colOff>114300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92B53-F008-3946-A83D-B75204316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550706018519" createdVersion="7" refreshedVersion="7" minRefreshableVersion="3" recordCount="4114" xr:uid="{A22F7E58-8405-F747-A35B-D911CC1C45DB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575886921295" createdVersion="7" refreshedVersion="7" minRefreshableVersion="3" recordCount="4114" xr:uid="{C7291CFC-FA16-1E41-9519-3306D582F565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Launched_At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ategory" numFmtId="0">
      <sharedItems/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8.693513888888" createdVersion="7" refreshedVersion="7" minRefreshableVersion="3" recordCount="4114" xr:uid="{80D9BBBC-A027-1E45-BC7F-A08360AF609C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Launched_At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ategory" numFmtId="0">
      <sharedItems/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x v="0"/>
    <s v="film &amp; video/television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x v="1"/>
    <x v="0"/>
    <s v="film &amp; video/television"/>
    <x v="1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x v="0"/>
    <s v="film &amp; video/television"/>
    <x v="2"/>
    <x v="2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x v="3"/>
    <x v="0"/>
    <s v="film &amp; video/television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x v="0"/>
    <s v="film &amp; video/television"/>
    <x v="4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x v="0"/>
    <s v="film &amp; video/television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x v="0"/>
    <s v="film &amp; video/television"/>
    <x v="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x v="0"/>
    <s v="film &amp; video/television"/>
    <x v="7"/>
    <x v="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x v="8"/>
    <x v="0"/>
    <s v="film &amp; video/television"/>
    <x v="8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x v="0"/>
    <s v="film &amp; video/television"/>
    <x v="9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x v="0"/>
    <s v="film &amp; video/television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x v="0"/>
    <s v="film &amp; video/television"/>
    <x v="10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x v="0"/>
    <s v="film &amp; video/television"/>
    <x v="11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x v="0"/>
    <s v="film &amp; video/television"/>
    <x v="12"/>
    <x v="13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x v="14"/>
    <x v="0"/>
    <s v="film &amp; video/television"/>
    <x v="7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x v="0"/>
    <s v="film &amp; video/television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x v="0"/>
    <s v="film &amp; video/television"/>
    <x v="8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x v="0"/>
    <s v="film &amp; video/television"/>
    <x v="7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x v="0"/>
    <s v="film &amp; video/television"/>
    <x v="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x v="0"/>
    <s v="film &amp; video/television"/>
    <x v="14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x v="0"/>
    <s v="film &amp; video/television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x v="0"/>
    <s v="film &amp; video/television"/>
    <x v="15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x v="22"/>
    <x v="0"/>
    <s v="film &amp; video/television"/>
    <x v="16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x v="0"/>
    <s v="film &amp; video/television"/>
    <x v="17"/>
    <x v="2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x v="24"/>
    <x v="0"/>
    <s v="film &amp; video/television"/>
    <x v="15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x v="0"/>
    <s v="film &amp; video/television"/>
    <x v="18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x v="0"/>
    <s v="film &amp; video/television"/>
    <x v="19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x v="0"/>
    <s v="film &amp; video/television"/>
    <x v="20"/>
    <x v="2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x v="26"/>
    <x v="0"/>
    <s v="film &amp; video/television"/>
    <x v="8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x v="0"/>
    <s v="film &amp; video/television"/>
    <x v="4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x v="0"/>
    <s v="film &amp; video/television"/>
    <x v="7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x v="0"/>
    <s v="film &amp; video/television"/>
    <x v="8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x v="0"/>
    <s v="film &amp; video/television"/>
    <x v="8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x v="0"/>
    <s v="film &amp; video/television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x v="0"/>
    <s v="film &amp; video/television"/>
    <x v="22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x v="33"/>
    <x v="0"/>
    <s v="film &amp; video/television"/>
    <x v="23"/>
    <x v="3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x v="34"/>
    <x v="0"/>
    <s v="film &amp; video/television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x v="0"/>
    <s v="film &amp; video/television"/>
    <x v="25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x v="0"/>
    <s v="film &amp; video/television"/>
    <x v="5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x v="0"/>
    <s v="film &amp; video/television"/>
    <x v="26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x v="0"/>
    <s v="film &amp; video/television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x v="0"/>
    <s v="film &amp; video/television"/>
    <x v="8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x v="0"/>
    <s v="film &amp; video/television"/>
    <x v="24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x v="0"/>
    <s v="film &amp; video/television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x v="0"/>
    <s v="film &amp; video/television"/>
    <x v="8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x v="0"/>
    <s v="film &amp; video/television"/>
    <x v="28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x v="0"/>
    <s v="film &amp; video/television"/>
    <x v="3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x v="0"/>
    <s v="film &amp; video/television"/>
    <x v="29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x v="0"/>
    <s v="film &amp; video/television"/>
    <x v="29"/>
    <x v="48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x v="45"/>
    <x v="0"/>
    <s v="film &amp; video/television"/>
    <x v="8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x v="0"/>
    <s v="film &amp; video/television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x v="0"/>
    <s v="film &amp; video/television"/>
    <x v="30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x v="0"/>
    <s v="film &amp; video/television"/>
    <x v="31"/>
    <x v="52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x v="27"/>
    <x v="0"/>
    <s v="film &amp; video/television"/>
    <x v="5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x v="0"/>
    <s v="film &amp; video/television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x v="0"/>
    <s v="film &amp; video/television"/>
    <x v="32"/>
    <x v="55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x v="49"/>
    <x v="0"/>
    <s v="film &amp; video/television"/>
    <x v="13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x v="0"/>
    <s v="film &amp; video/television"/>
    <x v="21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x v="0"/>
    <s v="film &amp; video/television"/>
    <x v="3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x v="0"/>
    <s v="film &amp; video/television"/>
    <x v="8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x v="0"/>
    <s v="film &amp; video/shorts"/>
    <x v="3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x v="0"/>
    <s v="film &amp; video/shorts"/>
    <x v="34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x v="0"/>
    <s v="film &amp; video/shorts"/>
    <x v="19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x v="0"/>
    <s v="film &amp; video/shorts"/>
    <x v="35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x v="0"/>
    <s v="film &amp; video/shorts"/>
    <x v="36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x v="0"/>
    <s v="film &amp; video/shorts"/>
    <x v="29"/>
    <x v="65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x v="55"/>
    <x v="0"/>
    <s v="film &amp; video/shorts"/>
    <x v="17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x v="0"/>
    <s v="film &amp; video/shorts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x v="0"/>
    <s v="film &amp; video/shorts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x v="0"/>
    <s v="film &amp; video/shorts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x v="0"/>
    <s v="film &amp; video/shorts"/>
    <x v="3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x v="0"/>
    <s v="film &amp; video/shorts"/>
    <x v="39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x v="0"/>
    <s v="film &amp; video/shorts"/>
    <x v="29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x v="0"/>
    <s v="film &amp; video/shorts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x v="0"/>
    <s v="film &amp; video/shorts"/>
    <x v="40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x v="0"/>
    <s v="film &amp; video/shorts"/>
    <x v="41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x v="0"/>
    <s v="film &amp; video/shorts"/>
    <x v="42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x v="55"/>
    <x v="0"/>
    <s v="film &amp; video/shorts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x v="0"/>
    <s v="film &amp; video/shorts"/>
    <x v="44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x v="0"/>
    <s v="film &amp; video/shorts"/>
    <x v="3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x v="0"/>
    <s v="film &amp; video/shorts"/>
    <x v="13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x v="0"/>
    <s v="film &amp; video/shorts"/>
    <x v="45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x v="0"/>
    <s v="film &amp; video/shorts"/>
    <x v="8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x v="0"/>
    <s v="film &amp; video/shorts"/>
    <x v="3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x v="0"/>
    <s v="film &amp; video/shorts"/>
    <x v="8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x v="0"/>
    <s v="film &amp; video/shorts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x v="0"/>
    <s v="film &amp; video/shorts"/>
    <x v="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x v="0"/>
    <s v="film &amp; video/shorts"/>
    <x v="2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x v="0"/>
    <s v="film &amp; video/shorts"/>
    <x v="3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x v="0"/>
    <s v="film &amp; video/shorts"/>
    <x v="41"/>
    <x v="8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x v="38"/>
    <x v="0"/>
    <s v="film &amp; video/shorts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x v="0"/>
    <s v="film &amp; video/shorts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x v="0"/>
    <s v="film &amp; video/shorts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x v="0"/>
    <s v="film &amp; video/shorts"/>
    <x v="38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x v="0"/>
    <s v="film &amp; video/shorts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x v="0"/>
    <s v="film &amp; video/shorts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x v="0"/>
    <s v="film &amp; video/shorts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x v="0"/>
    <s v="film &amp; video/shorts"/>
    <x v="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x v="0"/>
    <s v="film &amp; video/shorts"/>
    <x v="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x v="0"/>
    <s v="film &amp; video/shorts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x v="0"/>
    <s v="film &amp; video/shorts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x v="0"/>
    <s v="film &amp; video/shorts"/>
    <x v="8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x v="0"/>
    <s v="film &amp; video/shorts"/>
    <x v="30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x v="0"/>
    <s v="film &amp; video/shorts"/>
    <x v="2"/>
    <x v="103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x v="73"/>
    <x v="0"/>
    <s v="film &amp; video/shorts"/>
    <x v="28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x v="0"/>
    <s v="film &amp; video/shorts"/>
    <x v="13"/>
    <x v="104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x v="74"/>
    <x v="0"/>
    <s v="film &amp; video/shorts"/>
    <x v="7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x v="0"/>
    <s v="film &amp; video/shorts"/>
    <x v="21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x v="0"/>
    <s v="film &amp; video/shorts"/>
    <x v="46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x v="0"/>
    <s v="film &amp; video/shorts"/>
    <x v="47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x v="0"/>
    <s v="film &amp; video/shorts"/>
    <x v="26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x v="0"/>
    <s v="film &amp; video/shorts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x v="0"/>
    <s v="film &amp; video/shorts"/>
    <x v="3"/>
    <x v="11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x v="76"/>
    <x v="0"/>
    <s v="film &amp; video/shorts"/>
    <x v="48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x v="0"/>
    <s v="film &amp; video/shorts"/>
    <x v="33"/>
    <x v="113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x v="19"/>
    <x v="0"/>
    <s v="film &amp; video/shorts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x v="0"/>
    <s v="film &amp; video/shorts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x v="0"/>
    <s v="film &amp; video/shorts"/>
    <x v="8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x v="70"/>
    <x v="0"/>
    <s v="film &amp; video/shorts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x v="0"/>
    <s v="film &amp; video/shorts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x v="1"/>
    <s v="film &amp; video/science fiction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x v="1"/>
    <s v="film &amp; video/science fiction"/>
    <x v="5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x v="78"/>
    <x v="1"/>
    <s v="film &amp; video/science fiction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x v="1"/>
    <s v="film &amp; video/science fiction"/>
    <x v="5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x v="1"/>
    <s v="film &amp; video/science fiction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x v="1"/>
    <s v="film &amp; video/science fiction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x v="1"/>
    <s v="film &amp; video/science fiction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x v="1"/>
    <s v="film &amp; video/science fiction"/>
    <x v="53"/>
    <x v="12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x v="79"/>
    <x v="1"/>
    <s v="film &amp; video/science fiction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x v="1"/>
    <s v="film &amp; video/science fiction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x v="1"/>
    <s v="film &amp; video/science fiction"/>
    <x v="50"/>
    <x v="121"/>
    <x v="0"/>
    <x v="2"/>
  </r>
  <r>
    <n v="131"/>
    <x v="131"/>
    <s v="I"/>
    <x v="38"/>
    <n v="0"/>
    <x v="1"/>
    <x v="0"/>
    <s v="USD"/>
    <n v="1467763200"/>
    <n v="1466453161"/>
    <b v="0"/>
    <x v="78"/>
    <x v="1"/>
    <s v="film &amp; video/science fiction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x v="1"/>
    <s v="film &amp; video/science fiction"/>
    <x v="54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x v="78"/>
    <x v="1"/>
    <s v="film &amp; video/science fiction"/>
    <x v="50"/>
    <x v="121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x v="78"/>
    <x v="1"/>
    <s v="film &amp; video/science fiction"/>
    <x v="5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x v="1"/>
    <s v="film &amp; video/science fiction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x v="1"/>
    <s v="film &amp; video/science fiction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x v="1"/>
    <s v="film &amp; video/science fiction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x v="1"/>
    <s v="film &amp; video/science fiction"/>
    <x v="56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x v="29"/>
    <x v="1"/>
    <s v="film &amp; video/science fiction"/>
    <x v="8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x v="1"/>
    <s v="film &amp; video/science fiction"/>
    <x v="5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x v="1"/>
    <s v="film &amp; video/science fiction"/>
    <x v="57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x v="1"/>
    <s v="film &amp; video/science fiction"/>
    <x v="5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x v="1"/>
    <s v="film &amp; video/science fiction"/>
    <x v="5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x v="1"/>
    <s v="film &amp; video/science fiction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x v="1"/>
    <s v="film &amp; video/science fiction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x v="1"/>
    <s v="film &amp; video/science fiction"/>
    <x v="60"/>
    <x v="134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x v="78"/>
    <x v="1"/>
    <s v="film &amp; video/science fiction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x v="1"/>
    <s v="film &amp; video/science fiction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x v="1"/>
    <s v="film &amp; video/science fiction"/>
    <x v="60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x v="1"/>
    <s v="film &amp; video/science fiction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x v="1"/>
    <s v="film &amp; video/science fiction"/>
    <x v="50"/>
    <x v="13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x v="84"/>
    <x v="1"/>
    <s v="film &amp; video/science fiction"/>
    <x v="5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x v="1"/>
    <s v="film &amp; video/science fiction"/>
    <x v="60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x v="83"/>
    <x v="1"/>
    <s v="film &amp; video/science fiction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x v="1"/>
    <s v="film &amp; video/science fiction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x v="1"/>
    <s v="film &amp; video/science fiction"/>
    <x v="62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x v="1"/>
    <s v="film &amp; video/science fiction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x v="1"/>
    <s v="film &amp; video/science fiction"/>
    <x v="5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x v="1"/>
    <s v="film &amp; video/science fiction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x v="1"/>
    <s v="film &amp; video/drama"/>
    <x v="5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x v="1"/>
    <s v="film &amp; video/drama"/>
    <x v="5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x v="1"/>
    <s v="film &amp; video/drama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x v="1"/>
    <s v="film &amp; video/drama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x v="1"/>
    <s v="film &amp; video/drama"/>
    <x v="60"/>
    <x v="146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x v="78"/>
    <x v="1"/>
    <s v="film &amp; video/drama"/>
    <x v="5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x v="1"/>
    <s v="film &amp; video/drama"/>
    <x v="64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x v="1"/>
    <s v="film &amp; video/drama"/>
    <x v="5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x v="1"/>
    <s v="film &amp; video/drama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x v="1"/>
    <s v="film &amp; video/drama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x v="1"/>
    <s v="film &amp; video/drama"/>
    <x v="56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x v="1"/>
    <s v="film &amp; video/drama"/>
    <x v="5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x v="1"/>
    <s v="film &amp; video/drama"/>
    <x v="5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x v="1"/>
    <s v="film &amp; video/drama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x v="1"/>
    <s v="film &amp; video/drama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x v="1"/>
    <s v="film &amp; video/drama"/>
    <x v="52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x v="1"/>
    <s v="film &amp; video/drama"/>
    <x v="5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x v="63"/>
    <x v="1"/>
    <s v="film &amp; video/drama"/>
    <x v="67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x v="78"/>
    <x v="1"/>
    <s v="film &amp; video/drama"/>
    <x v="50"/>
    <x v="121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x v="84"/>
    <x v="1"/>
    <s v="film &amp; video/drama"/>
    <x v="68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x v="1"/>
    <s v="film &amp; video/drama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x v="1"/>
    <s v="film &amp; video/drama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x v="1"/>
    <s v="film &amp; video/drama"/>
    <x v="50"/>
    <x v="121"/>
    <x v="0"/>
    <x v="3"/>
  </r>
  <r>
    <n v="183"/>
    <x v="183"/>
    <s v="Don't kill me until I meet my Dad"/>
    <x v="78"/>
    <n v="4482"/>
    <x v="2"/>
    <x v="1"/>
    <s v="GBP"/>
    <n v="1417033610"/>
    <n v="1414438010"/>
    <b v="0"/>
    <x v="8"/>
    <x v="1"/>
    <s v="film &amp; video/drama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x v="1"/>
    <s v="film &amp; video/drama"/>
    <x v="56"/>
    <x v="156"/>
    <x v="0"/>
    <x v="3"/>
  </r>
  <r>
    <n v="185"/>
    <x v="185"/>
    <s v="Love has no boundaries!"/>
    <x v="79"/>
    <n v="2200"/>
    <x v="2"/>
    <x v="10"/>
    <s v="NOK"/>
    <n v="1471557139"/>
    <n v="1468965139"/>
    <b v="0"/>
    <x v="73"/>
    <x v="1"/>
    <s v="film &amp; video/drama"/>
    <x v="52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x v="1"/>
    <s v="film &amp; video/drama"/>
    <x v="5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x v="81"/>
    <x v="1"/>
    <s v="film &amp; video/drama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x v="1"/>
    <s v="film &amp; video/drama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x v="1"/>
    <s v="film &amp; video/drama"/>
    <x v="50"/>
    <x v="159"/>
    <x v="0"/>
    <x v="3"/>
  </r>
  <r>
    <n v="190"/>
    <x v="190"/>
    <s v="Because hope can be a 4 letter word"/>
    <x v="14"/>
    <n v="50"/>
    <x v="2"/>
    <x v="0"/>
    <s v="USD"/>
    <n v="1466091446"/>
    <n v="1465227446"/>
    <b v="0"/>
    <x v="29"/>
    <x v="1"/>
    <s v="film &amp; video/drama"/>
    <x v="5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x v="1"/>
    <s v="film &amp; video/drama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x v="1"/>
    <s v="film &amp; video/drama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x v="1"/>
    <s v="film &amp; video/drama"/>
    <x v="5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x v="1"/>
    <s v="film &amp; video/drama"/>
    <x v="5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x v="1"/>
    <s v="film &amp; video/drama"/>
    <x v="5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x v="1"/>
    <s v="film &amp; video/drama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x v="1"/>
    <s v="film &amp; video/drama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x v="1"/>
    <s v="film &amp; video/drama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x v="1"/>
    <s v="film &amp; video/drama"/>
    <x v="5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x v="59"/>
    <x v="1"/>
    <s v="film &amp; video/drama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x v="1"/>
    <s v="film &amp; video/drama"/>
    <x v="74"/>
    <x v="166"/>
    <x v="0"/>
    <x v="3"/>
  </r>
  <r>
    <n v="202"/>
    <x v="202"/>
    <s v="new web series created by jonney terry"/>
    <x v="12"/>
    <n v="0"/>
    <x v="2"/>
    <x v="0"/>
    <s v="USD"/>
    <n v="1444337940"/>
    <n v="1441750564"/>
    <b v="0"/>
    <x v="78"/>
    <x v="1"/>
    <s v="film &amp; video/drama"/>
    <x v="5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x v="1"/>
    <s v="film &amp; video/drama"/>
    <x v="75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x v="1"/>
    <s v="film &amp; video/drama"/>
    <x v="76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x v="1"/>
    <s v="film &amp; video/drama"/>
    <x v="63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x v="78"/>
    <x v="1"/>
    <s v="film &amp; video/drama"/>
    <x v="5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x v="1"/>
    <s v="film &amp; video/drama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x v="1"/>
    <s v="film &amp; video/drama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x v="1"/>
    <s v="film &amp; video/drama"/>
    <x v="5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x v="1"/>
    <s v="film &amp; video/drama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x v="1"/>
    <s v="film &amp; video/drama"/>
    <x v="79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x v="29"/>
    <x v="1"/>
    <s v="film &amp; video/drama"/>
    <x v="5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x v="29"/>
    <x v="1"/>
    <s v="film &amp; video/drama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x v="1"/>
    <s v="film &amp; video/drama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x v="1"/>
    <s v="film &amp; video/drama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x v="1"/>
    <s v="film &amp; video/drama"/>
    <x v="80"/>
    <x v="173"/>
    <x v="0"/>
    <x v="3"/>
  </r>
  <r>
    <n v="217"/>
    <x v="217"/>
    <s v="A roadmovie by paw"/>
    <x v="57"/>
    <n v="11943"/>
    <x v="2"/>
    <x v="11"/>
    <s v="SEK"/>
    <n v="1419780149"/>
    <n v="1417101749"/>
    <b v="0"/>
    <x v="44"/>
    <x v="1"/>
    <s v="film &amp; video/drama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x v="1"/>
    <s v="film &amp; video/drama"/>
    <x v="53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x v="88"/>
    <x v="1"/>
    <s v="film &amp; video/drama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x v="1"/>
    <s v="film &amp; video/drama"/>
    <x v="60"/>
    <x v="176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x v="78"/>
    <x v="1"/>
    <s v="film &amp; video/drama"/>
    <x v="5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x v="1"/>
    <s v="film &amp; video/drama"/>
    <x v="55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x v="1"/>
    <s v="film &amp; video/drama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x v="1"/>
    <s v="film &amp; video/drama"/>
    <x v="5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x v="1"/>
    <s v="film &amp; video/drama"/>
    <x v="5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x v="84"/>
    <x v="1"/>
    <s v="film &amp; video/drama"/>
    <x v="60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x v="1"/>
    <s v="film &amp; video/drama"/>
    <x v="50"/>
    <x v="121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x v="78"/>
    <x v="1"/>
    <s v="film &amp; video/drama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x v="1"/>
    <s v="film &amp; video/drama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x v="1"/>
    <s v="film &amp; video/drama"/>
    <x v="5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x v="1"/>
    <s v="film &amp; video/drama"/>
    <x v="5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x v="1"/>
    <s v="film &amp; video/drama"/>
    <x v="56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x v="1"/>
    <s v="film &amp; video/drama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x v="1"/>
    <s v="film &amp; video/drama"/>
    <x v="67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x v="78"/>
    <x v="1"/>
    <s v="film &amp; video/drama"/>
    <x v="5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x v="1"/>
    <s v="film &amp; video/drama"/>
    <x v="50"/>
    <x v="121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x v="29"/>
    <x v="1"/>
    <s v="film &amp; video/drama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x v="1"/>
    <s v="film &amp; video/drama"/>
    <x v="5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x v="1"/>
    <s v="film &amp; video/drama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x v="0"/>
    <s v="film &amp; video/documentary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x v="0"/>
    <s v="film &amp; video/documentary"/>
    <x v="40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x v="0"/>
    <s v="film &amp; video/documentary"/>
    <x v="40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x v="0"/>
    <s v="film &amp; video/documentary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x v="0"/>
    <s v="film &amp; video/documentary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x v="0"/>
    <s v="film &amp; video/documentary"/>
    <x v="3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x v="0"/>
    <s v="film &amp; video/documentary"/>
    <x v="83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x v="0"/>
    <s v="film &amp; video/documentary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x v="0"/>
    <s v="film &amp; video/documentary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x v="0"/>
    <s v="film &amp; video/documentary"/>
    <x v="40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x v="0"/>
    <s v="film &amp; video/documentary"/>
    <x v="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x v="0"/>
    <s v="film &amp; video/documentary"/>
    <x v="9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x v="0"/>
    <s v="film &amp; video/documentary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x v="0"/>
    <s v="film &amp; video/documentary"/>
    <x v="7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x v="0"/>
    <s v="film &amp; video/documentary"/>
    <x v="16"/>
    <x v="196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x v="101"/>
    <x v="0"/>
    <s v="film &amp; video/documentary"/>
    <x v="13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x v="0"/>
    <s v="film &amp; video/documentary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x v="0"/>
    <s v="film &amp; video/documentary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x v="0"/>
    <s v="film &amp; video/documentary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x v="0"/>
    <s v="film &amp; video/documentary"/>
    <x v="88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x v="0"/>
    <s v="film &amp; video/documentary"/>
    <x v="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x v="107"/>
    <x v="0"/>
    <s v="film &amp; video/documentary"/>
    <x v="13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x v="108"/>
    <x v="0"/>
    <s v="film &amp; video/documentary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x v="0"/>
    <s v="film &amp; video/documentary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x v="0"/>
    <s v="film &amp; video/documentary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x v="0"/>
    <s v="film &amp; video/documentary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x v="0"/>
    <s v="film &amp; video/documentary"/>
    <x v="91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x v="0"/>
    <s v="film &amp; video/documentary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x v="0"/>
    <s v="film &amp; video/documentary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x v="0"/>
    <s v="film &amp; video/documentary"/>
    <x v="92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x v="0"/>
    <s v="film &amp; video/documentary"/>
    <x v="42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x v="0"/>
    <s v="film &amp; video/documentary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x v="0"/>
    <s v="film &amp; video/documentary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x v="0"/>
    <s v="film &amp; video/documentary"/>
    <x v="29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x v="0"/>
    <s v="film &amp; video/documentary"/>
    <x v="94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x v="0"/>
    <s v="film &amp; video/documentary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x v="0"/>
    <s v="film &amp; video/documentary"/>
    <x v="34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x v="0"/>
    <s v="film &amp; video/documentary"/>
    <x v="5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x v="119"/>
    <x v="0"/>
    <s v="film &amp; video/documentary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x v="0"/>
    <s v="film &amp; video/documentary"/>
    <x v="96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x v="0"/>
    <s v="film &amp; video/documentary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x v="0"/>
    <s v="film &amp; video/documentary"/>
    <x v="10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x v="0"/>
    <s v="film &amp; video/documentary"/>
    <x v="7"/>
    <x v="22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x v="91"/>
    <x v="0"/>
    <s v="film &amp; video/documentary"/>
    <x v="35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x v="0"/>
    <s v="film &amp; video/documentary"/>
    <x v="2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x v="0"/>
    <s v="film &amp; video/documentary"/>
    <x v="97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x v="0"/>
    <s v="film &amp; video/documentary"/>
    <x v="15"/>
    <x v="2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x v="126"/>
    <x v="0"/>
    <s v="film &amp; video/documentary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x v="0"/>
    <s v="film &amp; video/documentary"/>
    <x v="3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x v="0"/>
    <s v="film &amp; video/documentary"/>
    <x v="2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x v="129"/>
    <x v="0"/>
    <s v="film &amp; video/documentary"/>
    <x v="13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x v="0"/>
    <s v="film &amp; video/documentary"/>
    <x v="28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x v="0"/>
    <s v="film &amp; video/documentary"/>
    <x v="21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x v="0"/>
    <s v="film &amp; video/documentary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x v="0"/>
    <s v="film &amp; video/documentary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x v="0"/>
    <s v="film &amp; video/documentary"/>
    <x v="18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x v="0"/>
    <s v="film &amp; video/documentary"/>
    <x v="17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x v="0"/>
    <s v="film &amp; video/documentary"/>
    <x v="7"/>
    <x v="238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x v="137"/>
    <x v="0"/>
    <s v="film &amp; video/documentary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x v="0"/>
    <s v="film &amp; video/documentary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x v="0"/>
    <s v="film &amp; video/documentary"/>
    <x v="21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x v="0"/>
    <s v="film &amp; video/documentary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x v="0"/>
    <s v="film &amp; video/documentary"/>
    <x v="8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x v="0"/>
    <s v="film &amp; video/documentary"/>
    <x v="0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x v="142"/>
    <x v="0"/>
    <s v="film &amp; video/documentary"/>
    <x v="100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x v="0"/>
    <s v="film &amp; video/documentary"/>
    <x v="22"/>
    <x v="246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x v="144"/>
    <x v="0"/>
    <s v="film &amp; video/documentary"/>
    <x v="101"/>
    <x v="247"/>
    <x v="0"/>
    <x v="4"/>
  </r>
  <r>
    <n v="307"/>
    <x v="307"/>
    <s v="Why is grammar important?"/>
    <x v="29"/>
    <n v="24490"/>
    <x v="0"/>
    <x v="0"/>
    <s v="USD"/>
    <n v="1360276801"/>
    <n v="1357684801"/>
    <b v="1"/>
    <x v="145"/>
    <x v="0"/>
    <s v="film &amp; video/documentary"/>
    <x v="38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x v="0"/>
    <s v="film &amp; video/documentary"/>
    <x v="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x v="0"/>
    <s v="film &amp; video/documentary"/>
    <x v="17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x v="0"/>
    <s v="film &amp; video/documentary"/>
    <x v="3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x v="0"/>
    <s v="film &amp; video/documentary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x v="0"/>
    <s v="film &amp; video/documentary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x v="0"/>
    <s v="film &amp; video/documentary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x v="0"/>
    <s v="film &amp; video/documentary"/>
    <x v="102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x v="0"/>
    <s v="film &amp; video/documentary"/>
    <x v="7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x v="150"/>
    <x v="0"/>
    <s v="film &amp; video/documentary"/>
    <x v="35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x v="0"/>
    <s v="film &amp; video/documentary"/>
    <x v="7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x v="0"/>
    <s v="film &amp; video/documentary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x v="0"/>
    <s v="film &amp; video/documentary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x v="0"/>
    <s v="film &amp; video/documentary"/>
    <x v="13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x v="0"/>
    <s v="film &amp; video/documentary"/>
    <x v="3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x v="0"/>
    <s v="film &amp; video/documentary"/>
    <x v="29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x v="0"/>
    <s v="film &amp; video/documentary"/>
    <x v="4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x v="0"/>
    <s v="film &amp; video/documentary"/>
    <x v="21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x v="0"/>
    <s v="film &amp; video/documentary"/>
    <x v="3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x v="0"/>
    <s v="film &amp; video/documentary"/>
    <x v="40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x v="0"/>
    <s v="film &amp; video/documentary"/>
    <x v="104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x v="0"/>
    <s v="film &amp; video/documentary"/>
    <x v="3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x v="0"/>
    <s v="film &amp; video/documentary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x v="0"/>
    <s v="film &amp; video/documentary"/>
    <x v="21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x v="0"/>
    <s v="film &amp; video/documentary"/>
    <x v="13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x v="0"/>
    <s v="film &amp; video/documentary"/>
    <x v="40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x v="0"/>
    <s v="film &amp; video/documentary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x v="0"/>
    <s v="film &amp; video/documentary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x v="0"/>
    <s v="film &amp; video/documentary"/>
    <x v="3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x v="0"/>
    <s v="film &amp; video/documentary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x v="0"/>
    <s v="film &amp; video/documentary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x v="0"/>
    <s v="film &amp; video/documentary"/>
    <x v="5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x v="0"/>
    <s v="film &amp; video/documentary"/>
    <x v="29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x v="0"/>
    <s v="film &amp; video/documentary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x v="0"/>
    <s v="film &amp; video/documentary"/>
    <x v="13"/>
    <x v="280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x v="166"/>
    <x v="0"/>
    <s v="film &amp; video/documentary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x v="0"/>
    <s v="film &amp; video/documentary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x v="0"/>
    <s v="film &amp; video/documentary"/>
    <x v="21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x v="0"/>
    <s v="film &amp; video/documentary"/>
    <x v="4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x v="0"/>
    <s v="film &amp; video/documentary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x v="0"/>
    <s v="film &amp; video/documentary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x v="0"/>
    <s v="film &amp; video/documentary"/>
    <x v="3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x v="0"/>
    <s v="film &amp; video/documentary"/>
    <x v="13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x v="0"/>
    <s v="film &amp; video/documentary"/>
    <x v="41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x v="0"/>
    <s v="film &amp; video/documentary"/>
    <x v="3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x v="0"/>
    <s v="film &amp; video/documentary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x v="0"/>
    <s v="film &amp; video/documentary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x v="0"/>
    <s v="film &amp; video/documentary"/>
    <x v="3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x v="111"/>
    <x v="0"/>
    <s v="film &amp; video/documentary"/>
    <x v="31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x v="174"/>
    <x v="0"/>
    <s v="film &amp; video/documentary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x v="0"/>
    <s v="film &amp; video/documentary"/>
    <x v="107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x v="0"/>
    <s v="film &amp; video/documentary"/>
    <x v="3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x v="0"/>
    <s v="film &amp; video/documentary"/>
    <x v="2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x v="0"/>
    <s v="film &amp; video/documentary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x v="0"/>
    <s v="film &amp; video/documentary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x v="0"/>
    <s v="film &amp; video/documentary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x v="0"/>
    <s v="film &amp; video/documentary"/>
    <x v="7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x v="0"/>
    <s v="film &amp; video/documentary"/>
    <x v="5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x v="0"/>
    <s v="film &amp; video/documentary"/>
    <x v="3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x v="0"/>
    <s v="film &amp; video/documentary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x v="0"/>
    <s v="film &amp; video/documentary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x v="0"/>
    <s v="film &amp; video/documentary"/>
    <x v="3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x v="0"/>
    <s v="film &amp; video/documentary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x v="0"/>
    <s v="film &amp; video/documentary"/>
    <x v="108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x v="0"/>
    <s v="film &amp; video/documentary"/>
    <x v="35"/>
    <x v="310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x v="82"/>
    <x v="0"/>
    <s v="film &amp; video/documentary"/>
    <x v="10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x v="0"/>
    <s v="film &amp; video/documentary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x v="0"/>
    <s v="film &amp; video/documentary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x v="0"/>
    <s v="film &amp; video/documentary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x v="0"/>
    <s v="film &amp; video/documentary"/>
    <x v="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x v="0"/>
    <s v="film &amp; video/documentary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x v="0"/>
    <s v="film &amp; video/documentary"/>
    <x v="20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x v="0"/>
    <s v="film &amp; video/documentary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x v="0"/>
    <s v="film &amp; video/documentary"/>
    <x v="24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x v="0"/>
    <s v="film &amp; video/documentary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x v="0"/>
    <s v="film &amp; video/documentary"/>
    <x v="109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x v="0"/>
    <s v="film &amp; video/documentary"/>
    <x v="110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x v="0"/>
    <s v="film &amp; video/documentary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x v="0"/>
    <s v="film &amp; video/documentary"/>
    <x v="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x v="0"/>
    <s v="film &amp; video/documentary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x v="0"/>
    <s v="film &amp; video/documentary"/>
    <x v="111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x v="0"/>
    <s v="film &amp; video/documentary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x v="0"/>
    <s v="film &amp; video/documentary"/>
    <x v="11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x v="0"/>
    <s v="film &amp; video/documentary"/>
    <x v="8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x v="0"/>
    <s v="film &amp; video/documentary"/>
    <x v="7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x v="0"/>
    <s v="film &amp; video/documentary"/>
    <x v="7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x v="0"/>
    <s v="film &amp; video/documentary"/>
    <x v="5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x v="0"/>
    <s v="film &amp; video/documentary"/>
    <x v="20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x v="0"/>
    <s v="film &amp; video/documentary"/>
    <x v="29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x v="0"/>
    <s v="film &amp; video/documentary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x v="0"/>
    <s v="film &amp; video/documentary"/>
    <x v="3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x v="0"/>
    <s v="film &amp; video/documentary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x v="0"/>
    <s v="film &amp; video/documentary"/>
    <x v="13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x v="0"/>
    <s v="film &amp; video/documentary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x v="0"/>
    <s v="film &amp; video/documentary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x v="0"/>
    <s v="film &amp; video/documentary"/>
    <x v="24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x v="0"/>
    <s v="film &amp; video/documentary"/>
    <x v="2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x v="0"/>
    <s v="film &amp; video/documentary"/>
    <x v="3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x v="165"/>
    <x v="0"/>
    <s v="film &amp; video/documentary"/>
    <x v="29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x v="0"/>
    <s v="film &amp; video/documentary"/>
    <x v="29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x v="0"/>
    <s v="film &amp; video/documentary"/>
    <x v="21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x v="0"/>
    <s v="film &amp; video/documentary"/>
    <x v="7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x v="0"/>
    <s v="film &amp; video/documentary"/>
    <x v="0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x v="0"/>
    <s v="film &amp; video/documentary"/>
    <x v="30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x v="0"/>
    <s v="film &amp; video/documentary"/>
    <x v="7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x v="0"/>
    <s v="film &amp; video/documentary"/>
    <x v="3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x v="0"/>
    <s v="film &amp; video/documentary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x v="0"/>
    <s v="film &amp; video/documentary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x v="0"/>
    <s v="film &amp; video/documentary"/>
    <x v="21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x v="0"/>
    <s v="film &amp; video/documentary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x v="0"/>
    <s v="film &amp; video/documentary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x v="0"/>
    <s v="film &amp; video/documentary"/>
    <x v="7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x v="0"/>
    <s v="film &amp; video/documentary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x v="1"/>
    <s v="film &amp; video/animation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x v="1"/>
    <s v="film &amp; video/animation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x v="1"/>
    <s v="film &amp; video/animation"/>
    <x v="60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x v="1"/>
    <s v="film &amp; video/animation"/>
    <x v="60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x v="1"/>
    <s v="film &amp; video/animation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x v="1"/>
    <s v="film &amp; video/animation"/>
    <x v="5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x v="1"/>
    <s v="film &amp; video/animation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x v="1"/>
    <s v="film &amp; video/animation"/>
    <x v="50"/>
    <x v="121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x v="62"/>
    <x v="1"/>
    <s v="film &amp; video/animation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x v="1"/>
    <s v="film &amp; video/animation"/>
    <x v="5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x v="1"/>
    <s v="film &amp; video/animation"/>
    <x v="53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x v="1"/>
    <s v="film &amp; video/animation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x v="1"/>
    <s v="film &amp; video/animation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x v="1"/>
    <s v="film &amp; video/animation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x v="1"/>
    <s v="film &amp; video/animation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x v="1"/>
    <s v="film &amp; video/animation"/>
    <x v="5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x v="1"/>
    <s v="film &amp; video/animation"/>
    <x v="5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x v="1"/>
    <s v="film &amp; video/animation"/>
    <x v="5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x v="1"/>
    <s v="film &amp; video/animation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x v="1"/>
    <s v="film &amp; video/animation"/>
    <x v="5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x v="1"/>
    <s v="film &amp; video/animation"/>
    <x v="5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x v="1"/>
    <s v="film &amp; video/animation"/>
    <x v="50"/>
    <x v="121"/>
    <x v="0"/>
    <x v="5"/>
  </r>
  <r>
    <n v="442"/>
    <x v="442"/>
    <s v="Doomsday is here"/>
    <x v="73"/>
    <n v="6691"/>
    <x v="2"/>
    <x v="0"/>
    <s v="USD"/>
    <n v="1424380783"/>
    <n v="1421788783"/>
    <b v="0"/>
    <x v="57"/>
    <x v="1"/>
    <s v="film &amp; video/animation"/>
    <x v="115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x v="1"/>
    <s v="film &amp; video/animation"/>
    <x v="5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x v="29"/>
    <x v="1"/>
    <s v="film &amp; video/animation"/>
    <x v="62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x v="1"/>
    <s v="film &amp; video/animation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x v="1"/>
    <s v="film &amp; video/animation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x v="1"/>
    <s v="film &amp; video/animation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x v="1"/>
    <s v="film &amp; video/animation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x v="1"/>
    <s v="film &amp; video/animation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x v="1"/>
    <s v="film &amp; video/animation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x v="1"/>
    <s v="film &amp; video/animation"/>
    <x v="5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x v="8"/>
    <x v="1"/>
    <s v="film &amp; video/animation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x v="1"/>
    <s v="film &amp; video/animation"/>
    <x v="5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x v="1"/>
    <s v="film &amp; video/animation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x v="1"/>
    <s v="film &amp; video/animation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x v="1"/>
    <s v="film &amp; video/animation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x v="1"/>
    <s v="film &amp; video/animation"/>
    <x v="5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x v="1"/>
    <s v="film &amp; video/animation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x v="1"/>
    <s v="film &amp; video/animation"/>
    <x v="50"/>
    <x v="38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x v="84"/>
    <x v="1"/>
    <s v="film &amp; video/animation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x v="1"/>
    <s v="film &amp; video/animation"/>
    <x v="5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x v="1"/>
    <s v="film &amp; video/animation"/>
    <x v="5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x v="1"/>
    <s v="film &amp; video/animation"/>
    <x v="53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x v="29"/>
    <x v="1"/>
    <s v="film &amp; video/animation"/>
    <x v="50"/>
    <x v="12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x v="22"/>
    <x v="1"/>
    <s v="film &amp; video/animation"/>
    <x v="11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x v="1"/>
    <s v="film &amp; video/animation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x v="1"/>
    <s v="film &amp; video/animation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x v="1"/>
    <s v="film &amp; video/animation"/>
    <x v="50"/>
    <x v="121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x v="78"/>
    <x v="1"/>
    <s v="film &amp; video/animation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x v="1"/>
    <s v="film &amp; video/animation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x v="1"/>
    <s v="film &amp; video/animation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x v="1"/>
    <s v="film &amp; video/animation"/>
    <x v="82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x v="1"/>
    <s v="film &amp; video/animation"/>
    <x v="56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x v="1"/>
    <s v="film &amp; video/animation"/>
    <x v="5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x v="1"/>
    <s v="film &amp; video/animation"/>
    <x v="50"/>
    <x v="121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x v="204"/>
    <x v="1"/>
    <s v="film &amp; video/animation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x v="1"/>
    <s v="film &amp; video/animation"/>
    <x v="5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x v="1"/>
    <s v="film &amp; video/animation"/>
    <x v="5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x v="1"/>
    <s v="film &amp; video/animation"/>
    <x v="69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x v="1"/>
    <s v="film &amp; video/animation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x v="1"/>
    <s v="film &amp; video/animation"/>
    <x v="52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x v="1"/>
    <s v="film &amp; video/animation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x v="1"/>
    <s v="film &amp; video/animation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x v="1"/>
    <s v="film &amp; video/animation"/>
    <x v="5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x v="1"/>
    <s v="film &amp; video/animation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x v="1"/>
    <s v="film &amp; video/animation"/>
    <x v="5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x v="1"/>
    <s v="film &amp; video/animation"/>
    <x v="5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x v="78"/>
    <x v="1"/>
    <s v="film &amp; video/animation"/>
    <x v="5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x v="1"/>
    <s v="film &amp; video/animation"/>
    <x v="50"/>
    <x v="395"/>
    <x v="0"/>
    <x v="5"/>
  </r>
  <r>
    <n v="490"/>
    <x v="490"/>
    <s v="Cancelled"/>
    <x v="28"/>
    <n v="0"/>
    <x v="2"/>
    <x v="0"/>
    <s v="USD"/>
    <n v="1345677285"/>
    <n v="1343085285"/>
    <b v="0"/>
    <x v="78"/>
    <x v="1"/>
    <s v="film &amp; video/animation"/>
    <x v="5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x v="1"/>
    <s v="film &amp; video/animation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x v="1"/>
    <s v="film &amp; video/animation"/>
    <x v="5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x v="1"/>
    <s v="film &amp; video/animation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x v="1"/>
    <s v="film &amp; video/animation"/>
    <x v="5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x v="1"/>
    <s v="film &amp; video/animation"/>
    <x v="5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x v="29"/>
    <x v="1"/>
    <s v="film &amp; video/animation"/>
    <x v="50"/>
    <x v="120"/>
    <x v="0"/>
    <x v="5"/>
  </r>
  <r>
    <n v="497"/>
    <x v="497"/>
    <s v="live-action/animated series pilot."/>
    <x v="140"/>
    <n v="30"/>
    <x v="2"/>
    <x v="0"/>
    <s v="USD"/>
    <n v="1419483600"/>
    <n v="1414889665"/>
    <b v="0"/>
    <x v="83"/>
    <x v="1"/>
    <s v="film &amp; video/animation"/>
    <x v="60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x v="1"/>
    <s v="film &amp; video/animation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x v="1"/>
    <s v="film &amp; video/animation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x v="1"/>
    <s v="film &amp; video/animation"/>
    <x v="56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x v="1"/>
    <s v="film &amp; video/animation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x v="1"/>
    <s v="film &amp; video/animation"/>
    <x v="60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x v="1"/>
    <s v="film &amp; video/animation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x v="1"/>
    <s v="film &amp; video/animation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x v="1"/>
    <s v="film &amp; video/animation"/>
    <x v="5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x v="1"/>
    <s v="film &amp; video/animation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x v="1"/>
    <s v="film &amp; video/animation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x v="1"/>
    <s v="film &amp; video/animation"/>
    <x v="60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x v="1"/>
    <s v="film &amp; video/animation"/>
    <x v="5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x v="1"/>
    <s v="film &amp; video/animation"/>
    <x v="5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x v="1"/>
    <s v="film &amp; video/animation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x v="1"/>
    <s v="film &amp; video/animation"/>
    <x v="5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x v="32"/>
    <x v="1"/>
    <s v="film &amp; video/animation"/>
    <x v="51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x v="1"/>
    <s v="film &amp; video/animation"/>
    <x v="56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x v="1"/>
    <s v="film &amp; video/animation"/>
    <x v="78"/>
    <x v="408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x v="78"/>
    <x v="1"/>
    <s v="film &amp; video/animation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x v="1"/>
    <s v="film &amp; video/animation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x v="1"/>
    <s v="film &amp; video/animation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x v="1"/>
    <s v="film &amp; video/animation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x v="0"/>
    <s v="theater/plays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x v="0"/>
    <s v="theater/plays"/>
    <x v="2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x v="0"/>
    <s v="theater/plays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x v="0"/>
    <s v="theater/plays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x v="0"/>
    <s v="theater/plays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x v="0"/>
    <s v="theater/plays"/>
    <x v="8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x v="0"/>
    <s v="theater/plays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x v="0"/>
    <s v="theater/plays"/>
    <x v="7"/>
    <x v="418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x v="209"/>
    <x v="0"/>
    <s v="theater/plays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x v="0"/>
    <s v="theater/plays"/>
    <x v="22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x v="0"/>
    <s v="theater/plays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x v="0"/>
    <s v="theater/plays"/>
    <x v="8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x v="0"/>
    <s v="theater/plays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x v="0"/>
    <s v="theater/plays"/>
    <x v="8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x v="0"/>
    <s v="theater/plays"/>
    <x v="2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x v="0"/>
    <s v="theater/plays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x v="0"/>
    <s v="theater/plays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x v="0"/>
    <s v="theater/plays"/>
    <x v="10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x v="0"/>
    <s v="theater/plays"/>
    <x v="120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x v="0"/>
    <s v="theater/plays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x v="1"/>
    <s v="technology/web"/>
    <x v="5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x v="1"/>
    <s v="technology/web"/>
    <x v="60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x v="1"/>
    <s v="technology/web"/>
    <x v="5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x v="1"/>
    <s v="technology/web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x v="1"/>
    <s v="technology/web"/>
    <x v="60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x v="1"/>
    <s v="technology/web"/>
    <x v="11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x v="1"/>
    <s v="technology/web"/>
    <x v="5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x v="1"/>
    <s v="technology/web"/>
    <x v="5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x v="1"/>
    <s v="technology/web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x v="1"/>
    <s v="technology/web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x v="1"/>
    <s v="technology/web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x v="1"/>
    <s v="technology/web"/>
    <x v="62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x v="1"/>
    <s v="technology/web"/>
    <x v="5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x v="1"/>
    <s v="technology/web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x v="1"/>
    <s v="technology/web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x v="1"/>
    <s v="technology/web"/>
    <x v="50"/>
    <x v="121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x v="29"/>
    <x v="1"/>
    <s v="technology/web"/>
    <x v="56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x v="1"/>
    <s v="technology/web"/>
    <x v="60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x v="1"/>
    <s v="technology/web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x v="1"/>
    <s v="technology/web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x v="1"/>
    <s v="technology/web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x v="1"/>
    <s v="technology/web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x v="1"/>
    <s v="technology/web"/>
    <x v="5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x v="1"/>
    <s v="technology/web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x v="1"/>
    <s v="technology/web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x v="1"/>
    <s v="technology/web"/>
    <x v="5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x v="1"/>
    <s v="technology/web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x v="1"/>
    <s v="technology/web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x v="1"/>
    <s v="technology/web"/>
    <x v="60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x v="1"/>
    <s v="technology/web"/>
    <x v="60"/>
    <x v="135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x v="29"/>
    <x v="1"/>
    <s v="technology/web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x v="1"/>
    <s v="technology/web"/>
    <x v="5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x v="1"/>
    <s v="technology/web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x v="1"/>
    <s v="technology/web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x v="1"/>
    <s v="technology/web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x v="1"/>
    <s v="technology/web"/>
    <x v="5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x v="1"/>
    <s v="technology/web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x v="1"/>
    <s v="technology/web"/>
    <x v="50"/>
    <x v="119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x v="63"/>
    <x v="1"/>
    <s v="technology/web"/>
    <x v="5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x v="81"/>
    <x v="1"/>
    <s v="technology/web"/>
    <x v="60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x v="1"/>
    <s v="technology/web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x v="1"/>
    <s v="technology/web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x v="1"/>
    <s v="technology/web"/>
    <x v="5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x v="29"/>
    <x v="1"/>
    <s v="technology/web"/>
    <x v="5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x v="84"/>
    <x v="1"/>
    <s v="technology/web"/>
    <x v="60"/>
    <x v="144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x v="78"/>
    <x v="1"/>
    <s v="technology/web"/>
    <x v="5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x v="1"/>
    <s v="technology/web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x v="1"/>
    <s v="technology/web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x v="1"/>
    <s v="technology/web"/>
    <x v="56"/>
    <x v="450"/>
    <x v="2"/>
    <x v="7"/>
  </r>
  <r>
    <n v="589"/>
    <x v="589"/>
    <s v="Services closer than you think..."/>
    <x v="51"/>
    <n v="1"/>
    <x v="2"/>
    <x v="0"/>
    <s v="USD"/>
    <n v="1436366699"/>
    <n v="1435070699"/>
    <b v="0"/>
    <x v="29"/>
    <x v="1"/>
    <s v="technology/web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x v="1"/>
    <s v="technology/web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x v="1"/>
    <s v="technology/web"/>
    <x v="5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x v="1"/>
    <s v="technology/web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x v="1"/>
    <s v="technology/web"/>
    <x v="61"/>
    <x v="45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x v="84"/>
    <x v="1"/>
    <s v="technology/web"/>
    <x v="5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x v="1"/>
    <s v="technology/web"/>
    <x v="5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x v="84"/>
    <x v="1"/>
    <s v="technology/web"/>
    <x v="5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x v="1"/>
    <s v="technology/web"/>
    <x v="5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x v="63"/>
    <x v="1"/>
    <s v="technology/web"/>
    <x v="122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x v="1"/>
    <s v="technology/web"/>
    <x v="50"/>
    <x v="45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x v="29"/>
    <x v="1"/>
    <s v="technology/web"/>
    <x v="53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x v="1"/>
    <s v="technology/web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x v="1"/>
    <s v="technology/web"/>
    <x v="5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x v="1"/>
    <s v="technology/web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x v="1"/>
    <s v="technology/web"/>
    <x v="50"/>
    <x v="121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x v="22"/>
    <x v="1"/>
    <s v="technology/web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x v="1"/>
    <s v="technology/web"/>
    <x v="5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x v="1"/>
    <s v="technology/web"/>
    <x v="5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x v="1"/>
    <s v="technology/web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x v="1"/>
    <s v="technology/web"/>
    <x v="60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x v="1"/>
    <s v="technology/web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x v="1"/>
    <s v="technology/web"/>
    <x v="50"/>
    <x v="121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x v="78"/>
    <x v="1"/>
    <s v="technology/web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x v="1"/>
    <s v="technology/web"/>
    <x v="70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x v="1"/>
    <s v="technology/web"/>
    <x v="5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x v="1"/>
    <s v="technology/web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x v="1"/>
    <s v="technology/web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x v="1"/>
    <s v="technology/web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x v="1"/>
    <s v="technology/web"/>
    <x v="50"/>
    <x v="121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x v="29"/>
    <x v="1"/>
    <s v="technology/web"/>
    <x v="5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x v="1"/>
    <s v="technology/web"/>
    <x v="60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x v="1"/>
    <s v="technology/web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x v="1"/>
    <s v="technology/web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x v="1"/>
    <s v="technology/web"/>
    <x v="5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x v="1"/>
    <s v="technology/web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x v="1"/>
    <s v="technology/web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x v="1"/>
    <s v="technology/web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x v="1"/>
    <s v="technology/web"/>
    <x v="5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x v="1"/>
    <s v="technology/web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x v="1"/>
    <s v="technology/web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x v="1"/>
    <s v="technology/web"/>
    <x v="5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x v="82"/>
    <x v="1"/>
    <s v="technology/web"/>
    <x v="60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x v="78"/>
    <x v="1"/>
    <s v="technology/web"/>
    <x v="5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x v="1"/>
    <s v="technology/web"/>
    <x v="81"/>
    <x v="469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x v="29"/>
    <x v="1"/>
    <s v="technology/web"/>
    <x v="50"/>
    <x v="12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x v="29"/>
    <x v="1"/>
    <s v="technology/web"/>
    <x v="5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x v="29"/>
    <x v="1"/>
    <s v="technology/web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x v="1"/>
    <s v="technology/web"/>
    <x v="50"/>
    <x v="121"/>
    <x v="2"/>
    <x v="7"/>
  </r>
  <r>
    <n v="638"/>
    <x v="638"/>
    <s v="O0"/>
    <x v="61"/>
    <n v="18"/>
    <x v="1"/>
    <x v="12"/>
    <s v="EUR"/>
    <n v="1490447662"/>
    <n v="1485267262"/>
    <b v="0"/>
    <x v="79"/>
    <x v="1"/>
    <s v="technology/web"/>
    <x v="50"/>
    <x v="362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x v="29"/>
    <x v="1"/>
    <s v="technology/web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x v="0"/>
    <s v="technology/wearables"/>
    <x v="12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x v="0"/>
    <s v="technology/wearables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x v="0"/>
    <s v="technology/wearables"/>
    <x v="125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x v="0"/>
    <s v="technology/wearables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x v="0"/>
    <s v="technology/wearables"/>
    <x v="126"/>
    <x v="474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x v="186"/>
    <x v="0"/>
    <s v="technology/wearables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x v="0"/>
    <s v="technology/wearables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x v="0"/>
    <s v="technology/wearables"/>
    <x v="13"/>
    <x v="477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x v="74"/>
    <x v="0"/>
    <s v="technology/wearables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x v="0"/>
    <s v="technology/wearables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x v="0"/>
    <s v="technology/wearables"/>
    <x v="20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x v="0"/>
    <s v="technology/wearables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x v="0"/>
    <s v="technology/wearables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x v="0"/>
    <s v="technology/wearables"/>
    <x v="48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x v="0"/>
    <s v="technology/wearables"/>
    <x v="128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x v="0"/>
    <s v="technology/wearables"/>
    <x v="92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x v="0"/>
    <s v="technology/wearables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x v="0"/>
    <s v="technology/wearables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x v="0"/>
    <s v="technology/wearables"/>
    <x v="3"/>
    <x v="488"/>
    <x v="2"/>
    <x v="8"/>
  </r>
  <r>
    <n v="659"/>
    <x v="659"/>
    <s v="Sync up your lifestyle"/>
    <x v="9"/>
    <n v="3017"/>
    <x v="0"/>
    <x v="0"/>
    <s v="USD"/>
    <n v="1440339295"/>
    <n v="1437747295"/>
    <b v="0"/>
    <x v="64"/>
    <x v="0"/>
    <s v="technology/wearables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x v="1"/>
    <s v="technology/wearables"/>
    <x v="56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x v="1"/>
    <s v="technology/wearables"/>
    <x v="60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x v="1"/>
    <s v="technology/wearables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x v="1"/>
    <s v="technology/wearables"/>
    <x v="5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x v="1"/>
    <s v="technology/wearables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x v="1"/>
    <s v="technology/wearables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x v="1"/>
    <s v="technology/wearables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x v="1"/>
    <s v="technology/wearables"/>
    <x v="54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x v="1"/>
    <s v="technology/wearables"/>
    <x v="62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x v="1"/>
    <s v="technology/wearables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x v="1"/>
    <s v="technology/wearables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x v="1"/>
    <s v="technology/wearables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x v="1"/>
    <s v="technology/wearables"/>
    <x v="66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x v="1"/>
    <s v="technology/wearables"/>
    <x v="50"/>
    <x v="40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x v="84"/>
    <x v="1"/>
    <s v="technology/wearables"/>
    <x v="5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x v="1"/>
    <s v="technology/wearables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x v="1"/>
    <s v="technology/wearables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x v="1"/>
    <s v="technology/wearables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x v="1"/>
    <s v="technology/wearables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x v="1"/>
    <s v="technology/wearables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x v="1"/>
    <s v="technology/wearables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x v="1"/>
    <s v="technology/wearables"/>
    <x v="5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x v="1"/>
    <s v="technology/wearables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x v="1"/>
    <s v="technology/wearables"/>
    <x v="60"/>
    <x v="50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x v="125"/>
    <x v="1"/>
    <s v="technology/wearables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x v="1"/>
    <s v="technology/wearables"/>
    <x v="5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x v="1"/>
    <s v="technology/wearables"/>
    <x v="5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x v="1"/>
    <s v="technology/wearables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x v="1"/>
    <s v="technology/wearables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x v="1"/>
    <s v="technology/wearables"/>
    <x v="74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x v="69"/>
    <x v="1"/>
    <s v="technology/wearables"/>
    <x v="81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x v="1"/>
    <s v="technology/wearables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x v="1"/>
    <s v="technology/wearables"/>
    <x v="113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x v="1"/>
    <s v="technology/wearables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x v="1"/>
    <s v="technology/wearables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x v="1"/>
    <s v="technology/wearables"/>
    <x v="60"/>
    <x v="519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x v="29"/>
    <x v="1"/>
    <s v="technology/wearables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x v="1"/>
    <s v="technology/wearables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x v="1"/>
    <s v="technology/wearables"/>
    <x v="77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x v="1"/>
    <s v="technology/wearables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x v="1"/>
    <s v="technology/wearables"/>
    <x v="56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x v="1"/>
    <s v="technology/wearables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x v="1"/>
    <s v="technology/wearables"/>
    <x v="134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x v="1"/>
    <s v="technology/wearables"/>
    <x v="52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x v="1"/>
    <s v="technology/wearables"/>
    <x v="60"/>
    <x v="526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x v="81"/>
    <x v="1"/>
    <s v="technology/wearables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x v="1"/>
    <s v="technology/wearables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x v="1"/>
    <s v="technology/wearables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x v="1"/>
    <s v="technology/wearables"/>
    <x v="66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x v="84"/>
    <x v="1"/>
    <s v="technology/wearables"/>
    <x v="5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x v="78"/>
    <x v="1"/>
    <s v="technology/wearables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x v="1"/>
    <s v="technology/wearables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x v="1"/>
    <s v="technology/wearables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x v="1"/>
    <s v="technology/wearables"/>
    <x v="60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x v="1"/>
    <s v="technology/wearables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x v="1"/>
    <s v="technology/wearables"/>
    <x v="62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x v="1"/>
    <s v="technology/wearables"/>
    <x v="54"/>
    <x v="53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x v="80"/>
    <x v="1"/>
    <s v="technology/wearables"/>
    <x v="5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x v="1"/>
    <s v="technology/wearables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x v="1"/>
    <s v="technology/wearables"/>
    <x v="60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x v="0"/>
    <s v="publishing/nonfiction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x v="0"/>
    <s v="publishing/nonfiction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x v="0"/>
    <s v="publishing/nonfiction"/>
    <x v="88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x v="61"/>
    <x v="0"/>
    <s v="publishing/nonfiction"/>
    <x v="15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x v="0"/>
    <s v="publishing/nonfiction"/>
    <x v="2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x v="0"/>
    <s v="publishing/nonfiction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x v="0"/>
    <s v="publishing/nonfiction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x v="0"/>
    <s v="publishing/nonfiction"/>
    <x v="94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x v="0"/>
    <s v="publishing/nonfiction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x v="0"/>
    <s v="publishing/nonfiction"/>
    <x v="26"/>
    <x v="547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x v="236"/>
    <x v="0"/>
    <s v="publishing/nonfiction"/>
    <x v="88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x v="0"/>
    <s v="publishing/nonfiction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x v="0"/>
    <s v="publishing/nonfiction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x v="0"/>
    <s v="publishing/nonfiction"/>
    <x v="28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x v="7"/>
    <x v="0"/>
    <s v="publishing/nonfiction"/>
    <x v="9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x v="0"/>
    <s v="publishing/nonfiction"/>
    <x v="35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x v="0"/>
    <s v="publishing/nonfiction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x v="0"/>
    <s v="publishing/nonfiction"/>
    <x v="108"/>
    <x v="98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x v="14"/>
    <x v="0"/>
    <s v="publishing/nonfiction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x v="0"/>
    <s v="publishing/nonfiction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x v="0"/>
    <s v="publishing/nonfiction"/>
    <x v="13"/>
    <x v="556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x v="225"/>
    <x v="0"/>
    <s v="publishing/nonfiction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x v="0"/>
    <s v="publishing/nonfiction"/>
    <x v="38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x v="0"/>
    <s v="publishing/nonfiction"/>
    <x v="34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x v="95"/>
    <x v="0"/>
    <s v="publishing/nonfiction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x v="0"/>
    <s v="publishing/nonfiction"/>
    <x v="99"/>
    <x v="56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x v="174"/>
    <x v="0"/>
    <s v="publishing/nonfiction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x v="0"/>
    <s v="publishing/nonfiction"/>
    <x v="8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x v="0"/>
    <s v="publishing/nonfiction"/>
    <x v="8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x v="0"/>
    <s v="publishing/nonfiction"/>
    <x v="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x v="0"/>
    <s v="publishing/nonfiction"/>
    <x v="3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x v="0"/>
    <s v="publishing/nonfiction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x v="0"/>
    <s v="publishing/nonfiction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x v="0"/>
    <s v="publishing/nonfiction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x v="0"/>
    <s v="publishing/nonfiction"/>
    <x v="3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x v="0"/>
    <s v="publishing/nonfiction"/>
    <x v="21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x v="0"/>
    <s v="publishing/nonfiction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x v="0"/>
    <s v="publishing/nonfiction"/>
    <x v="1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x v="10"/>
    <x v="0"/>
    <s v="publishing/nonfiction"/>
    <x v="21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x v="0"/>
    <s v="publishing/nonfiction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x v="1"/>
    <s v="publishing/fiction"/>
    <x v="5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x v="1"/>
    <s v="publishing/fiction"/>
    <x v="62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x v="1"/>
    <s v="publishing/fiction"/>
    <x v="5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x v="1"/>
    <s v="publishing/fiction"/>
    <x v="5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x v="1"/>
    <s v="publishing/fiction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x v="1"/>
    <s v="publishing/fiction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x v="1"/>
    <s v="publishing/fiction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x v="1"/>
    <s v="publishing/fiction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x v="1"/>
    <s v="publishing/fiction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x v="1"/>
    <s v="publishing/fiction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x v="1"/>
    <s v="publishing/fiction"/>
    <x v="5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x v="1"/>
    <s v="publishing/fiction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x v="1"/>
    <s v="publishing/fiction"/>
    <x v="56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x v="1"/>
    <s v="publishing/fiction"/>
    <x v="60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x v="1"/>
    <s v="publishing/fiction"/>
    <x v="14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x v="1"/>
    <s v="publishing/fiction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x v="1"/>
    <s v="publishing/fiction"/>
    <x v="76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x v="1"/>
    <s v="publishing/fiction"/>
    <x v="60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x v="1"/>
    <s v="publishing/fiction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x v="1"/>
    <s v="publishing/fiction"/>
    <x v="56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x v="0"/>
    <s v="music/rock"/>
    <x v="3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x v="0"/>
    <s v="music/rock"/>
    <x v="18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x v="0"/>
    <s v="music/rock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x v="0"/>
    <s v="music/rock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x v="0"/>
    <s v="music/rock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x v="0"/>
    <s v="music/rock"/>
    <x v="14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x v="0"/>
    <s v="music/rock"/>
    <x v="1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x v="0"/>
    <s v="music/rock"/>
    <x v="35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x v="0"/>
    <s v="music/rock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x v="0"/>
    <s v="music/rock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x v="0"/>
    <s v="music/rock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x v="0"/>
    <s v="music/rock"/>
    <x v="3"/>
    <x v="594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x v="65"/>
    <x v="0"/>
    <s v="music/rock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x v="0"/>
    <s v="music/rock"/>
    <x v="3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x v="0"/>
    <s v="music/rock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x v="0"/>
    <s v="music/rock"/>
    <x v="20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x v="0"/>
    <s v="music/rock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x v="0"/>
    <s v="music/rock"/>
    <x v="29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x v="0"/>
    <s v="music/rock"/>
    <x v="41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x v="0"/>
    <s v="music/rock"/>
    <x v="8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x v="0"/>
    <s v="music/rock"/>
    <x v="143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x v="0"/>
    <s v="music/rock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x v="0"/>
    <s v="music/rock"/>
    <x v="7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x v="0"/>
    <s v="music/rock"/>
    <x v="4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x v="0"/>
    <s v="music/rock"/>
    <x v="8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x v="0"/>
    <s v="music/rock"/>
    <x v="2"/>
    <x v="60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x v="26"/>
    <x v="0"/>
    <s v="music/rock"/>
    <x v="3"/>
    <x v="1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x v="7"/>
    <x v="0"/>
    <s v="music/rock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x v="0"/>
    <s v="music/rock"/>
    <x v="8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x v="47"/>
    <x v="0"/>
    <s v="music/rock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x v="0"/>
    <s v="music/rock"/>
    <x v="2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x v="8"/>
    <x v="0"/>
    <s v="music/rock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x v="0"/>
    <s v="music/rock"/>
    <x v="143"/>
    <x v="612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x v="93"/>
    <x v="0"/>
    <s v="music/rock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x v="0"/>
    <s v="music/rock"/>
    <x v="37"/>
    <x v="613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x v="68"/>
    <x v="0"/>
    <s v="music/rock"/>
    <x v="13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x v="242"/>
    <x v="0"/>
    <s v="music/rock"/>
    <x v="41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x v="0"/>
    <s v="music/rock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x v="0"/>
    <s v="music/rock"/>
    <x v="94"/>
    <x v="617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x v="25"/>
    <x v="0"/>
    <s v="music/rock"/>
    <x v="15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x v="0"/>
    <s v="music/rock"/>
    <x v="8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x v="0"/>
    <s v="music/rock"/>
    <x v="8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x v="0"/>
    <s v="music/rock"/>
    <x v="17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x v="0"/>
    <s v="music/rock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x v="0"/>
    <s v="music/rock"/>
    <x v="8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x v="221"/>
    <x v="0"/>
    <s v="music/rock"/>
    <x v="8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x v="0"/>
    <s v="music/rock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x v="0"/>
    <s v="music/rock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x v="0"/>
    <s v="music/rock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x v="0"/>
    <s v="music/rock"/>
    <x v="3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x v="0"/>
    <s v="music/rock"/>
    <x v="29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x v="9"/>
    <x v="0"/>
    <s v="music/rock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x v="0"/>
    <s v="music/rock"/>
    <x v="7"/>
    <x v="629"/>
    <x v="4"/>
    <x v="11"/>
  </r>
  <r>
    <n v="833"/>
    <x v="833"/>
    <s v="This is an American rock album."/>
    <x v="12"/>
    <n v="6100"/>
    <x v="0"/>
    <x v="0"/>
    <s v="USD"/>
    <n v="1397941475"/>
    <n v="1395349475"/>
    <b v="0"/>
    <x v="14"/>
    <x v="0"/>
    <s v="music/rock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x v="0"/>
    <s v="music/rock"/>
    <x v="26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x v="0"/>
    <s v="music/rock"/>
    <x v="16"/>
    <x v="632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x v="67"/>
    <x v="0"/>
    <s v="music/rock"/>
    <x v="7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x v="0"/>
    <s v="music/rock"/>
    <x v="108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x v="0"/>
    <s v="music/rock"/>
    <x v="14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x v="0"/>
    <s v="music/rock"/>
    <x v="16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x v="0"/>
    <s v="music/metal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x v="0"/>
    <s v="music/metal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x v="0"/>
    <s v="music/metal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x v="0"/>
    <s v="music/metal"/>
    <x v="128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x v="0"/>
    <s v="music/metal"/>
    <x v="146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x v="0"/>
    <s v="music/metal"/>
    <x v="28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x v="0"/>
    <s v="music/metal"/>
    <x v="108"/>
    <x v="643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x v="29"/>
    <x v="0"/>
    <s v="music/metal"/>
    <x v="8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x v="0"/>
    <s v="music/metal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x v="0"/>
    <s v="music/metal"/>
    <x v="28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x v="0"/>
    <s v="music/metal"/>
    <x v="19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x v="0"/>
    <s v="music/metal"/>
    <x v="22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x v="0"/>
    <s v="music/metal"/>
    <x v="2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x v="0"/>
    <s v="music/metal"/>
    <x v="8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x v="0"/>
    <s v="music/metal"/>
    <x v="90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x v="0"/>
    <s v="music/metal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x v="0"/>
    <s v="music/metal"/>
    <x v="147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x v="54"/>
    <x v="0"/>
    <s v="music/metal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x v="0"/>
    <s v="music/metal"/>
    <x v="12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x v="0"/>
    <s v="music/metal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x v="1"/>
    <s v="music/jazz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x v="1"/>
    <s v="music/jazz"/>
    <x v="53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x v="1"/>
    <s v="music/jazz"/>
    <x v="5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x v="81"/>
    <x v="1"/>
    <s v="music/jazz"/>
    <x v="62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x v="1"/>
    <s v="music/jazz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x v="1"/>
    <s v="music/jazz"/>
    <x v="53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x v="1"/>
    <s v="music/jazz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x v="1"/>
    <s v="music/jazz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x v="1"/>
    <s v="music/jazz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x v="1"/>
    <s v="music/jazz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x v="1"/>
    <s v="music/jazz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x v="1"/>
    <s v="music/jazz"/>
    <x v="62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x v="1"/>
    <s v="music/jazz"/>
    <x v="60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x v="81"/>
    <x v="1"/>
    <s v="music/jazz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x v="1"/>
    <s v="music/jazz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x v="1"/>
    <s v="music/jazz"/>
    <x v="50"/>
    <x v="121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x v="43"/>
    <x v="1"/>
    <s v="music/jazz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x v="1"/>
    <s v="music/jazz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x v="1"/>
    <s v="music/jazz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x v="1"/>
    <s v="music/jazz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x v="1"/>
    <s v="music/indie rock"/>
    <x v="56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x v="1"/>
    <s v="music/indie rock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x v="1"/>
    <s v="music/indie rock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x v="1"/>
    <s v="music/indie rock"/>
    <x v="67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x v="84"/>
    <x v="1"/>
    <s v="music/indie rock"/>
    <x v="60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x v="1"/>
    <s v="music/indie rock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x v="1"/>
    <s v="music/indie rock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x v="1"/>
    <s v="music/indie rock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x v="1"/>
    <s v="music/indie rock"/>
    <x v="113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x v="1"/>
    <s v="music/indie rock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x v="1"/>
    <s v="music/indie rock"/>
    <x v="65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x v="1"/>
    <s v="music/indie rock"/>
    <x v="56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x v="1"/>
    <s v="music/indie rock"/>
    <x v="139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x v="1"/>
    <s v="music/indie rock"/>
    <x v="54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x v="1"/>
    <s v="music/indie rock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x v="1"/>
    <s v="music/indie rock"/>
    <x v="53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x v="1"/>
    <s v="music/indie rock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x v="1"/>
    <s v="music/indie rock"/>
    <x v="5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x v="1"/>
    <s v="music/indie rock"/>
    <x v="56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x v="1"/>
    <s v="music/indie rock"/>
    <x v="121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x v="84"/>
    <x v="1"/>
    <s v="music/jazz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x v="1"/>
    <s v="music/jazz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x v="1"/>
    <s v="music/jazz"/>
    <x v="5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x v="1"/>
    <s v="music/jazz"/>
    <x v="56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x v="1"/>
    <s v="music/jazz"/>
    <x v="5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x v="1"/>
    <s v="music/jazz"/>
    <x v="56"/>
    <x v="68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x v="78"/>
    <x v="1"/>
    <s v="music/jazz"/>
    <x v="5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x v="78"/>
    <x v="1"/>
    <s v="music/jazz"/>
    <x v="5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x v="78"/>
    <x v="1"/>
    <s v="music/jazz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x v="1"/>
    <s v="music/jazz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x v="1"/>
    <s v="music/jazz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x v="1"/>
    <s v="music/jazz"/>
    <x v="5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x v="1"/>
    <s v="music/jazz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x v="1"/>
    <s v="music/jazz"/>
    <x v="113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x v="1"/>
    <s v="music/jazz"/>
    <x v="5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x v="1"/>
    <s v="music/jazz"/>
    <x v="52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x v="1"/>
    <s v="music/jazz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x v="1"/>
    <s v="music/jazz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x v="1"/>
    <s v="music/jazz"/>
    <x v="62"/>
    <x v="684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x v="29"/>
    <x v="1"/>
    <s v="music/jazz"/>
    <x v="60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x v="1"/>
    <s v="music/jazz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x v="1"/>
    <s v="music/jazz"/>
    <x v="134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x v="1"/>
    <s v="music/jazz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x v="1"/>
    <s v="music/jazz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x v="1"/>
    <s v="music/jazz"/>
    <x v="57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x v="1"/>
    <s v="music/jazz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x v="1"/>
    <s v="music/jazz"/>
    <x v="50"/>
    <x v="121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x v="78"/>
    <x v="1"/>
    <s v="music/jazz"/>
    <x v="5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x v="1"/>
    <s v="music/jazz"/>
    <x v="57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x v="1"/>
    <s v="music/jazz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x v="1"/>
    <s v="music/jazz"/>
    <x v="151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x v="1"/>
    <s v="music/jazz"/>
    <x v="113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x v="209"/>
    <x v="1"/>
    <s v="music/jazz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x v="1"/>
    <s v="music/jazz"/>
    <x v="52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x v="1"/>
    <s v="music/jazz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x v="1"/>
    <s v="music/jazz"/>
    <x v="60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x v="1"/>
    <s v="music/jazz"/>
    <x v="5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x v="1"/>
    <s v="music/jazz"/>
    <x v="60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x v="1"/>
    <s v="music/jazz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x v="1"/>
    <s v="music/jazz"/>
    <x v="60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x v="1"/>
    <s v="technology/wearables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x v="1"/>
    <s v="technology/wearables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x v="1"/>
    <s v="technology/wearables"/>
    <x v="114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x v="8"/>
    <x v="1"/>
    <s v="technology/wearables"/>
    <x v="54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x v="1"/>
    <s v="technology/wearables"/>
    <x v="55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x v="1"/>
    <s v="technology/wearables"/>
    <x v="53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x v="81"/>
    <x v="1"/>
    <s v="technology/wearables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x v="1"/>
    <s v="technology/wearables"/>
    <x v="5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x v="1"/>
    <s v="technology/wearables"/>
    <x v="81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x v="1"/>
    <s v="technology/wearables"/>
    <x v="60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x v="1"/>
    <s v="technology/wearables"/>
    <x v="58"/>
    <x v="70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x v="212"/>
    <x v="1"/>
    <s v="technology/wearables"/>
    <x v="151"/>
    <x v="701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x v="193"/>
    <x v="1"/>
    <s v="technology/wearables"/>
    <x v="67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x v="1"/>
    <s v="technology/wearables"/>
    <x v="60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x v="1"/>
    <s v="technology/wearables"/>
    <x v="152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x v="1"/>
    <s v="technology/wearables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x v="1"/>
    <s v="technology/wearables"/>
    <x v="53"/>
    <x v="70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x v="63"/>
    <x v="1"/>
    <s v="technology/wearables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x v="1"/>
    <s v="technology/wearables"/>
    <x v="57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x v="1"/>
    <s v="technology/wearables"/>
    <x v="115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x v="1"/>
    <s v="technology/wearables"/>
    <x v="132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x v="1"/>
    <s v="technology/wearables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x v="1"/>
    <s v="technology/wearables"/>
    <x v="58"/>
    <x v="711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x v="82"/>
    <x v="1"/>
    <s v="technology/wearables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x v="1"/>
    <s v="technology/wearables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x v="1"/>
    <s v="technology/wearables"/>
    <x v="60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x v="1"/>
    <s v="technology/wearables"/>
    <x v="77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x v="1"/>
    <s v="technology/wearables"/>
    <x v="82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x v="1"/>
    <s v="technology/wearables"/>
    <x v="60"/>
    <x v="71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x v="202"/>
    <x v="1"/>
    <s v="technology/wearables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x v="1"/>
    <s v="technology/wearables"/>
    <x v="132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x v="1"/>
    <s v="technology/wearables"/>
    <x v="5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x v="1"/>
    <s v="technology/wearables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x v="1"/>
    <s v="technology/wearables"/>
    <x v="53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x v="1"/>
    <s v="technology/wearables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x v="1"/>
    <s v="technology/wearables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x v="1"/>
    <s v="technology/wearables"/>
    <x v="53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x v="1"/>
    <s v="technology/wearables"/>
    <x v="122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x v="1"/>
    <s v="technology/wearables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x v="1"/>
    <s v="technology/wearables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x v="1"/>
    <s v="technology/wearables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x v="1"/>
    <s v="technology/wearables"/>
    <x v="5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x v="83"/>
    <x v="1"/>
    <s v="technology/wearables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x v="1"/>
    <s v="technology/wearables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x v="1"/>
    <s v="technology/wearables"/>
    <x v="60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x v="1"/>
    <s v="technology/wearables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x v="1"/>
    <s v="technology/wearables"/>
    <x v="55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x v="1"/>
    <s v="technology/wearables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x v="1"/>
    <s v="technology/wearables"/>
    <x v="50"/>
    <x v="121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x v="58"/>
    <x v="1"/>
    <s v="technology/wearables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x v="1"/>
    <s v="technology/wearables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x v="1"/>
    <s v="technology/wearables"/>
    <x v="65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x v="80"/>
    <x v="1"/>
    <s v="technology/wearables"/>
    <x v="5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x v="1"/>
    <s v="technology/wearables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x v="1"/>
    <s v="technology/wearables"/>
    <x v="53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x v="1"/>
    <s v="technology/wearables"/>
    <x v="113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x v="81"/>
    <x v="1"/>
    <s v="technology/wearables"/>
    <x v="53"/>
    <x v="31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x v="22"/>
    <x v="1"/>
    <s v="technology/wearables"/>
    <x v="60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x v="1"/>
    <s v="technology/wearables"/>
    <x v="155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x v="1"/>
    <s v="technology/wearables"/>
    <x v="59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x v="1"/>
    <s v="technology/wearables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x v="1"/>
    <s v="technology/wearables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x v="1"/>
    <s v="technology/wearables"/>
    <x v="75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x v="41"/>
    <x v="1"/>
    <s v="technology/wearables"/>
    <x v="63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x v="195"/>
    <x v="1"/>
    <s v="technology/wearables"/>
    <x v="133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x v="253"/>
    <x v="1"/>
    <s v="technology/wearables"/>
    <x v="150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x v="1"/>
    <s v="technology/wearables"/>
    <x v="52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x v="1"/>
    <s v="technology/wearables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x v="1"/>
    <s v="technology/wearables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x v="1"/>
    <s v="technology/wearables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x v="1"/>
    <s v="technology/wearables"/>
    <x v="5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x v="1"/>
    <s v="technology/wearables"/>
    <x v="5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x v="1"/>
    <s v="technology/wearables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x v="1"/>
    <s v="technology/wearables"/>
    <x v="131"/>
    <x v="755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x v="38"/>
    <x v="1"/>
    <s v="technology/wearables"/>
    <x v="134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x v="79"/>
    <x v="1"/>
    <s v="technology/wearables"/>
    <x v="56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x v="1"/>
    <s v="technology/wearables"/>
    <x v="56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x v="1"/>
    <s v="technology/wearables"/>
    <x v="61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x v="1"/>
    <s v="technology/wearables"/>
    <x v="56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x v="256"/>
    <x v="1"/>
    <s v="technology/wearables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x v="0"/>
    <s v="music/electronic music"/>
    <x v="158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x v="0"/>
    <s v="music/electronic music"/>
    <x v="159"/>
    <x v="76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x v="142"/>
    <x v="0"/>
    <s v="music/electronic music"/>
    <x v="41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x v="0"/>
    <s v="music/electronic music"/>
    <x v="160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x v="0"/>
    <s v="music/electronic music"/>
    <x v="17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x v="0"/>
    <s v="music/electronic music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x v="0"/>
    <s v="music/electronic music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x v="0"/>
    <s v="music/electronic music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x v="0"/>
    <s v="music/electronic music"/>
    <x v="16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x v="261"/>
    <x v="0"/>
    <s v="music/electronic music"/>
    <x v="20"/>
    <x v="76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x v="180"/>
    <x v="0"/>
    <s v="music/electronic music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x v="0"/>
    <s v="music/electronic music"/>
    <x v="13"/>
    <x v="77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x v="93"/>
    <x v="0"/>
    <s v="music/electronic music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x v="0"/>
    <s v="music/electronic music"/>
    <x v="3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x v="0"/>
    <s v="music/electronic music"/>
    <x v="22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x v="0"/>
    <s v="music/electronic music"/>
    <x v="29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x v="0"/>
    <s v="music/electronic music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x v="0"/>
    <s v="music/electronic music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x v="0"/>
    <s v="music/electronic music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x v="0"/>
    <s v="music/electronic music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x v="1"/>
    <s v="journalism/audio"/>
    <x v="5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x v="1"/>
    <s v="journalism/audio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x v="1"/>
    <s v="journalism/audio"/>
    <x v="53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x v="1"/>
    <s v="journalism/audio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x v="1"/>
    <s v="journalism/audio"/>
    <x v="5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x v="1"/>
    <s v="journalism/audio"/>
    <x v="56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x v="1"/>
    <s v="journalism/audio"/>
    <x v="5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x v="1"/>
    <s v="journalism/audio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x v="1"/>
    <s v="journalism/audio"/>
    <x v="60"/>
    <x v="444"/>
    <x v="5"/>
    <x v="16"/>
  </r>
  <r>
    <n v="1049"/>
    <x v="1049"/>
    <s v="------"/>
    <x v="14"/>
    <n v="0"/>
    <x v="1"/>
    <x v="0"/>
    <s v="USD"/>
    <n v="1455272445"/>
    <n v="1452680445"/>
    <b v="0"/>
    <x v="78"/>
    <x v="1"/>
    <s v="journalism/audio"/>
    <x v="50"/>
    <x v="121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x v="78"/>
    <x v="1"/>
    <s v="journalism/audio"/>
    <x v="5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x v="1"/>
    <s v="journalism/audio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x v="1"/>
    <s v="journalism/audio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x v="1"/>
    <s v="journalism/audio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x v="1"/>
    <s v="journalism/audio"/>
    <x v="5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x v="1"/>
    <s v="journalism/audio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x v="1"/>
    <s v="journalism/audio"/>
    <x v="5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x v="78"/>
    <x v="1"/>
    <s v="journalism/audio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x v="1"/>
    <s v="journalism/audio"/>
    <x v="50"/>
    <x v="121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x v="78"/>
    <x v="1"/>
    <s v="journalism/audio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x v="1"/>
    <s v="journalism/audio"/>
    <x v="60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x v="78"/>
    <x v="1"/>
    <s v="journalism/audio"/>
    <x v="50"/>
    <x v="121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x v="80"/>
    <x v="1"/>
    <s v="journalism/audio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x v="1"/>
    <s v="journalism/audio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x v="1"/>
    <s v="games/video games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x v="1"/>
    <s v="games/video games"/>
    <x v="56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x v="1"/>
    <s v="games/video games"/>
    <x v="56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x v="1"/>
    <s v="games/video games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x v="1"/>
    <s v="games/video games"/>
    <x v="5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x v="1"/>
    <s v="games/video games"/>
    <x v="115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x v="1"/>
    <s v="games/video games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x v="1"/>
    <s v="games/video games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x v="1"/>
    <s v="games/video games"/>
    <x v="5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x v="29"/>
    <x v="1"/>
    <s v="games/video games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x v="1"/>
    <s v="games/video games"/>
    <x v="52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x v="83"/>
    <x v="1"/>
    <s v="games/video games"/>
    <x v="62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x v="1"/>
    <s v="games/video games"/>
    <x v="1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x v="1"/>
    <s v="games/video games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x v="1"/>
    <s v="games/video games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x v="1"/>
    <s v="games/video games"/>
    <x v="56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x v="1"/>
    <s v="games/video games"/>
    <x v="114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x v="1"/>
    <s v="games/video games"/>
    <x v="5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x v="83"/>
    <x v="1"/>
    <s v="games/video games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x v="1"/>
    <s v="games/video games"/>
    <x v="60"/>
    <x v="792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x v="78"/>
    <x v="1"/>
    <s v="games/video games"/>
    <x v="5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x v="1"/>
    <s v="games/video games"/>
    <x v="56"/>
    <x v="793"/>
    <x v="6"/>
    <x v="17"/>
  </r>
  <r>
    <n v="1086"/>
    <x v="1086"/>
    <s v="Humanity's future in the Galaxy"/>
    <x v="102"/>
    <n v="15"/>
    <x v="2"/>
    <x v="0"/>
    <s v="USD"/>
    <n v="1408913291"/>
    <n v="1406321291"/>
    <b v="0"/>
    <x v="84"/>
    <x v="1"/>
    <s v="games/video games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x v="1"/>
    <s v="games/video games"/>
    <x v="5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x v="1"/>
    <s v="games/video games"/>
    <x v="51"/>
    <x v="794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x v="72"/>
    <x v="1"/>
    <s v="games/video games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x v="1"/>
    <s v="games/video games"/>
    <x v="5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x v="1"/>
    <s v="games/video games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x v="1"/>
    <s v="games/video games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x v="1"/>
    <s v="games/video games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x v="1"/>
    <s v="games/video games"/>
    <x v="82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x v="1"/>
    <s v="games/video games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x v="1"/>
    <s v="games/video games"/>
    <x v="82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x v="1"/>
    <s v="games/video games"/>
    <x v="5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x v="19"/>
    <x v="1"/>
    <s v="games/video games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x v="1"/>
    <s v="games/video games"/>
    <x v="60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x v="1"/>
    <s v="games/video games"/>
    <x v="56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x v="79"/>
    <x v="1"/>
    <s v="games/video games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x v="1"/>
    <s v="games/video games"/>
    <x v="62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x v="1"/>
    <s v="games/video games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x v="1"/>
    <s v="games/video games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x v="1"/>
    <s v="games/video games"/>
    <x v="5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x v="1"/>
    <s v="games/video games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x v="1"/>
    <s v="games/video games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x v="1"/>
    <s v="games/video games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x v="1"/>
    <s v="games/video games"/>
    <x v="5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x v="1"/>
    <s v="games/video games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x v="1"/>
    <s v="games/video games"/>
    <x v="5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x v="1"/>
    <s v="games/video games"/>
    <x v="71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x v="1"/>
    <s v="games/video games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x v="1"/>
    <s v="games/video games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x v="1"/>
    <s v="games/video games"/>
    <x v="5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x v="73"/>
    <x v="1"/>
    <s v="games/video games"/>
    <x v="5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x v="1"/>
    <s v="games/video games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x v="1"/>
    <s v="games/video games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x v="1"/>
    <s v="games/video games"/>
    <x v="5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x v="1"/>
    <s v="games/video games"/>
    <x v="5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x v="1"/>
    <s v="games/video games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x v="1"/>
    <s v="games/video games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x v="1"/>
    <s v="games/video games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x v="1"/>
    <s v="games/mobile games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x v="1"/>
    <s v="games/mobile games"/>
    <x v="5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x v="1"/>
    <s v="games/mobile games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x v="1"/>
    <s v="games/mobile games"/>
    <x v="53"/>
    <x v="815"/>
    <x v="6"/>
    <x v="18"/>
  </r>
  <r>
    <n v="1128"/>
    <x v="1128"/>
    <s v="#havingfunFTW"/>
    <x v="28"/>
    <n v="1"/>
    <x v="2"/>
    <x v="1"/>
    <s v="GBP"/>
    <n v="1407425717"/>
    <n v="1404833717"/>
    <b v="0"/>
    <x v="29"/>
    <x v="1"/>
    <s v="games/mobile games"/>
    <x v="5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x v="1"/>
    <s v="games/mobile games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x v="1"/>
    <s v="games/mobile games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x v="1"/>
    <s v="games/mobile games"/>
    <x v="5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x v="1"/>
    <s v="games/mobile games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x v="1"/>
    <s v="games/mobile games"/>
    <x v="60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x v="1"/>
    <s v="games/mobile games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x v="1"/>
    <s v="games/mobile games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x v="1"/>
    <s v="games/mobile games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x v="1"/>
    <s v="games/mobile games"/>
    <x v="67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x v="1"/>
    <s v="games/mobile games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x v="1"/>
    <s v="games/mobile games"/>
    <x v="5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x v="1"/>
    <s v="games/mobile games"/>
    <x v="50"/>
    <x v="121"/>
    <x v="6"/>
    <x v="18"/>
  </r>
  <r>
    <n v="1141"/>
    <x v="1141"/>
    <s v="I think this will be a great game!"/>
    <x v="2"/>
    <n v="0"/>
    <x v="2"/>
    <x v="12"/>
    <s v="EUR"/>
    <n v="1436460450"/>
    <n v="1433868450"/>
    <b v="0"/>
    <x v="78"/>
    <x v="1"/>
    <s v="games/mobile games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x v="1"/>
    <s v="games/mobile games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x v="1"/>
    <s v="games/mobile games"/>
    <x v="5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x v="1"/>
    <s v="food/food trucks"/>
    <x v="5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x v="29"/>
    <x v="1"/>
    <s v="food/food trucks"/>
    <x v="5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x v="1"/>
    <s v="food/food trucks"/>
    <x v="114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x v="1"/>
    <s v="food/food trucks"/>
    <x v="5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x v="83"/>
    <x v="1"/>
    <s v="food/food trucks"/>
    <x v="50"/>
    <x v="821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x v="84"/>
    <x v="1"/>
    <s v="food/food trucks"/>
    <x v="50"/>
    <x v="822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x v="79"/>
    <x v="1"/>
    <s v="food/food trucks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x v="1"/>
    <s v="food/food trucks"/>
    <x v="50"/>
    <x v="121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x v="41"/>
    <x v="1"/>
    <s v="food/food trucks"/>
    <x v="52"/>
    <x v="82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x v="29"/>
    <x v="1"/>
    <s v="food/food trucks"/>
    <x v="60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x v="1"/>
    <s v="food/food trucks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x v="1"/>
    <s v="food/food trucks"/>
    <x v="60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x v="1"/>
    <s v="food/food trucks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x v="1"/>
    <s v="food/food trucks"/>
    <x v="53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x v="1"/>
    <s v="food/food trucks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x v="1"/>
    <s v="food/food trucks"/>
    <x v="5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x v="1"/>
    <s v="food/food trucks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x v="1"/>
    <s v="food/food trucks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x v="1"/>
    <s v="food/food trucks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x v="1"/>
    <s v="food/food trucks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x v="1"/>
    <s v="food/food trucks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x v="1"/>
    <s v="food/food trucks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x v="1"/>
    <s v="food/food trucks"/>
    <x v="118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x v="1"/>
    <s v="food/food trucks"/>
    <x v="53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x v="1"/>
    <s v="food/food trucks"/>
    <x v="52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x v="1"/>
    <s v="food/food trucks"/>
    <x v="5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x v="1"/>
    <s v="food/food trucks"/>
    <x v="5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x v="29"/>
    <x v="1"/>
    <s v="food/food trucks"/>
    <x v="50"/>
    <x v="38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x v="78"/>
    <x v="1"/>
    <s v="food/food trucks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x v="1"/>
    <s v="food/food trucks"/>
    <x v="5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x v="1"/>
    <s v="food/food trucks"/>
    <x v="52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x v="1"/>
    <s v="food/food trucks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x v="1"/>
    <s v="food/food trucks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x v="1"/>
    <s v="food/food trucks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x v="1"/>
    <s v="food/food trucks"/>
    <x v="5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x v="1"/>
    <s v="food/food trucks"/>
    <x v="62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x v="268"/>
    <x v="1"/>
    <s v="food/food trucks"/>
    <x v="81"/>
    <x v="834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x v="83"/>
    <x v="1"/>
    <s v="food/food trucks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x v="1"/>
    <s v="food/food trucks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x v="1"/>
    <s v="food/food trucks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x v="0"/>
    <s v="photography/photobooks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x v="0"/>
    <s v="photography/photobooks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x v="0"/>
    <s v="photography/photobooks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x v="0"/>
    <s v="photography/photobooks"/>
    <x v="3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x v="0"/>
    <s v="photography/photobooks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x v="0"/>
    <s v="photography/photobooks"/>
    <x v="29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x v="0"/>
    <s v="photography/photobooks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x v="0"/>
    <s v="photography/photobooks"/>
    <x v="15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x v="41"/>
    <x v="0"/>
    <s v="photography/photobooks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x v="0"/>
    <s v="photography/photobooks"/>
    <x v="3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x v="0"/>
    <s v="photography/photobooks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x v="0"/>
    <s v="photography/photobooks"/>
    <x v="16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x v="272"/>
    <x v="0"/>
    <s v="photography/photobooks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x v="0"/>
    <s v="photography/photobooks"/>
    <x v="169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x v="0"/>
    <s v="photography/photobooks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x v="0"/>
    <s v="photography/photobooks"/>
    <x v="7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x v="0"/>
    <s v="photography/photobooks"/>
    <x v="9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x v="0"/>
    <s v="photography/photobooks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x v="0"/>
    <s v="photography/photobooks"/>
    <x v="171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x v="0"/>
    <s v="photography/photobooks"/>
    <x v="21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x v="0"/>
    <s v="photography/photobooks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x v="0"/>
    <s v="photography/photobooks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x v="0"/>
    <s v="photography/photobooks"/>
    <x v="41"/>
    <x v="859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x v="261"/>
    <x v="0"/>
    <s v="photography/photobooks"/>
    <x v="3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x v="0"/>
    <s v="photography/photobooks"/>
    <x v="19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x v="0"/>
    <s v="photography/photobooks"/>
    <x v="6"/>
    <x v="862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x v="273"/>
    <x v="0"/>
    <s v="photography/photobooks"/>
    <x v="172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x v="0"/>
    <s v="photography/photobooks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x v="0"/>
    <s v="photography/photobooks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x v="0"/>
    <s v="photography/photobooks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x v="0"/>
    <s v="photography/photobooks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x v="0"/>
    <s v="photography/photobooks"/>
    <x v="173"/>
    <x v="868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x v="147"/>
    <x v="0"/>
    <s v="photography/photobooks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x v="0"/>
    <s v="photography/photobooks"/>
    <x v="3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x v="0"/>
    <s v="photography/photobooks"/>
    <x v="174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x v="35"/>
    <x v="0"/>
    <s v="photography/photobooks"/>
    <x v="175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x v="0"/>
    <s v="photography/photobooks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x v="0"/>
    <s v="photography/photobooks"/>
    <x v="38"/>
    <x v="87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x v="276"/>
    <x v="0"/>
    <s v="photography/photobooks"/>
    <x v="176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x v="277"/>
    <x v="0"/>
    <s v="photography/photobooks"/>
    <x v="20"/>
    <x v="87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x v="59"/>
    <x v="1"/>
    <s v="music/world music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x v="1"/>
    <s v="music/world music"/>
    <x v="65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x v="1"/>
    <s v="music/world music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x v="1"/>
    <s v="music/world music"/>
    <x v="5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x v="1"/>
    <s v="music/world music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x v="1"/>
    <s v="music/world music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x v="1"/>
    <s v="music/world music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x v="1"/>
    <s v="music/world music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x v="1"/>
    <s v="music/world music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x v="1"/>
    <s v="music/world music"/>
    <x v="81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x v="1"/>
    <s v="music/world music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x v="1"/>
    <s v="music/world music"/>
    <x v="56"/>
    <x v="431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x v="78"/>
    <x v="1"/>
    <s v="music/world music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x v="1"/>
    <s v="music/world music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x v="1"/>
    <s v="music/world music"/>
    <x v="82"/>
    <x v="881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x v="78"/>
    <x v="1"/>
    <s v="music/world music"/>
    <x v="5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x v="22"/>
    <x v="1"/>
    <s v="music/world music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x v="1"/>
    <s v="music/world music"/>
    <x v="76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x v="1"/>
    <s v="music/world music"/>
    <x v="60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x v="1"/>
    <s v="music/world music"/>
    <x v="51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x v="0"/>
    <s v="music/rock"/>
    <x v="3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x v="0"/>
    <s v="music/rock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x v="0"/>
    <s v="music/rock"/>
    <x v="16"/>
    <x v="887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x v="133"/>
    <x v="0"/>
    <s v="music/rock"/>
    <x v="108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x v="0"/>
    <s v="music/rock"/>
    <x v="143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x v="0"/>
    <s v="music/rock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x v="0"/>
    <s v="music/rock"/>
    <x v="177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x v="142"/>
    <x v="0"/>
    <s v="music/rock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x v="0"/>
    <s v="music/rock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x v="0"/>
    <s v="music/rock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x v="0"/>
    <s v="music/rock"/>
    <x v="171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x v="0"/>
    <s v="music/rock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x v="0"/>
    <s v="music/rock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x v="0"/>
    <s v="music/rock"/>
    <x v="181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x v="0"/>
    <s v="music/rock"/>
    <x v="182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x v="93"/>
    <x v="0"/>
    <s v="music/rock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x v="0"/>
    <s v="music/rock"/>
    <x v="35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x v="0"/>
    <s v="music/rock"/>
    <x v="7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x v="0"/>
    <s v="music/rock"/>
    <x v="105"/>
    <x v="903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x v="14"/>
    <x v="0"/>
    <s v="music/rock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x v="0"/>
    <s v="music/rock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x v="0"/>
    <s v="music/rock"/>
    <x v="17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x v="133"/>
    <x v="0"/>
    <s v="music/rock"/>
    <x v="8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x v="0"/>
    <s v="music/rock"/>
    <x v="21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x v="0"/>
    <s v="music/rock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x v="0"/>
    <s v="music/rock"/>
    <x v="15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x v="39"/>
    <x v="0"/>
    <s v="music/rock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x v="0"/>
    <s v="music/rock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x v="0"/>
    <s v="music/rock"/>
    <x v="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x v="0"/>
    <s v="music/rock"/>
    <x v="3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x v="0"/>
    <s v="music/rock"/>
    <x v="19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x v="0"/>
    <s v="music/rock"/>
    <x v="184"/>
    <x v="915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x v="32"/>
    <x v="0"/>
    <s v="music/rock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x v="0"/>
    <s v="music/rock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x v="0"/>
    <s v="music/rock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x v="0"/>
    <s v="music/rock"/>
    <x v="38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x v="0"/>
    <s v="music/rock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x v="0"/>
    <s v="music/rock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x v="0"/>
    <s v="music/rock"/>
    <x v="39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x v="0"/>
    <s v="music/rock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x v="0"/>
    <s v="theater/plays"/>
    <x v="7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x v="0"/>
    <s v="theater/plays"/>
    <x v="21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x v="0"/>
    <s v="theater/plays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x v="0"/>
    <s v="theater/plays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x v="0"/>
    <s v="theater/plays"/>
    <x v="8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x v="0"/>
    <s v="theater/plays"/>
    <x v="105"/>
    <x v="92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x v="48"/>
    <x v="0"/>
    <s v="theater/plays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x v="0"/>
    <s v="theater/plays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x v="0"/>
    <s v="theater/plays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x v="0"/>
    <s v="theater/plays"/>
    <x v="21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x v="0"/>
    <s v="theater/plays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x v="0"/>
    <s v="theater/plays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x v="0"/>
    <s v="theater/plays"/>
    <x v="48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x v="0"/>
    <s v="theater/plays"/>
    <x v="5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x v="0"/>
    <s v="theater/plays"/>
    <x v="2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x v="0"/>
    <s v="theater/plays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x v="0"/>
    <s v="theater/plays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x v="0"/>
    <s v="theater/plays"/>
    <x v="3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x v="0"/>
    <s v="theater/plays"/>
    <x v="8"/>
    <x v="73"/>
    <x v="1"/>
    <x v="6"/>
  </r>
  <r>
    <n v="1303"/>
    <x v="1303"/>
    <s v="Groundbreaking queer theatre."/>
    <x v="8"/>
    <n v="4559.13"/>
    <x v="0"/>
    <x v="1"/>
    <s v="GBP"/>
    <n v="1469962800"/>
    <n v="1468578920"/>
    <b v="0"/>
    <x v="52"/>
    <x v="0"/>
    <s v="theater/plays"/>
    <x v="22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x v="1"/>
    <s v="technology/wearables"/>
    <x v="67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x v="1"/>
    <s v="technology/wearables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x v="1"/>
    <s v="technology/wearables"/>
    <x v="187"/>
    <x v="943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x v="43"/>
    <x v="1"/>
    <s v="technology/wearables"/>
    <x v="81"/>
    <x v="94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x v="44"/>
    <x v="1"/>
    <s v="technology/wearables"/>
    <x v="57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x v="1"/>
    <s v="technology/wearables"/>
    <x v="20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x v="54"/>
    <x v="1"/>
    <s v="technology/wearables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x v="1"/>
    <s v="technology/wearables"/>
    <x v="188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x v="1"/>
    <s v="technology/wearables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x v="1"/>
    <s v="technology/wearables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x v="1"/>
    <s v="technology/wearables"/>
    <x v="60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x v="290"/>
    <x v="1"/>
    <s v="technology/wearables"/>
    <x v="67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x v="1"/>
    <s v="technology/wearables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x v="1"/>
    <s v="technology/wearables"/>
    <x v="52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x v="1"/>
    <s v="technology/wearables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x v="1"/>
    <s v="technology/wearables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x v="1"/>
    <s v="technology/wearables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x v="1"/>
    <s v="technology/wearables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x v="1"/>
    <s v="technology/wearables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x v="1"/>
    <s v="technology/wearables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x v="1"/>
    <s v="technology/wearables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x v="1"/>
    <s v="technology/wearables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x v="1"/>
    <s v="technology/wearables"/>
    <x v="60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x v="1"/>
    <s v="technology/wearables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x v="1"/>
    <s v="technology/wearables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x v="1"/>
    <s v="technology/wearables"/>
    <x v="60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x v="1"/>
    <s v="technology/wearables"/>
    <x v="66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x v="1"/>
    <s v="technology/wearables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x v="1"/>
    <s v="technology/wearables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x v="1"/>
    <s v="technology/wearables"/>
    <x v="5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x v="1"/>
    <s v="technology/wearables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x v="1"/>
    <s v="technology/wearables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x v="1"/>
    <s v="technology/wearables"/>
    <x v="189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x v="1"/>
    <s v="technology/wearables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x v="1"/>
    <s v="technology/wearables"/>
    <x v="56"/>
    <x v="969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x v="77"/>
    <x v="1"/>
    <s v="technology/wearables"/>
    <x v="113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x v="1"/>
    <s v="technology/wearables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x v="1"/>
    <s v="technology/wearables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x v="1"/>
    <s v="technology/wearables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x v="1"/>
    <s v="technology/wearables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x v="0"/>
    <s v="publishing/nonfiction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x v="0"/>
    <s v="publishing/nonfiction"/>
    <x v="10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x v="0"/>
    <s v="publishing/nonfiction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x v="0"/>
    <s v="publishing/nonfiction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x v="0"/>
    <s v="publishing/nonfiction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x v="0"/>
    <s v="publishing/nonfiction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x v="0"/>
    <s v="publishing/nonfiction"/>
    <x v="3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x v="148"/>
    <x v="0"/>
    <s v="publishing/nonfiction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x v="0"/>
    <s v="publishing/nonfiction"/>
    <x v="104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x v="0"/>
    <s v="publishing/nonfiction"/>
    <x v="8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x v="0"/>
    <s v="publishing/nonfiction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x v="0"/>
    <s v="publishing/nonfiction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x v="0"/>
    <s v="publishing/nonfiction"/>
    <x v="25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x v="0"/>
    <s v="publishing/nonfiction"/>
    <x v="10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x v="0"/>
    <s v="publishing/nonfiction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x v="0"/>
    <s v="publishing/nonfiction"/>
    <x v="31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x v="75"/>
    <x v="0"/>
    <s v="publishing/nonfiction"/>
    <x v="36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x v="0"/>
    <s v="publishing/nonfiction"/>
    <x v="9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x v="0"/>
    <s v="publishing/nonfiction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x v="0"/>
    <s v="publishing/nonfiction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x v="0"/>
    <s v="music/rock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x v="0"/>
    <s v="music/rock"/>
    <x v="8"/>
    <x v="99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x v="206"/>
    <x v="0"/>
    <s v="music/rock"/>
    <x v="9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x v="0"/>
    <s v="music/rock"/>
    <x v="35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x v="0"/>
    <s v="music/rock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x v="0"/>
    <s v="music/rock"/>
    <x v="2"/>
    <x v="995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x v="9"/>
    <x v="0"/>
    <s v="music/rock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x v="0"/>
    <s v="music/rock"/>
    <x v="13"/>
    <x v="99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x v="38"/>
    <x v="0"/>
    <s v="music/rock"/>
    <x v="39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x v="47"/>
    <x v="0"/>
    <s v="music/rock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x v="0"/>
    <s v="music/rock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x v="0"/>
    <s v="music/rock"/>
    <x v="193"/>
    <x v="100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x v="129"/>
    <x v="0"/>
    <s v="music/rock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x v="0"/>
    <s v="music/rock"/>
    <x v="31"/>
    <x v="1003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x v="182"/>
    <x v="0"/>
    <s v="music/rock"/>
    <x v="195"/>
    <x v="1004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x v="299"/>
    <x v="0"/>
    <s v="music/rock"/>
    <x v="20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x v="81"/>
    <x v="0"/>
    <s v="music/rock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x v="0"/>
    <s v="music/rock"/>
    <x v="13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x v="0"/>
    <s v="music/rock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x v="0"/>
    <s v="music/rock"/>
    <x v="197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x v="0"/>
    <s v="music/rock"/>
    <x v="39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x v="0"/>
    <s v="music/rock"/>
    <x v="5"/>
    <x v="1009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x v="25"/>
    <x v="0"/>
    <s v="music/rock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x v="0"/>
    <s v="music/rock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x v="0"/>
    <s v="music/rock"/>
    <x v="16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x v="69"/>
    <x v="0"/>
    <s v="music/rock"/>
    <x v="14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x v="0"/>
    <s v="music/rock"/>
    <x v="15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x v="0"/>
    <s v="music/rock"/>
    <x v="5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x v="0"/>
    <s v="music/rock"/>
    <x v="35"/>
    <x v="1015"/>
    <x v="4"/>
    <x v="11"/>
  </r>
  <r>
    <n v="1393"/>
    <x v="1393"/>
    <s v="Rock n' Roll tales of our times"/>
    <x v="3"/>
    <n v="10235"/>
    <x v="0"/>
    <x v="0"/>
    <s v="USD"/>
    <n v="1470068523"/>
    <n v="1467476523"/>
    <b v="0"/>
    <x v="47"/>
    <x v="0"/>
    <s v="music/rock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x v="0"/>
    <s v="music/rock"/>
    <x v="108"/>
    <x v="1017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x v="141"/>
    <x v="0"/>
    <s v="music/rock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x v="0"/>
    <s v="music/rock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x v="0"/>
    <s v="music/rock"/>
    <x v="35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x v="0"/>
    <s v="music/rock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x v="0"/>
    <s v="music/rock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x v="0"/>
    <s v="music/rock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x v="0"/>
    <s v="music/rock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x v="0"/>
    <s v="music/rock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x v="0"/>
    <s v="music/rock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x v="1"/>
    <s v="publishing/translations"/>
    <x v="53"/>
    <x v="1026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x v="57"/>
    <x v="1"/>
    <s v="publishing/translations"/>
    <x v="50"/>
    <x v="1027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x v="83"/>
    <x v="1"/>
    <s v="publishing/translations"/>
    <x v="5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x v="1"/>
    <s v="publishing/translations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x v="1"/>
    <s v="publishing/translations"/>
    <x v="113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x v="1"/>
    <s v="publishing/translations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x v="1"/>
    <s v="publishing/translations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x v="1"/>
    <s v="publishing/translations"/>
    <x v="5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x v="62"/>
    <x v="1"/>
    <s v="publishing/translations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x v="1"/>
    <s v="publishing/translations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x v="1"/>
    <s v="publishing/translations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x v="1"/>
    <s v="publishing/translations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x v="1"/>
    <s v="publishing/translations"/>
    <x v="5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x v="1"/>
    <s v="publishing/translations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x v="1"/>
    <s v="publishing/translations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x v="1"/>
    <s v="publishing/translations"/>
    <x v="113"/>
    <x v="884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x v="83"/>
    <x v="1"/>
    <s v="publishing/translations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x v="1"/>
    <s v="publishing/translations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x v="1"/>
    <s v="publishing/translations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x v="1"/>
    <s v="publishing/translations"/>
    <x v="5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x v="1"/>
    <s v="publishing/translations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x v="1"/>
    <s v="publishing/translations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x v="1"/>
    <s v="publishing/translations"/>
    <x v="5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x v="1"/>
    <s v="publishing/translations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x v="1"/>
    <s v="publishing/translations"/>
    <x v="62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x v="1"/>
    <s v="publishing/translations"/>
    <x v="5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x v="1"/>
    <s v="publishing/translations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x v="1"/>
    <s v="publishing/translations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x v="1"/>
    <s v="publishing/translations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x v="1"/>
    <s v="publishing/translations"/>
    <x v="113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x v="1"/>
    <s v="publishing/translations"/>
    <x v="54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x v="84"/>
    <x v="1"/>
    <s v="publishing/translations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x v="1"/>
    <s v="publishing/translations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x v="1"/>
    <s v="publishing/translations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x v="1"/>
    <s v="publishing/translations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x v="1"/>
    <s v="publishing/translations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x v="1"/>
    <s v="publishing/translations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x v="1"/>
    <s v="publishing/translations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x v="1"/>
    <s v="publishing/translations"/>
    <x v="5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x v="1"/>
    <s v="publishing/translations"/>
    <x v="5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x v="78"/>
    <x v="1"/>
    <s v="publishing/translations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x v="1"/>
    <s v="publishing/translations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x v="1"/>
    <s v="publishing/translations"/>
    <x v="50"/>
    <x v="121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x v="83"/>
    <x v="1"/>
    <s v="publishing/translations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x v="1"/>
    <s v="publishing/translations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x v="1"/>
    <s v="publishing/translations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x v="1"/>
    <s v="publishing/translations"/>
    <x v="5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x v="1"/>
    <s v="publishing/translations"/>
    <x v="5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x v="78"/>
    <x v="1"/>
    <s v="publishing/translations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x v="1"/>
    <s v="publishing/translations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x v="1"/>
    <s v="publishing/translations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x v="1"/>
    <s v="publishing/translations"/>
    <x v="57"/>
    <x v="1041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x v="83"/>
    <x v="1"/>
    <s v="publishing/translations"/>
    <x v="56"/>
    <x v="1042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x v="78"/>
    <x v="1"/>
    <s v="publishing/translations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x v="1"/>
    <s v="publishing/translations"/>
    <x v="5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x v="1"/>
    <s v="publishing/translations"/>
    <x v="5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x v="1"/>
    <s v="publishing/translations"/>
    <x v="5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x v="158"/>
    <x v="0"/>
    <s v="publishing/radio &amp; podcasts"/>
    <x v="7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x v="3"/>
    <x v="0"/>
    <s v="publishing/radio &amp; podcasts"/>
    <x v="15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x v="0"/>
    <s v="publishing/radio &amp; podcasts"/>
    <x v="34"/>
    <x v="104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x v="302"/>
    <x v="0"/>
    <s v="publishing/radio &amp; podcasts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x v="0"/>
    <s v="publishing/radio &amp; podcasts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x v="0"/>
    <s v="publishing/radio &amp; podcasts"/>
    <x v="29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x v="304"/>
    <x v="0"/>
    <s v="publishing/radio &amp; podcasts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x v="0"/>
    <s v="publishing/radio &amp; podcasts"/>
    <x v="21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x v="0"/>
    <s v="publishing/radio &amp; podcasts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x v="0"/>
    <s v="publishing/radio &amp; podcasts"/>
    <x v="10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x v="0"/>
    <s v="publishing/radio &amp; podcasts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x v="0"/>
    <s v="publishing/radio &amp; podcasts"/>
    <x v="86"/>
    <x v="1054"/>
    <x v="3"/>
    <x v="23"/>
  </r>
  <r>
    <n v="1473"/>
    <x v="1473"/>
    <s v="Public Radio Project"/>
    <x v="15"/>
    <n v="1807.74"/>
    <x v="0"/>
    <x v="0"/>
    <s v="USD"/>
    <n v="1330644639"/>
    <n v="1328052639"/>
    <b v="1"/>
    <x v="5"/>
    <x v="0"/>
    <s v="publishing/radio &amp; podcasts"/>
    <x v="10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x v="0"/>
    <s v="publishing/radio &amp; podcasts"/>
    <x v="20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x v="0"/>
    <s v="publishing/radio &amp; podcasts"/>
    <x v="192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x v="0"/>
    <s v="publishing/radio &amp; podcasts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x v="0"/>
    <s v="publishing/radio &amp; podcasts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x v="0"/>
    <s v="publishing/radio &amp; podcasts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x v="0"/>
    <s v="publishing/radio &amp; podcasts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x v="0"/>
    <s v="publishing/radio &amp; podcasts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x v="1"/>
    <s v="publishing/fiction"/>
    <x v="53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x v="1"/>
    <s v="publishing/fiction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x v="1"/>
    <s v="publishing/fiction"/>
    <x v="60"/>
    <x v="380"/>
    <x v="3"/>
    <x v="10"/>
  </r>
  <r>
    <n v="1484"/>
    <x v="1484"/>
    <s v="The mussings of an old wizard"/>
    <x v="13"/>
    <n v="0"/>
    <x v="2"/>
    <x v="0"/>
    <s v="USD"/>
    <n v="1342882260"/>
    <n v="1337834963"/>
    <b v="0"/>
    <x v="78"/>
    <x v="1"/>
    <s v="publishing/fiction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x v="1"/>
    <s v="publishing/fiction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x v="1"/>
    <s v="publishing/fiction"/>
    <x v="5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x v="1"/>
    <s v="publishing/fiction"/>
    <x v="5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x v="1"/>
    <s v="publishing/fiction"/>
    <x v="53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x v="1"/>
    <s v="publishing/fiction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x v="1"/>
    <s v="publishing/fiction"/>
    <x v="134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x v="29"/>
    <x v="1"/>
    <s v="publishing/fiction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x v="1"/>
    <s v="publishing/fiction"/>
    <x v="60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x v="78"/>
    <x v="1"/>
    <s v="publishing/fiction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x v="1"/>
    <s v="publishing/fiction"/>
    <x v="114"/>
    <x v="1064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x v="78"/>
    <x v="1"/>
    <s v="publishing/fiction"/>
    <x v="5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x v="1"/>
    <s v="publishing/fiction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x v="1"/>
    <s v="publishing/fiction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x v="1"/>
    <s v="publishing/fiction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x v="1"/>
    <s v="publishing/fiction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x v="1"/>
    <s v="publishing/fiction"/>
    <x v="78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x v="312"/>
    <x v="0"/>
    <s v="photography/photobooks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x v="0"/>
    <s v="photography/photobooks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x v="0"/>
    <s v="photography/photobooks"/>
    <x v="29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x v="314"/>
    <x v="0"/>
    <s v="photography/photobooks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x v="0"/>
    <s v="photography/photobooks"/>
    <x v="3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x v="0"/>
    <s v="photography/photobooks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x v="0"/>
    <s v="photography/photobooks"/>
    <x v="20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x v="0"/>
    <s v="photography/photobooks"/>
    <x v="38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x v="0"/>
    <s v="photography/photobooks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x v="0"/>
    <s v="photography/photobooks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x v="0"/>
    <s v="photography/photobooks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x v="0"/>
    <s v="photography/photobooks"/>
    <x v="206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x v="0"/>
    <s v="photography/photobooks"/>
    <x v="95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x v="0"/>
    <s v="photography/photobooks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x v="0"/>
    <s v="photography/photobooks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x v="0"/>
    <s v="photography/photobooks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x v="0"/>
    <s v="photography/photobooks"/>
    <x v="184"/>
    <x v="1083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x v="163"/>
    <x v="0"/>
    <s v="photography/photobooks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x v="0"/>
    <s v="photography/photobooks"/>
    <x v="3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x v="157"/>
    <x v="0"/>
    <s v="photography/photobooks"/>
    <x v="3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x v="0"/>
    <s v="photography/photobooks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x v="0"/>
    <s v="photography/photobooks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x v="0"/>
    <s v="photography/photobooks"/>
    <x v="10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x v="0"/>
    <s v="photography/photobooks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x v="0"/>
    <s v="photography/photobooks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x v="0"/>
    <s v="photography/photobooks"/>
    <x v="28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x v="0"/>
    <s v="photography/photobooks"/>
    <x v="5"/>
    <x v="216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x v="322"/>
    <x v="0"/>
    <s v="photography/photobooks"/>
    <x v="208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x v="261"/>
    <x v="0"/>
    <s v="photography/photobooks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x v="0"/>
    <s v="photography/photobooks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x v="0"/>
    <s v="photography/photobooks"/>
    <x v="98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x v="0"/>
    <s v="photography/photobooks"/>
    <x v="209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x v="0"/>
    <s v="photography/photobooks"/>
    <x v="14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x v="0"/>
    <s v="photography/photobooks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x v="0"/>
    <s v="photography/photobooks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x v="0"/>
    <s v="photography/photobooks"/>
    <x v="211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x v="0"/>
    <s v="photography/photobooks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x v="0"/>
    <s v="photography/photobooks"/>
    <x v="3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x v="0"/>
    <s v="photography/photobooks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x v="0"/>
    <s v="photography/photobooks"/>
    <x v="90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x v="1"/>
    <s v="photography/nature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x v="1"/>
    <s v="photography/nature"/>
    <x v="65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x v="1"/>
    <s v="photography/nature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x v="1"/>
    <s v="photography/nature"/>
    <x v="5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x v="1"/>
    <s v="photography/nature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x v="1"/>
    <s v="photography/nature"/>
    <x v="1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x v="1"/>
    <s v="photography/nature"/>
    <x v="5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x v="29"/>
    <x v="1"/>
    <s v="photography/nature"/>
    <x v="114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x v="1"/>
    <s v="photography/nature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x v="1"/>
    <s v="photography/nature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x v="1"/>
    <s v="photography/nature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x v="1"/>
    <s v="photography/nature"/>
    <x v="190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x v="1"/>
    <s v="photography/nature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x v="1"/>
    <s v="photography/nature"/>
    <x v="5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x v="1"/>
    <s v="photography/nature"/>
    <x v="5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x v="1"/>
    <s v="photography/nature"/>
    <x v="79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x v="1"/>
    <s v="photography/nature"/>
    <x v="65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x v="83"/>
    <x v="1"/>
    <s v="photography/nature"/>
    <x v="62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x v="29"/>
    <x v="1"/>
    <s v="photography/nature"/>
    <x v="5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x v="1"/>
    <s v="photography/nature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x v="1"/>
    <s v="publishing/art books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x v="1"/>
    <s v="publishing/art books"/>
    <x v="5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x v="1"/>
    <s v="publishing/art books"/>
    <x v="60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x v="1"/>
    <s v="publishing/art books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x v="1"/>
    <s v="publishing/art books"/>
    <x v="56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x v="1"/>
    <s v="publishing/art books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x v="1"/>
    <s v="publishing/art books"/>
    <x v="65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x v="1"/>
    <s v="publishing/art books"/>
    <x v="51"/>
    <x v="1112"/>
    <x v="3"/>
    <x v="25"/>
  </r>
  <r>
    <n v="1569"/>
    <x v="1569"/>
    <s v="to be removed"/>
    <x v="11"/>
    <n v="0"/>
    <x v="1"/>
    <x v="0"/>
    <s v="USD"/>
    <n v="1369498714"/>
    <n v="1366906714"/>
    <b v="0"/>
    <x v="78"/>
    <x v="1"/>
    <s v="publishing/art books"/>
    <x v="50"/>
    <x v="121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x v="47"/>
    <x v="1"/>
    <s v="publishing/art books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x v="1"/>
    <s v="publishing/art books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x v="1"/>
    <s v="publishing/art books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x v="1"/>
    <s v="publishing/art books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x v="1"/>
    <s v="publishing/art books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x v="1"/>
    <s v="publishing/art books"/>
    <x v="61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x v="73"/>
    <x v="1"/>
    <s v="publishing/art books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x v="1"/>
    <s v="publishing/art books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x v="1"/>
    <s v="publishing/art books"/>
    <x v="57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x v="84"/>
    <x v="1"/>
    <s v="publishing/art books"/>
    <x v="60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x v="1"/>
    <s v="publishing/art books"/>
    <x v="5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x v="1"/>
    <s v="photography/places"/>
    <x v="60"/>
    <x v="144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x v="83"/>
    <x v="1"/>
    <s v="photography/places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x v="1"/>
    <s v="photography/places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x v="1"/>
    <s v="photography/places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x v="1"/>
    <s v="photography/places"/>
    <x v="135"/>
    <x v="1118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x v="78"/>
    <x v="1"/>
    <s v="photography/places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x v="1"/>
    <s v="photography/places"/>
    <x v="50"/>
    <x v="12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x v="78"/>
    <x v="1"/>
    <s v="photography/places"/>
    <x v="5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x v="78"/>
    <x v="1"/>
    <s v="photography/places"/>
    <x v="50"/>
    <x v="121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x v="84"/>
    <x v="1"/>
    <s v="photography/places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x v="1"/>
    <s v="photography/places"/>
    <x v="1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x v="78"/>
    <x v="1"/>
    <s v="photography/places"/>
    <x v="5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x v="83"/>
    <x v="1"/>
    <s v="photography/places"/>
    <x v="5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x v="73"/>
    <x v="1"/>
    <s v="photography/places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x v="1"/>
    <s v="photography/places"/>
    <x v="5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x v="83"/>
    <x v="1"/>
    <s v="photography/places"/>
    <x v="53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x v="1"/>
    <s v="photography/places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x v="1"/>
    <s v="photography/places"/>
    <x v="5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x v="78"/>
    <x v="1"/>
    <s v="photography/places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x v="1"/>
    <s v="photography/places"/>
    <x v="113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x v="0"/>
    <s v="music/rock"/>
    <x v="29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x v="0"/>
    <s v="music/rock"/>
    <x v="8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x v="209"/>
    <x v="0"/>
    <s v="music/rock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x v="0"/>
    <s v="music/rock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x v="0"/>
    <s v="music/rock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x v="0"/>
    <s v="music/rock"/>
    <x v="7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x v="0"/>
    <s v="music/rock"/>
    <x v="14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x v="0"/>
    <s v="music/rock"/>
    <x v="7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x v="0"/>
    <s v="music/rock"/>
    <x v="90"/>
    <x v="1128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x v="300"/>
    <x v="0"/>
    <s v="music/rock"/>
    <x v="212"/>
    <x v="112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x v="74"/>
    <x v="0"/>
    <s v="music/rock"/>
    <x v="10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x v="202"/>
    <x v="0"/>
    <s v="music/rock"/>
    <x v="5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x v="0"/>
    <s v="music/rock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x v="0"/>
    <s v="music/rock"/>
    <x v="3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x v="0"/>
    <s v="music/rock"/>
    <x v="35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x v="0"/>
    <s v="music/rock"/>
    <x v="3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x v="150"/>
    <x v="0"/>
    <s v="music/rock"/>
    <x v="91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x v="74"/>
    <x v="0"/>
    <s v="music/rock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x v="0"/>
    <s v="music/rock"/>
    <x v="18"/>
    <x v="113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x v="57"/>
    <x v="0"/>
    <s v="music/rock"/>
    <x v="40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x v="0"/>
    <s v="music/rock"/>
    <x v="10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x v="0"/>
    <s v="music/rock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x v="0"/>
    <s v="music/rock"/>
    <x v="7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x v="0"/>
    <s v="music/rock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x v="0"/>
    <s v="music/rock"/>
    <x v="19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x v="0"/>
    <s v="music/rock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x v="0"/>
    <s v="music/rock"/>
    <x v="16"/>
    <x v="1144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x v="106"/>
    <x v="0"/>
    <s v="music/rock"/>
    <x v="7"/>
    <x v="114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x v="141"/>
    <x v="0"/>
    <s v="music/rock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x v="0"/>
    <s v="music/rock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x v="0"/>
    <s v="music/rock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x v="0"/>
    <s v="music/rock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x v="0"/>
    <s v="music/rock"/>
    <x v="8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x v="58"/>
    <x v="0"/>
    <s v="music/rock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x v="0"/>
    <s v="music/rock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x v="0"/>
    <s v="music/rock"/>
    <x v="3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x v="0"/>
    <s v="music/rock"/>
    <x v="3"/>
    <x v="1154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x v="74"/>
    <x v="0"/>
    <s v="music/rock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x v="0"/>
    <s v="music/rock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x v="0"/>
    <s v="music/rock"/>
    <x v="106"/>
    <x v="115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x v="55"/>
    <x v="0"/>
    <s v="music/pop"/>
    <x v="7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x v="0"/>
    <s v="music/pop"/>
    <x v="8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x v="77"/>
    <x v="0"/>
    <s v="music/pop"/>
    <x v="10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x v="0"/>
    <s v="music/pop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x v="0"/>
    <s v="music/pop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x v="0"/>
    <s v="music/pop"/>
    <x v="5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x v="0"/>
    <s v="music/pop"/>
    <x v="2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x v="0"/>
    <s v="music/pop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x v="0"/>
    <s v="music/pop"/>
    <x v="7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x v="0"/>
    <s v="music/pop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x v="0"/>
    <s v="music/pop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x v="0"/>
    <s v="music/pop"/>
    <x v="7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x v="0"/>
    <s v="music/pop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x v="0"/>
    <s v="music/pop"/>
    <x v="28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x v="53"/>
    <x v="0"/>
    <s v="music/pop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x v="0"/>
    <s v="music/pop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x v="0"/>
    <s v="music/pop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x v="0"/>
    <s v="music/pop"/>
    <x v="88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x v="0"/>
    <s v="music/pop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x v="0"/>
    <s v="music/pop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x v="0"/>
    <s v="music/pop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x v="0"/>
    <s v="music/pop"/>
    <x v="3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x v="0"/>
    <s v="music/pop"/>
    <x v="29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x v="0"/>
    <s v="music/pop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x v="0"/>
    <s v="music/pop"/>
    <x v="17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x v="0"/>
    <s v="music/pop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x v="0"/>
    <s v="music/pop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x v="0"/>
    <s v="music/pop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x v="0"/>
    <s v="music/pop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x v="0"/>
    <s v="music/pop"/>
    <x v="3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x v="99"/>
    <x v="0"/>
    <s v="music/pop"/>
    <x v="7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x v="72"/>
    <x v="0"/>
    <s v="music/pop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x v="0"/>
    <s v="music/pop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x v="0"/>
    <s v="music/pop"/>
    <x v="180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x v="69"/>
    <x v="0"/>
    <s v="music/pop"/>
    <x v="0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x v="288"/>
    <x v="0"/>
    <s v="music/pop"/>
    <x v="41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x v="0"/>
    <s v="music/pop"/>
    <x v="20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x v="0"/>
    <s v="music/pop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x v="0"/>
    <s v="music/pop"/>
    <x v="215"/>
    <x v="368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x v="20"/>
    <x v="0"/>
    <s v="music/pop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x v="1"/>
    <s v="music/faith"/>
    <x v="7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x v="78"/>
    <x v="1"/>
    <s v="music/faith"/>
    <x v="5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x v="1"/>
    <s v="music/faith"/>
    <x v="66"/>
    <x v="1194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x v="21"/>
    <x v="1"/>
    <s v="music/faith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x v="1"/>
    <s v="music/faith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x v="1"/>
    <s v="music/faith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x v="1"/>
    <s v="music/faith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x v="1"/>
    <s v="music/faith"/>
    <x v="156"/>
    <x v="1198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x v="25"/>
    <x v="1"/>
    <s v="music/faith"/>
    <x v="8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x v="1"/>
    <s v="music/faith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x v="1"/>
    <s v="music/faith"/>
    <x v="69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x v="1"/>
    <s v="music/faith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x v="1"/>
    <s v="music/faith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x v="1"/>
    <s v="music/faith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x v="1"/>
    <s v="music/faith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x v="1"/>
    <s v="music/faith"/>
    <x v="5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x v="1"/>
    <s v="music/faith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x v="1"/>
    <s v="music/faith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x v="1"/>
    <s v="music/faith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x v="1"/>
    <s v="music/faith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x v="1"/>
    <s v="music/faith"/>
    <x v="50"/>
    <x v="144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x v="29"/>
    <x v="1"/>
    <s v="music/faith"/>
    <x v="5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x v="1"/>
    <s v="music/faith"/>
    <x v="60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x v="1"/>
    <s v="music/faith"/>
    <x v="187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x v="1"/>
    <s v="music/faith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x v="1"/>
    <s v="music/faith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x v="1"/>
    <s v="music/faith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x v="1"/>
    <s v="music/faith"/>
    <x v="5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x v="1"/>
    <s v="music/faith"/>
    <x v="62"/>
    <x v="1209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x v="29"/>
    <x v="1"/>
    <s v="music/faith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x v="1"/>
    <s v="music/faith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x v="1"/>
    <s v="music/faith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x v="1"/>
    <s v="music/faith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x v="1"/>
    <s v="music/faith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x v="1"/>
    <s v="music/faith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x v="1"/>
    <s v="music/faith"/>
    <x v="59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x v="1"/>
    <s v="music/faith"/>
    <x v="152"/>
    <x v="1212"/>
    <x v="4"/>
    <x v="28"/>
  </r>
  <r>
    <n v="1718"/>
    <x v="1718"/>
    <s v="A melody for the galaxy."/>
    <x v="19"/>
    <n v="75"/>
    <x v="2"/>
    <x v="0"/>
    <s v="USD"/>
    <n v="1463201940"/>
    <n v="1459435149"/>
    <b v="0"/>
    <x v="84"/>
    <x v="1"/>
    <s v="music/faith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x v="1"/>
    <s v="music/faith"/>
    <x v="60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x v="1"/>
    <s v="music/faith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x v="1"/>
    <s v="music/faith"/>
    <x v="5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x v="1"/>
    <s v="music/faith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x v="1"/>
    <s v="music/faith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x v="1"/>
    <s v="music/faith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x v="1"/>
    <s v="music/faith"/>
    <x v="54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x v="38"/>
    <x v="1"/>
    <s v="music/faith"/>
    <x v="122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x v="1"/>
    <s v="music/faith"/>
    <x v="5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x v="1"/>
    <s v="music/faith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x v="1"/>
    <s v="music/faith"/>
    <x v="5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x v="1"/>
    <s v="music/faith"/>
    <x v="50"/>
    <x v="121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x v="78"/>
    <x v="1"/>
    <s v="music/faith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x v="1"/>
    <s v="music/faith"/>
    <x v="5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x v="1"/>
    <s v="music/faith"/>
    <x v="5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x v="1"/>
    <s v="music/faith"/>
    <x v="5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x v="1"/>
    <s v="music/faith"/>
    <x v="57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x v="29"/>
    <x v="1"/>
    <s v="music/faith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x v="1"/>
    <s v="music/faith"/>
    <x v="70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x v="29"/>
    <x v="1"/>
    <s v="music/faith"/>
    <x v="5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x v="1"/>
    <s v="music/faith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x v="1"/>
    <s v="music/faith"/>
    <x v="50"/>
    <x v="121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x v="47"/>
    <x v="0"/>
    <s v="photography/photobooks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x v="0"/>
    <s v="photography/photobooks"/>
    <x v="15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x v="0"/>
    <s v="photography/photobooks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x v="0"/>
    <s v="photography/photobooks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x v="0"/>
    <s v="photography/photobooks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x v="0"/>
    <s v="photography/photobooks"/>
    <x v="34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x v="0"/>
    <s v="photography/photobooks"/>
    <x v="2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x v="331"/>
    <x v="0"/>
    <s v="photography/photobooks"/>
    <x v="22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x v="132"/>
    <x v="0"/>
    <s v="photography/photobooks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x v="0"/>
    <s v="photography/photobooks"/>
    <x v="180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x v="42"/>
    <x v="0"/>
    <s v="photography/photobooks"/>
    <x v="3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x v="240"/>
    <x v="0"/>
    <s v="photography/photobooks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x v="0"/>
    <s v="photography/photobooks"/>
    <x v="29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x v="0"/>
    <s v="photography/photobooks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x v="0"/>
    <s v="photography/photobooks"/>
    <x v="28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x v="0"/>
    <s v="photography/photobooks"/>
    <x v="3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x v="25"/>
    <x v="0"/>
    <s v="photography/photobooks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x v="0"/>
    <s v="photography/photobooks"/>
    <x v="41"/>
    <x v="1234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x v="72"/>
    <x v="0"/>
    <s v="photography/photobooks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x v="0"/>
    <s v="photography/photobooks"/>
    <x v="11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x v="83"/>
    <x v="0"/>
    <s v="photography/photobooks"/>
    <x v="19"/>
    <x v="123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x v="20"/>
    <x v="0"/>
    <s v="photography/photobooks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x v="0"/>
    <s v="photography/photobooks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x v="1"/>
    <s v="photography/photobooks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x v="1"/>
    <s v="photography/photobooks"/>
    <x v="155"/>
    <x v="1241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x v="78"/>
    <x v="1"/>
    <s v="photography/photobooks"/>
    <x v="5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x v="70"/>
    <x v="1"/>
    <s v="photography/photobooks"/>
    <x v="132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x v="1"/>
    <s v="photography/photobooks"/>
    <x v="65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x v="1"/>
    <s v="photography/photobooks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x v="1"/>
    <s v="photography/photobooks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x v="1"/>
    <s v="photography/photobooks"/>
    <x v="70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x v="10"/>
    <x v="1"/>
    <s v="photography/photobooks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x v="1"/>
    <s v="photography/photobooks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x v="1"/>
    <s v="photography/photobooks"/>
    <x v="132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x v="1"/>
    <s v="photography/photobooks"/>
    <x v="187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x v="1"/>
    <s v="photography/photobooks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x v="1"/>
    <s v="photography/photobooks"/>
    <x v="51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x v="1"/>
    <s v="photography/photobooks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x v="1"/>
    <s v="photography/photobooks"/>
    <x v="71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x v="1"/>
    <s v="photography/photobooks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x v="1"/>
    <s v="photography/photobooks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x v="1"/>
    <s v="photography/photobooks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x v="1"/>
    <s v="photography/photobooks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x v="1"/>
    <s v="photography/photobooks"/>
    <x v="67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x v="1"/>
    <s v="photography/photobooks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x v="1"/>
    <s v="photography/photobooks"/>
    <x v="216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x v="1"/>
    <s v="photography/photobooks"/>
    <x v="77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x v="1"/>
    <s v="photography/photobooks"/>
    <x v="60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x v="1"/>
    <s v="photography/photobooks"/>
    <x v="60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x v="1"/>
    <s v="photography/photobooks"/>
    <x v="62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x v="80"/>
    <x v="1"/>
    <s v="photography/photobooks"/>
    <x v="65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x v="1"/>
    <s v="photography/photobooks"/>
    <x v="220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x v="1"/>
    <s v="photography/photobooks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x v="1"/>
    <s v="photography/photobooks"/>
    <x v="57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x v="1"/>
    <s v="photography/photobooks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x v="1"/>
    <s v="photography/photobooks"/>
    <x v="66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x v="1"/>
    <s v="photography/photobooks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x v="1"/>
    <s v="photography/photobooks"/>
    <x v="51"/>
    <x v="126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x v="79"/>
    <x v="1"/>
    <s v="photography/photobooks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x v="1"/>
    <s v="photography/photobooks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x v="1"/>
    <s v="photography/photobooks"/>
    <x v="51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x v="59"/>
    <x v="1"/>
    <s v="photography/photobooks"/>
    <x v="216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x v="1"/>
    <s v="photography/photobooks"/>
    <x v="134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x v="1"/>
    <s v="photography/photobooks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x v="1"/>
    <s v="photography/photobooks"/>
    <x v="71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x v="1"/>
    <s v="photography/photobooks"/>
    <x v="56"/>
    <x v="12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x v="22"/>
    <x v="1"/>
    <s v="photography/photobooks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x v="1"/>
    <s v="photography/photobooks"/>
    <x v="139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x v="1"/>
    <s v="photography/photobooks"/>
    <x v="57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x v="84"/>
    <x v="1"/>
    <s v="photography/photobooks"/>
    <x v="56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x v="1"/>
    <s v="photography/photobooks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x v="1"/>
    <s v="photography/photobooks"/>
    <x v="55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x v="1"/>
    <s v="photography/photobooks"/>
    <x v="5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x v="1"/>
    <s v="photography/photobooks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x v="1"/>
    <s v="photography/photobooks"/>
    <x v="5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x v="1"/>
    <s v="photography/photobooks"/>
    <x v="53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x v="61"/>
    <x v="1"/>
    <s v="photography/photobooks"/>
    <x v="221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x v="78"/>
    <x v="1"/>
    <s v="photography/photobooks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x v="1"/>
    <s v="photography/photobooks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x v="1"/>
    <s v="photography/photobooks"/>
    <x v="113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x v="0"/>
    <s v="music/rock"/>
    <x v="16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x v="202"/>
    <x v="0"/>
    <s v="music/rock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x v="0"/>
    <s v="music/rock"/>
    <x v="31"/>
    <x v="1287"/>
    <x v="4"/>
    <x v="11"/>
  </r>
  <r>
    <n v="1824"/>
    <x v="1824"/>
    <s v="cd fund raiser"/>
    <x v="9"/>
    <n v="3002"/>
    <x v="0"/>
    <x v="0"/>
    <s v="USD"/>
    <n v="1389146880"/>
    <n v="1387403967"/>
    <b v="0"/>
    <x v="244"/>
    <x v="0"/>
    <s v="music/rock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x v="0"/>
    <s v="music/rock"/>
    <x v="2"/>
    <x v="1289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x v="44"/>
    <x v="0"/>
    <s v="music/rock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x v="0"/>
    <s v="music/rock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x v="0"/>
    <s v="music/rock"/>
    <x v="8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x v="0"/>
    <s v="music/rock"/>
    <x v="23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x v="0"/>
    <s v="music/rock"/>
    <x v="21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x v="0"/>
    <s v="music/rock"/>
    <x v="3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x v="0"/>
    <s v="music/rock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x v="0"/>
    <s v="music/rock"/>
    <x v="222"/>
    <x v="823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x v="240"/>
    <x v="0"/>
    <s v="music/rock"/>
    <x v="90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x v="0"/>
    <s v="music/rock"/>
    <x v="3"/>
    <x v="1296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x v="165"/>
    <x v="0"/>
    <s v="music/rock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x v="0"/>
    <s v="music/rock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x v="0"/>
    <s v="music/rock"/>
    <x v="8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x v="0"/>
    <s v="music/rock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x v="0"/>
    <s v="music/rock"/>
    <x v="15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x v="244"/>
    <x v="0"/>
    <s v="music/rock"/>
    <x v="21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x v="0"/>
    <s v="music/rock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x v="0"/>
    <s v="music/rock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x v="0"/>
    <s v="music/rock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x v="0"/>
    <s v="music/rock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x v="0"/>
    <s v="music/rock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x v="0"/>
    <s v="music/rock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x v="0"/>
    <s v="music/rock"/>
    <x v="13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x v="22"/>
    <x v="0"/>
    <s v="music/rock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x v="0"/>
    <s v="music/rock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x v="0"/>
    <s v="music/rock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x v="0"/>
    <s v="music/rock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x v="0"/>
    <s v="music/rock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x v="0"/>
    <s v="music/rock"/>
    <x v="21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x v="0"/>
    <s v="music/rock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x v="0"/>
    <s v="music/rock"/>
    <x v="7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x v="0"/>
    <s v="music/rock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x v="0"/>
    <s v="music/rock"/>
    <x v="15"/>
    <x v="1318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x v="66"/>
    <x v="0"/>
    <s v="music/rock"/>
    <x v="88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x v="0"/>
    <s v="music/rock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x v="1"/>
    <s v="games/mobile games"/>
    <x v="5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x v="1"/>
    <s v="games/mobile games"/>
    <x v="59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x v="1"/>
    <s v="games/mobile games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x v="1"/>
    <s v="games/mobile games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x v="1"/>
    <s v="games/mobile games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x v="1"/>
    <s v="games/mobile games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x v="1"/>
    <s v="games/mobile games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x v="1"/>
    <s v="games/mobile games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x v="1"/>
    <s v="games/mobile games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x v="1"/>
    <s v="games/mobile games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x v="1"/>
    <s v="games/mobile games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x v="1"/>
    <s v="games/mobile games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x v="1"/>
    <s v="games/mobile games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x v="1"/>
    <s v="games/mobile games"/>
    <x v="5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x v="83"/>
    <x v="1"/>
    <s v="games/mobile games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x v="1"/>
    <s v="games/mobile games"/>
    <x v="5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x v="78"/>
    <x v="1"/>
    <s v="games/mobile games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x v="1"/>
    <s v="games/mobile games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x v="1"/>
    <s v="games/mobile games"/>
    <x v="50"/>
    <x v="362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x v="54"/>
    <x v="1"/>
    <s v="games/mobile games"/>
    <x v="68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x v="0"/>
    <s v="music/indie rock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x v="0"/>
    <s v="music/indie rock"/>
    <x v="7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x v="0"/>
    <s v="music/indie rock"/>
    <x v="2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x v="0"/>
    <s v="music/indie rock"/>
    <x v="16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x v="0"/>
    <s v="music/indie rock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x v="0"/>
    <s v="music/indie rock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x v="0"/>
    <s v="music/indie rock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x v="0"/>
    <s v="music/indie rock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x v="0"/>
    <s v="music/indie rock"/>
    <x v="13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x v="0"/>
    <s v="music/indie rock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x v="0"/>
    <s v="music/indie rock"/>
    <x v="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x v="0"/>
    <s v="music/indie rock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x v="0"/>
    <s v="music/indie rock"/>
    <x v="3"/>
    <x v="1337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x v="9"/>
    <x v="0"/>
    <s v="music/indie rock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x v="0"/>
    <s v="music/indie rock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x v="0"/>
    <s v="music/indie rock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x v="0"/>
    <s v="music/indie rock"/>
    <x v="21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x v="0"/>
    <s v="music/indie rock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x v="0"/>
    <s v="music/indie rock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x v="0"/>
    <s v="music/indie rock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x v="1"/>
    <s v="technology/gadgets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x v="1"/>
    <s v="technology/gadgets"/>
    <x v="60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x v="1"/>
    <s v="technology/gadgets"/>
    <x v="153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x v="1"/>
    <s v="technology/gadgets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x v="1"/>
    <s v="technology/gadgets"/>
    <x v="5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x v="1"/>
    <s v="technology/gadgets"/>
    <x v="152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x v="1"/>
    <s v="technology/gadgets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x v="1"/>
    <s v="technology/gadgets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x v="1"/>
    <s v="technology/gadgets"/>
    <x v="51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x v="1"/>
    <s v="technology/gadgets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x v="1"/>
    <s v="technology/gadgets"/>
    <x v="5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x v="1"/>
    <s v="technology/gadgets"/>
    <x v="155"/>
    <x v="135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x v="55"/>
    <x v="1"/>
    <s v="technology/gadgets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x v="1"/>
    <s v="technology/gadgets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x v="1"/>
    <s v="technology/gadgets"/>
    <x v="53"/>
    <x v="447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x v="79"/>
    <x v="1"/>
    <s v="technology/gadgets"/>
    <x v="60"/>
    <x v="1326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x v="16"/>
    <x v="1"/>
    <s v="technology/gadgets"/>
    <x v="226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x v="1"/>
    <s v="technology/gadgets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x v="1"/>
    <s v="technology/gadgets"/>
    <x v="153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x v="1"/>
    <s v="technology/gadgets"/>
    <x v="152"/>
    <x v="1355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x v="44"/>
    <x v="0"/>
    <s v="music/indie rock"/>
    <x v="0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x v="0"/>
    <s v="music/indie rock"/>
    <x v="31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x v="0"/>
    <s v="music/indie rock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x v="0"/>
    <s v="music/indie rock"/>
    <x v="35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x v="0"/>
    <s v="music/indie rock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x v="0"/>
    <s v="music/indie rock"/>
    <x v="228"/>
    <x v="1360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x v="202"/>
    <x v="0"/>
    <s v="music/indie rock"/>
    <x v="3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x v="69"/>
    <x v="0"/>
    <s v="music/indie rock"/>
    <x v="3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x v="0"/>
    <s v="music/indie rock"/>
    <x v="8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x v="55"/>
    <x v="0"/>
    <s v="music/indie rock"/>
    <x v="3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x v="0"/>
    <s v="music/indie rock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x v="0"/>
    <s v="music/indie rock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x v="0"/>
    <s v="music/indie rock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x v="0"/>
    <s v="music/indie rock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x v="0"/>
    <s v="music/indie rock"/>
    <x v="29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x v="0"/>
    <s v="music/indie rock"/>
    <x v="16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x v="0"/>
    <s v="music/indie rock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x v="0"/>
    <s v="music/indie rock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x v="0"/>
    <s v="music/indie rock"/>
    <x v="38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x v="0"/>
    <s v="music/indie rock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x v="0"/>
    <s v="technology/hardware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x v="0"/>
    <s v="technology/hardware"/>
    <x v="17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x v="0"/>
    <s v="technology/hardware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x v="0"/>
    <s v="technology/hardware"/>
    <x v="231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x v="0"/>
    <s v="technology/hardware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x v="0"/>
    <s v="technology/hardware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x v="0"/>
    <s v="technology/hardware"/>
    <x v="7"/>
    <x v="43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x v="341"/>
    <x v="0"/>
    <s v="technology/hardware"/>
    <x v="233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x v="0"/>
    <s v="technology/hardware"/>
    <x v="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x v="0"/>
    <s v="technology/hardware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x v="0"/>
    <s v="technology/hardware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x v="0"/>
    <s v="technology/hardware"/>
    <x v="45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x v="0"/>
    <s v="technology/hardware"/>
    <x v="235"/>
    <x v="138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x v="119"/>
    <x v="0"/>
    <s v="technology/hardware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x v="0"/>
    <s v="technology/hardware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x v="0"/>
    <s v="technology/hardware"/>
    <x v="238"/>
    <x v="1389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x v="347"/>
    <x v="0"/>
    <s v="technology/hardware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x v="0"/>
    <s v="technology/hardware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x v="0"/>
    <s v="technology/hardware"/>
    <x v="96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x v="0"/>
    <s v="technology/hardware"/>
    <x v="90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x v="0"/>
    <s v="technology/hardware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x v="0"/>
    <s v="technology/hardware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x v="0"/>
    <s v="technology/hardware"/>
    <x v="3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x v="0"/>
    <s v="technology/hardware"/>
    <x v="217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x v="0"/>
    <s v="technology/hardware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x v="0"/>
    <s v="technology/hardware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x v="0"/>
    <s v="technology/hardware"/>
    <x v="244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x v="354"/>
    <x v="0"/>
    <s v="technology/hardware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x v="0"/>
    <s v="technology/hardware"/>
    <x v="246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x v="0"/>
    <s v="technology/hardware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x v="0"/>
    <s v="technology/hardware"/>
    <x v="222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x v="0"/>
    <s v="technology/hardware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x v="0"/>
    <s v="technology/hardware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x v="0"/>
    <s v="technology/hardware"/>
    <x v="250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x v="35"/>
    <x v="0"/>
    <s v="technology/hardware"/>
    <x v="251"/>
    <x v="140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x v="360"/>
    <x v="0"/>
    <s v="technology/hardware"/>
    <x v="252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x v="0"/>
    <s v="technology/hardware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x v="0"/>
    <s v="technology/hardware"/>
    <x v="254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x v="0"/>
    <s v="technology/hardware"/>
    <x v="41"/>
    <x v="1412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x v="364"/>
    <x v="0"/>
    <s v="technology/hardware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x v="1"/>
    <s v="photography/people"/>
    <x v="62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x v="1"/>
    <s v="photography/people"/>
    <x v="5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x v="1"/>
    <s v="photography/people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x v="1"/>
    <s v="photography/people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x v="1"/>
    <s v="photography/people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x v="1"/>
    <s v="photography/people"/>
    <x v="50"/>
    <x v="12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x v="33"/>
    <x v="1"/>
    <s v="photography/people"/>
    <x v="72"/>
    <x v="1417"/>
    <x v="8"/>
    <x v="31"/>
  </r>
  <r>
    <n v="1988"/>
    <x v="1988"/>
    <s v="Expressing art in an image!"/>
    <x v="12"/>
    <n v="25"/>
    <x v="2"/>
    <x v="0"/>
    <s v="USD"/>
    <n v="1440094742"/>
    <n v="1437502742"/>
    <b v="0"/>
    <x v="29"/>
    <x v="1"/>
    <s v="photography/people"/>
    <x v="5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x v="1"/>
    <s v="photography/people"/>
    <x v="60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x v="1"/>
    <s v="photography/people"/>
    <x v="123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x v="83"/>
    <x v="1"/>
    <s v="photography/people"/>
    <x v="113"/>
    <x v="646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x v="84"/>
    <x v="1"/>
    <s v="photography/people"/>
    <x v="5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x v="1"/>
    <s v="photography/people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x v="1"/>
    <s v="photography/people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x v="1"/>
    <s v="photography/people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x v="1"/>
    <s v="photography/people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x v="1"/>
    <s v="photography/people"/>
    <x v="5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x v="1"/>
    <s v="photography/people"/>
    <x v="73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x v="1"/>
    <s v="photography/people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x v="1"/>
    <s v="photography/people"/>
    <x v="55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x v="0"/>
    <s v="technology/hardware"/>
    <x v="256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x v="0"/>
    <s v="technology/hardware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x v="0"/>
    <s v="technology/hardware"/>
    <x v="258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x v="0"/>
    <s v="technology/hardware"/>
    <x v="259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x v="0"/>
    <s v="technology/hardware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x v="0"/>
    <s v="technology/hardware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x v="0"/>
    <s v="technology/hardware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x v="0"/>
    <s v="technology/hardware"/>
    <x v="16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x v="0"/>
    <s v="technology/hardware"/>
    <x v="83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x v="368"/>
    <x v="0"/>
    <s v="technology/hardware"/>
    <x v="261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x v="0"/>
    <s v="technology/hardware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x v="0"/>
    <s v="technology/hardware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x v="0"/>
    <s v="technology/hardware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x v="0"/>
    <s v="technology/hardware"/>
    <x v="265"/>
    <x v="1433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x v="0"/>
    <s v="technology/hardware"/>
    <x v="40"/>
    <x v="1434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x v="373"/>
    <x v="0"/>
    <s v="technology/hardware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x v="0"/>
    <s v="technology/hardware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x v="0"/>
    <s v="technology/hardware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x v="0"/>
    <s v="technology/hardware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x v="0"/>
    <s v="technology/hardware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x v="0"/>
    <s v="technology/hardware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x v="0"/>
    <s v="technology/hardware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x v="0"/>
    <s v="technology/hardware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x v="0"/>
    <s v="technology/hardware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x v="0"/>
    <s v="technology/hardware"/>
    <x v="234"/>
    <x v="144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x v="379"/>
    <x v="0"/>
    <s v="technology/hardware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x v="0"/>
    <s v="technology/hardware"/>
    <x v="28"/>
    <x v="1446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x v="1"/>
    <x v="0"/>
    <s v="technology/hardware"/>
    <x v="9"/>
    <x v="1447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x v="0"/>
    <s v="technology/hardware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x v="0"/>
    <s v="technology/hardware"/>
    <x v="235"/>
    <x v="144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x v="278"/>
    <x v="0"/>
    <s v="technology/hardware"/>
    <x v="28"/>
    <x v="1450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x v="0"/>
    <s v="technology/hardware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x v="0"/>
    <s v="technology/hardware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x v="0"/>
    <s v="technology/hardware"/>
    <x v="273"/>
    <x v="1453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x v="0"/>
    <s v="technology/hardware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x v="0"/>
    <s v="technology/hardware"/>
    <x v="88"/>
    <x v="145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x v="0"/>
    <s v="technology/hardware"/>
    <x v="126"/>
    <x v="145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x v="0"/>
    <s v="technology/hardware"/>
    <x v="274"/>
    <x v="1457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x v="169"/>
    <x v="0"/>
    <s v="technology/hardware"/>
    <x v="104"/>
    <x v="1458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x v="197"/>
    <x v="0"/>
    <s v="technology/hardware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x v="0"/>
    <s v="technology/hardware"/>
    <x v="112"/>
    <x v="1460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x v="0"/>
    <s v="technology/hardware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x v="0"/>
    <s v="technology/hardware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x v="0"/>
    <s v="technology/hardware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x v="0"/>
    <s v="technology/hardware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x v="0"/>
    <s v="technology/hardware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x v="0"/>
    <s v="technology/hardware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x v="0"/>
    <s v="technology/hardware"/>
    <x v="34"/>
    <x v="1466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x v="390"/>
    <x v="0"/>
    <s v="technology/hardware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x v="0"/>
    <s v="technology/hardware"/>
    <x v="277"/>
    <x v="146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x v="0"/>
    <s v="technology/hardware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x v="0"/>
    <s v="technology/hardware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x v="0"/>
    <s v="technology/hardware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x v="0"/>
    <s v="technology/hardware"/>
    <x v="35"/>
    <x v="147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x v="0"/>
    <s v="technology/hardware"/>
    <x v="23"/>
    <x v="1473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x v="0"/>
    <s v="technology/hardware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x v="0"/>
    <s v="technology/hardware"/>
    <x v="180"/>
    <x v="147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x v="396"/>
    <x v="0"/>
    <s v="technology/hardware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x v="0"/>
    <s v="technology/hardware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x v="0"/>
    <s v="technology/hardware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x v="0"/>
    <s v="technology/hardware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x v="0"/>
    <s v="technology/hardware"/>
    <x v="41"/>
    <x v="1480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x v="72"/>
    <x v="0"/>
    <s v="technology/hardware"/>
    <x v="34"/>
    <x v="148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x v="0"/>
    <s v="technology/hardware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x v="0"/>
    <s v="technology/hardware"/>
    <x v="171"/>
    <x v="1482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x v="0"/>
    <s v="technology/hardware"/>
    <x v="198"/>
    <x v="1483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x v="0"/>
    <s v="technology/hardware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x v="0"/>
    <s v="technology/hardware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x v="0"/>
    <s v="technology/hardware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x v="0"/>
    <s v="technology/hardware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x v="0"/>
    <s v="technology/hardware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x v="0"/>
    <s v="technology/hardware"/>
    <x v="38"/>
    <x v="1489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x v="0"/>
    <s v="technology/hardware"/>
    <x v="42"/>
    <x v="1490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x v="83"/>
    <x v="0"/>
    <s v="technology/hardware"/>
    <x v="33"/>
    <x v="149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x v="0"/>
    <s v="technology/hardware"/>
    <x v="281"/>
    <x v="1492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x v="406"/>
    <x v="0"/>
    <s v="technology/hardware"/>
    <x v="282"/>
    <x v="1493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x v="0"/>
    <s v="technology/hardware"/>
    <x v="31"/>
    <x v="149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x v="0"/>
    <s v="technology/hardware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x v="0"/>
    <s v="technology/hardware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x v="0"/>
    <s v="technology/hardware"/>
    <x v="284"/>
    <x v="1497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x v="0"/>
    <s v="music/indie rock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x v="0"/>
    <s v="music/indie rock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x v="0"/>
    <s v="music/indie rock"/>
    <x v="40"/>
    <x v="44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x v="0"/>
    <s v="music/indie rock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x v="0"/>
    <s v="music/indie rock"/>
    <x v="39"/>
    <x v="150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x v="0"/>
    <s v="music/indie rock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x v="0"/>
    <s v="music/indie rock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x v="0"/>
    <s v="music/indie rock"/>
    <x v="31"/>
    <x v="1504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x v="95"/>
    <x v="0"/>
    <s v="music/indie rock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x v="0"/>
    <s v="music/indie rock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x v="0"/>
    <s v="music/indie rock"/>
    <x v="28"/>
    <x v="1507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x v="0"/>
    <s v="music/indie rock"/>
    <x v="7"/>
    <x v="15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x v="0"/>
    <s v="music/indie rock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x v="0"/>
    <s v="music/indie rock"/>
    <x v="10"/>
    <x v="1510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x v="0"/>
    <s v="music/indie rock"/>
    <x v="8"/>
    <x v="382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x v="0"/>
    <s v="music/indie rock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x v="0"/>
    <s v="music/indie rock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x v="0"/>
    <s v="music/indie rock"/>
    <x v="8"/>
    <x v="15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x v="287"/>
    <x v="0"/>
    <s v="music/indie rock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x v="0"/>
    <s v="music/indie rock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x v="0"/>
    <s v="music/indie rock"/>
    <x v="40"/>
    <x v="1516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x v="0"/>
    <s v="music/indie rock"/>
    <x v="104"/>
    <x v="151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x v="248"/>
    <x v="0"/>
    <s v="music/indie rock"/>
    <x v="91"/>
    <x v="1518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x v="0"/>
    <s v="music/indie rock"/>
    <x v="22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x v="0"/>
    <s v="music/indie rock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x v="0"/>
    <s v="music/indie rock"/>
    <x v="13"/>
    <x v="1519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x v="0"/>
    <s v="music/indie rock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x v="0"/>
    <s v="music/indie rock"/>
    <x v="13"/>
    <x v="152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x v="244"/>
    <x v="0"/>
    <s v="music/indie rock"/>
    <x v="13"/>
    <x v="1522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x v="44"/>
    <x v="0"/>
    <s v="music/indie rock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x v="0"/>
    <s v="music/indie rock"/>
    <x v="13"/>
    <x v="85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x v="0"/>
    <s v="music/indie rock"/>
    <x v="8"/>
    <x v="50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x v="329"/>
    <x v="0"/>
    <s v="music/indie rock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x v="0"/>
    <s v="music/indie rock"/>
    <x v="2"/>
    <x v="1525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x v="0"/>
    <s v="music/indie rock"/>
    <x v="235"/>
    <x v="1526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x v="0"/>
    <s v="music/indie rock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x v="0"/>
    <s v="music/indie rock"/>
    <x v="34"/>
    <x v="152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x v="57"/>
    <x v="0"/>
    <s v="music/indie rock"/>
    <x v="165"/>
    <x v="152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x v="0"/>
    <s v="music/indie rock"/>
    <x v="7"/>
    <x v="1530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x v="50"/>
    <x v="0"/>
    <s v="music/indie rock"/>
    <x v="7"/>
    <x v="153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x v="1"/>
    <s v="games/video games"/>
    <x v="60"/>
    <x v="1532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x v="1"/>
    <s v="games/video games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x v="1"/>
    <s v="games/video games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x v="1"/>
    <s v="games/video games"/>
    <x v="54"/>
    <x v="1534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x v="1"/>
    <s v="games/video games"/>
    <x v="60"/>
    <x v="1535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x v="1"/>
    <s v="games/video games"/>
    <x v="50"/>
    <x v="144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x v="163"/>
    <x v="1"/>
    <s v="games/video games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x v="1"/>
    <s v="games/video games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x v="1"/>
    <s v="games/video games"/>
    <x v="81"/>
    <x v="1537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x v="80"/>
    <x v="1"/>
    <s v="games/video games"/>
    <x v="50"/>
    <x v="1209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x v="1"/>
    <s v="games/video games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x v="1"/>
    <s v="games/video games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x v="1"/>
    <s v="games/video games"/>
    <x v="53"/>
    <x v="154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x v="1"/>
    <s v="games/video games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x v="1"/>
    <s v="games/video games"/>
    <x v="54"/>
    <x v="154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x v="1"/>
    <s v="games/video games"/>
    <x v="50"/>
    <x v="1543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x v="1"/>
    <s v="games/video games"/>
    <x v="58"/>
    <x v="1544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x v="8"/>
    <x v="1"/>
    <s v="games/video games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x v="1"/>
    <s v="games/video games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x v="1"/>
    <s v="games/video games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x v="1"/>
    <s v="games/video games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x v="1"/>
    <s v="games/video games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x v="1"/>
    <s v="games/video games"/>
    <x v="57"/>
    <x v="817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x v="54"/>
    <x v="1"/>
    <s v="games/video games"/>
    <x v="53"/>
    <x v="154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x v="1"/>
    <s v="games/video games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x v="1"/>
    <s v="games/video games"/>
    <x v="50"/>
    <x v="12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x v="165"/>
    <x v="1"/>
    <s v="games/video games"/>
    <x v="60"/>
    <x v="1551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x v="1"/>
    <s v="games/video games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x v="1"/>
    <s v="games/video games"/>
    <x v="50"/>
    <x v="121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x v="80"/>
    <x v="1"/>
    <s v="games/video games"/>
    <x v="60"/>
    <x v="1552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x v="1"/>
    <s v="games/video games"/>
    <x v="50"/>
    <x v="1537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x v="1"/>
    <s v="games/video games"/>
    <x v="50"/>
    <x v="381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x v="1"/>
    <s v="games/video games"/>
    <x v="50"/>
    <x v="434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x v="84"/>
    <x v="1"/>
    <s v="games/video games"/>
    <x v="60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x v="1"/>
    <s v="games/video games"/>
    <x v="53"/>
    <x v="1534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x v="183"/>
    <x v="1"/>
    <s v="games/video games"/>
    <x v="56"/>
    <x v="1553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x v="7"/>
    <x v="1"/>
    <s v="games/video games"/>
    <x v="58"/>
    <x v="1554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x v="1"/>
    <s v="games/video games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x v="1"/>
    <s v="games/video games"/>
    <x v="60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x v="1"/>
    <s v="games/video games"/>
    <x v="60"/>
    <x v="1556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x v="62"/>
    <x v="0"/>
    <s v="music/rock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x v="0"/>
    <s v="music/rock"/>
    <x v="20"/>
    <x v="1558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x v="0"/>
    <s v="music/rock"/>
    <x v="88"/>
    <x v="1559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x v="183"/>
    <x v="0"/>
    <s v="music/rock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x v="0"/>
    <s v="music/rock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x v="0"/>
    <s v="music/rock"/>
    <x v="92"/>
    <x v="156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x v="22"/>
    <x v="0"/>
    <s v="music/rock"/>
    <x v="28"/>
    <x v="377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x v="0"/>
    <s v="music/rock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x v="0"/>
    <s v="music/rock"/>
    <x v="8"/>
    <x v="1564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x v="0"/>
    <s v="music/rock"/>
    <x v="141"/>
    <x v="1565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x v="0"/>
    <s v="music/rock"/>
    <x v="6"/>
    <x v="1566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x v="0"/>
    <s v="music/rock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x v="0"/>
    <s v="music/rock"/>
    <x v="37"/>
    <x v="1567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x v="0"/>
    <s v="music/rock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x v="0"/>
    <s v="music/rock"/>
    <x v="211"/>
    <x v="1568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x v="0"/>
    <s v="music/rock"/>
    <x v="9"/>
    <x v="156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x v="0"/>
    <s v="music/rock"/>
    <x v="8"/>
    <x v="92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x v="0"/>
    <s v="music/rock"/>
    <x v="86"/>
    <x v="157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x v="0"/>
    <s v="music/rock"/>
    <x v="164"/>
    <x v="157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x v="76"/>
    <x v="0"/>
    <s v="music/rock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x v="0"/>
    <s v="games/tabletop games"/>
    <x v="42"/>
    <x v="1573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x v="0"/>
    <s v="games/tabletop games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x v="0"/>
    <s v="games/tabletop games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x v="0"/>
    <s v="games/tabletop games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x v="0"/>
    <s v="games/tabletop games"/>
    <x v="287"/>
    <x v="1576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x v="0"/>
    <s v="games/tabletop games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x v="0"/>
    <s v="games/tabletop games"/>
    <x v="288"/>
    <x v="157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x v="0"/>
    <s v="games/tabletop games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x v="0"/>
    <s v="games/tabletop games"/>
    <x v="290"/>
    <x v="158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x v="0"/>
    <s v="games/tabletop games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x v="0"/>
    <s v="games/tabletop games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x v="0"/>
    <s v="games/tabletop games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x v="0"/>
    <s v="games/tabletop games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x v="0"/>
    <s v="games/tabletop games"/>
    <x v="293"/>
    <x v="1585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x v="248"/>
    <x v="0"/>
    <s v="games/tabletop games"/>
    <x v="28"/>
    <x v="1586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x v="302"/>
    <x v="0"/>
    <s v="games/tabletop games"/>
    <x v="35"/>
    <x v="158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x v="0"/>
    <s v="games/tabletop games"/>
    <x v="294"/>
    <x v="158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x v="0"/>
    <s v="games/tabletop games"/>
    <x v="18"/>
    <x v="1589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x v="140"/>
    <x v="0"/>
    <s v="games/tabletop games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x v="0"/>
    <s v="games/tabletop games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x v="0"/>
    <s v="music/electronic music"/>
    <x v="296"/>
    <x v="159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x v="422"/>
    <x v="0"/>
    <s v="music/electronic music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x v="0"/>
    <s v="music/electronic music"/>
    <x v="5"/>
    <x v="1593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x v="0"/>
    <s v="music/electronic music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x v="0"/>
    <s v="music/electronic music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x v="0"/>
    <s v="music/electronic music"/>
    <x v="33"/>
    <x v="1595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x v="0"/>
    <s v="music/electronic music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x v="0"/>
    <s v="music/electronic music"/>
    <x v="21"/>
    <x v="1597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x v="41"/>
    <x v="0"/>
    <s v="music/electronic music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x v="0"/>
    <s v="music/electronic music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x v="0"/>
    <s v="music/electronic music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x v="0"/>
    <s v="music/electronic music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x v="0"/>
    <s v="music/electronic music"/>
    <x v="177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x v="0"/>
    <s v="music/electronic music"/>
    <x v="101"/>
    <x v="1601"/>
    <x v="4"/>
    <x v="15"/>
  </r>
  <r>
    <n v="2215"/>
    <x v="2215"/>
    <s v="Ambient Electro Grind-fest!"/>
    <x v="131"/>
    <n v="860"/>
    <x v="0"/>
    <x v="0"/>
    <s v="USD"/>
    <n v="1331621940"/>
    <n v="1329671572"/>
    <b v="0"/>
    <x v="51"/>
    <x v="0"/>
    <s v="music/electronic music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x v="0"/>
    <s v="music/electronic music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x v="0"/>
    <s v="music/electronic music"/>
    <x v="7"/>
    <x v="1604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x v="0"/>
    <s v="music/electronic music"/>
    <x v="4"/>
    <x v="1090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x v="0"/>
    <s v="music/electronic music"/>
    <x v="21"/>
    <x v="160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x v="0"/>
    <s v="music/electronic music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x v="0"/>
    <s v="games/tabletop games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x v="0"/>
    <s v="games/tabletop games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x v="0"/>
    <s v="games/tabletop games"/>
    <x v="6"/>
    <x v="1609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x v="0"/>
    <s v="games/tabletop games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x v="0"/>
    <s v="games/tabletop games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x v="0"/>
    <s v="games/tabletop games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x v="0"/>
    <s v="games/tabletop games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x v="0"/>
    <s v="games/tabletop games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x v="0"/>
    <s v="games/tabletop games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x v="0"/>
    <s v="games/tabletop games"/>
    <x v="9"/>
    <x v="161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x v="0"/>
    <s v="games/tabletop games"/>
    <x v="302"/>
    <x v="1616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x v="0"/>
    <s v="games/tabletop games"/>
    <x v="303"/>
    <x v="1617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x v="0"/>
    <s v="games/tabletop games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x v="0"/>
    <s v="games/tabletop games"/>
    <x v="305"/>
    <x v="1619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x v="206"/>
    <x v="0"/>
    <s v="games/tabletop games"/>
    <x v="42"/>
    <x v="1620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x v="0"/>
    <s v="games/tabletop games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x v="0"/>
    <s v="games/tabletop games"/>
    <x v="278"/>
    <x v="1622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x v="1"/>
    <x v="0"/>
    <s v="games/tabletop games"/>
    <x v="0"/>
    <x v="162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x v="374"/>
    <x v="0"/>
    <s v="games/tabletop games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x v="0"/>
    <s v="games/tabletop games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x v="0"/>
    <s v="games/tabletop games"/>
    <x v="307"/>
    <x v="1626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x v="431"/>
    <x v="0"/>
    <s v="games/tabletop games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x v="0"/>
    <s v="games/tabletop games"/>
    <x v="309"/>
    <x v="1628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x v="0"/>
    <s v="games/tabletop games"/>
    <x v="310"/>
    <x v="17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x v="0"/>
    <s v="games/tabletop games"/>
    <x v="311"/>
    <x v="1629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x v="0"/>
    <s v="games/tabletop games"/>
    <x v="8"/>
    <x v="1630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x v="434"/>
    <x v="0"/>
    <s v="games/tabletop games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x v="0"/>
    <s v="games/tabletop games"/>
    <x v="13"/>
    <x v="632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x v="0"/>
    <s v="games/tabletop games"/>
    <x v="312"/>
    <x v="132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x v="0"/>
    <s v="games/tabletop games"/>
    <x v="313"/>
    <x v="1632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x v="0"/>
    <s v="games/tabletop games"/>
    <x v="84"/>
    <x v="1633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x v="0"/>
    <s v="games/tabletop games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x v="0"/>
    <s v="games/tabletop games"/>
    <x v="40"/>
    <x v="1635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x v="438"/>
    <x v="0"/>
    <s v="games/tabletop games"/>
    <x v="314"/>
    <x v="123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x v="197"/>
    <x v="0"/>
    <s v="games/tabletop games"/>
    <x v="315"/>
    <x v="31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x v="0"/>
    <s v="games/tabletop games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x v="0"/>
    <s v="games/tabletop games"/>
    <x v="317"/>
    <x v="1636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x v="242"/>
    <x v="0"/>
    <s v="games/tabletop games"/>
    <x v="92"/>
    <x v="1637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x v="0"/>
    <s v="games/tabletop games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x v="0"/>
    <s v="games/tabletop games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x v="0"/>
    <s v="games/tabletop games"/>
    <x v="320"/>
    <x v="1640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x v="331"/>
    <x v="0"/>
    <s v="games/tabletop games"/>
    <x v="224"/>
    <x v="164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x v="0"/>
    <s v="games/tabletop games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x v="0"/>
    <s v="games/tabletop games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x v="0"/>
    <s v="games/tabletop games"/>
    <x v="321"/>
    <x v="1644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x v="0"/>
    <s v="games/tabletop games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x v="0"/>
    <s v="games/tabletop games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x v="0"/>
    <s v="games/tabletop games"/>
    <x v="33"/>
    <x v="1647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x v="0"/>
    <s v="games/tabletop games"/>
    <x v="323"/>
    <x v="1648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x v="0"/>
    <s v="games/tabletop games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x v="0"/>
    <s v="games/tabletop games"/>
    <x v="103"/>
    <x v="1650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x v="0"/>
    <s v="games/tabletop games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x v="0"/>
    <s v="games/tabletop games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x v="0"/>
    <s v="games/tabletop games"/>
    <x v="28"/>
    <x v="1653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x v="0"/>
    <s v="games/tabletop games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x v="0"/>
    <s v="games/tabletop games"/>
    <x v="6"/>
    <x v="446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x v="0"/>
    <s v="games/tabletop games"/>
    <x v="48"/>
    <x v="1655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x v="332"/>
    <x v="0"/>
    <s v="games/tabletop games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x v="0"/>
    <s v="games/tabletop games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x v="0"/>
    <s v="games/tabletop games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x v="0"/>
    <s v="music/rock"/>
    <x v="85"/>
    <x v="1659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x v="8"/>
    <x v="0"/>
    <s v="music/rock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x v="0"/>
    <s v="music/rock"/>
    <x v="7"/>
    <x v="1514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x v="211"/>
    <x v="0"/>
    <s v="music/rock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x v="0"/>
    <s v="music/rock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x v="0"/>
    <s v="music/rock"/>
    <x v="8"/>
    <x v="1663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x v="0"/>
    <s v="music/rock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x v="0"/>
    <s v="music/rock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x v="0"/>
    <s v="music/rock"/>
    <x v="13"/>
    <x v="1666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x v="0"/>
    <s v="music/rock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x v="0"/>
    <s v="music/rock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x v="0"/>
    <s v="music/rock"/>
    <x v="13"/>
    <x v="832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x v="74"/>
    <x v="0"/>
    <s v="music/rock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x v="0"/>
    <s v="music/rock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x v="0"/>
    <s v="music/rock"/>
    <x v="105"/>
    <x v="167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x v="0"/>
    <s v="music/rock"/>
    <x v="328"/>
    <x v="16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x v="10"/>
    <x v="0"/>
    <s v="music/rock"/>
    <x v="7"/>
    <x v="167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x v="0"/>
    <s v="music/rock"/>
    <x v="2"/>
    <x v="1674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x v="0"/>
    <s v="music/rock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x v="0"/>
    <s v="music/rock"/>
    <x v="7"/>
    <x v="121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x v="263"/>
    <x v="0"/>
    <s v="music/indie rock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x v="0"/>
    <s v="music/indie rock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x v="0"/>
    <s v="music/indie rock"/>
    <x v="15"/>
    <x v="1676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x v="0"/>
    <s v="music/indie rock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x v="0"/>
    <s v="music/indie rock"/>
    <x v="7"/>
    <x v="1678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x v="0"/>
    <s v="music/indie rock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x v="0"/>
    <s v="music/indie rock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x v="0"/>
    <s v="music/indie rock"/>
    <x v="7"/>
    <x v="168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x v="0"/>
    <s v="music/indie rock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x v="0"/>
    <s v="music/indie rock"/>
    <x v="330"/>
    <x v="168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x v="0"/>
    <s v="music/indie rock"/>
    <x v="3"/>
    <x v="16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x v="1"/>
    <x v="0"/>
    <s v="music/indie rock"/>
    <x v="29"/>
    <x v="1685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x v="328"/>
    <x v="0"/>
    <s v="music/indie rock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x v="0"/>
    <s v="music/indie rock"/>
    <x v="96"/>
    <x v="789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x v="0"/>
    <s v="music/indie rock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x v="0"/>
    <s v="music/indie rock"/>
    <x v="3"/>
    <x v="1687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x v="0"/>
    <s v="music/indie rock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x v="0"/>
    <s v="music/indie rock"/>
    <x v="10"/>
    <x v="1689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x v="0"/>
    <s v="music/indie rock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x v="0"/>
    <s v="music/indie rock"/>
    <x v="15"/>
    <x v="880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x v="1"/>
    <s v="food/small batch"/>
    <x v="115"/>
    <x v="1691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x v="1"/>
    <s v="food/small batch"/>
    <x v="56"/>
    <x v="1209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x v="1"/>
    <s v="food/small batch"/>
    <x v="216"/>
    <x v="179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x v="42"/>
    <x v="1"/>
    <s v="food/small batch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x v="1"/>
    <s v="food/small batch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x v="1"/>
    <s v="food/small batch"/>
    <x v="60"/>
    <x v="1694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x v="453"/>
    <x v="0"/>
    <s v="food/small batch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x v="0"/>
    <s v="food/small batch"/>
    <x v="172"/>
    <x v="1696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x v="0"/>
    <s v="food/small batch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x v="0"/>
    <s v="food/small batch"/>
    <x v="21"/>
    <x v="1698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x v="0"/>
    <s v="food/small batch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x v="0"/>
    <s v="food/small batch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x v="0"/>
    <s v="food/small batch"/>
    <x v="197"/>
    <x v="170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x v="0"/>
    <s v="food/small batch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x v="0"/>
    <s v="food/small batch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x v="0"/>
    <s v="food/small batch"/>
    <x v="332"/>
    <x v="170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x v="122"/>
    <x v="0"/>
    <s v="food/small batch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x v="0"/>
    <s v="food/small batch"/>
    <x v="7"/>
    <x v="1706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x v="0"/>
    <s v="food/small batch"/>
    <x v="238"/>
    <x v="170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x v="0"/>
    <s v="food/small batch"/>
    <x v="6"/>
    <x v="1708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x v="1"/>
    <s v="technology/web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x v="1"/>
    <s v="technology/web"/>
    <x v="5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x v="1"/>
    <s v="technology/web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x v="1"/>
    <s v="technology/web"/>
    <x v="5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x v="1"/>
    <s v="technology/web"/>
    <x v="5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x v="1"/>
    <s v="technology/web"/>
    <x v="5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x v="1"/>
    <s v="technology/web"/>
    <x v="53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x v="1"/>
    <s v="technology/web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x v="1"/>
    <s v="technology/web"/>
    <x v="5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x v="1"/>
    <s v="technology/web"/>
    <x v="50"/>
    <x v="121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x v="63"/>
    <x v="1"/>
    <s v="technology/web"/>
    <x v="60"/>
    <x v="170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x v="1"/>
    <s v="technology/web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x v="1"/>
    <s v="technology/web"/>
    <x v="50"/>
    <x v="121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x v="29"/>
    <x v="1"/>
    <s v="technology/web"/>
    <x v="50"/>
    <x v="38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x v="1"/>
    <s v="technology/web"/>
    <x v="60"/>
    <x v="44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x v="78"/>
    <x v="1"/>
    <s v="technology/web"/>
    <x v="5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x v="78"/>
    <x v="1"/>
    <s v="technology/web"/>
    <x v="5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x v="1"/>
    <s v="technology/web"/>
    <x v="5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x v="1"/>
    <s v="technology/web"/>
    <x v="77"/>
    <x v="171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x v="1"/>
    <s v="technology/web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x v="1"/>
    <s v="technology/web"/>
    <x v="5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x v="84"/>
    <x v="1"/>
    <s v="technology/web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x v="1"/>
    <s v="technology/web"/>
    <x v="50"/>
    <x v="121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x v="78"/>
    <x v="1"/>
    <s v="technology/web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x v="1"/>
    <s v="technology/web"/>
    <x v="5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x v="1"/>
    <s v="technology/web"/>
    <x v="57"/>
    <x v="171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x v="1"/>
    <s v="technology/web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x v="1"/>
    <s v="technology/web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x v="1"/>
    <s v="technology/web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x v="1"/>
    <s v="technology/web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x v="1"/>
    <s v="technology/web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x v="1"/>
    <s v="technology/web"/>
    <x v="56"/>
    <x v="179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x v="29"/>
    <x v="1"/>
    <s v="technology/web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x v="1"/>
    <s v="technology/web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x v="1"/>
    <s v="technology/web"/>
    <x v="5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x v="1"/>
    <s v="technology/web"/>
    <x v="57"/>
    <x v="1713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x v="1"/>
    <s v="technology/web"/>
    <x v="50"/>
    <x v="121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x v="78"/>
    <x v="1"/>
    <s v="technology/web"/>
    <x v="50"/>
    <x v="121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x v="78"/>
    <x v="1"/>
    <s v="technology/web"/>
    <x v="5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x v="1"/>
    <s v="technology/web"/>
    <x v="50"/>
    <x v="1714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x v="1"/>
    <s v="technology/web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x v="1"/>
    <s v="technology/web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x v="1"/>
    <s v="technology/web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x v="1"/>
    <s v="technology/web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x v="1"/>
    <s v="technology/web"/>
    <x v="60"/>
    <x v="171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x v="1"/>
    <s v="technology/web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x v="1"/>
    <s v="technology/web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x v="1"/>
    <s v="technology/web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x v="1"/>
    <s v="technology/web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x v="1"/>
    <s v="technology/web"/>
    <x v="50"/>
    <x v="121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x v="29"/>
    <x v="1"/>
    <s v="technology/web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x v="1"/>
    <s v="technology/web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x v="1"/>
    <s v="technology/web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x v="1"/>
    <s v="technology/web"/>
    <x v="50"/>
    <x v="172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x v="1"/>
    <s v="technology/web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x v="1"/>
    <s v="technology/web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x v="1"/>
    <s v="technology/web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x v="1"/>
    <s v="technology/web"/>
    <x v="5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x v="1"/>
    <s v="technology/web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x v="1"/>
    <s v="technology/web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x v="1"/>
    <s v="food/food trucks"/>
    <x v="60"/>
    <x v="1721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x v="29"/>
    <x v="1"/>
    <s v="food/food trucks"/>
    <x v="50"/>
    <x v="364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x v="1"/>
    <s v="food/food trucks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x v="1"/>
    <s v="food/food trucks"/>
    <x v="50"/>
    <x v="121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x v="9"/>
    <x v="1"/>
    <s v="food/food trucks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x v="1"/>
    <s v="food/food trucks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x v="1"/>
    <s v="food/food trucks"/>
    <x v="78"/>
    <x v="1725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x v="84"/>
    <x v="1"/>
    <s v="food/food trucks"/>
    <x v="5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x v="1"/>
    <s v="food/food trucks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x v="1"/>
    <s v="food/food trucks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x v="1"/>
    <s v="food/food trucks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x v="1"/>
    <s v="food/food trucks"/>
    <x v="5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x v="1"/>
    <s v="food/food trucks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x v="1"/>
    <s v="food/food trucks"/>
    <x v="56"/>
    <x v="1726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x v="1"/>
    <s v="food/food trucks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x v="1"/>
    <s v="food/food trucks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x v="1"/>
    <s v="food/food trucks"/>
    <x v="50"/>
    <x v="121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x v="81"/>
    <x v="1"/>
    <s v="food/food trucks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x v="1"/>
    <s v="food/food trucks"/>
    <x v="5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x v="1"/>
    <s v="food/food trucks"/>
    <x v="77"/>
    <x v="1728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x v="29"/>
    <x v="1"/>
    <s v="food/food trucks"/>
    <x v="50"/>
    <x v="12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x v="29"/>
    <x v="1"/>
    <s v="food/food trucks"/>
    <x v="5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x v="1"/>
    <s v="food/food trucks"/>
    <x v="50"/>
    <x v="1729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x v="82"/>
    <x v="1"/>
    <s v="food/food trucks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x v="1"/>
    <s v="food/food trucks"/>
    <x v="5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x v="1"/>
    <s v="food/food trucks"/>
    <x v="50"/>
    <x v="121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x v="29"/>
    <x v="1"/>
    <s v="food/food trucks"/>
    <x v="50"/>
    <x v="12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x v="29"/>
    <x v="1"/>
    <s v="food/food trucks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x v="1"/>
    <s v="food/food trucks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x v="1"/>
    <s v="food/food trucks"/>
    <x v="60"/>
    <x v="678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x v="84"/>
    <x v="1"/>
    <s v="food/food trucks"/>
    <x v="5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x v="1"/>
    <s v="food/food trucks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x v="1"/>
    <s v="food/food trucks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x v="1"/>
    <s v="food/food trucks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x v="1"/>
    <s v="food/food trucks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x v="1"/>
    <s v="food/food trucks"/>
    <x v="50"/>
    <x v="377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x v="1"/>
    <s v="food/food trucks"/>
    <x v="50"/>
    <x v="121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x v="1"/>
    <s v="food/food trucks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x v="1"/>
    <s v="food/food trucks"/>
    <x v="50"/>
    <x v="121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x v="84"/>
    <x v="1"/>
    <s v="food/food trucks"/>
    <x v="50"/>
    <x v="144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x v="280"/>
    <x v="0"/>
    <s v="food/small batch"/>
    <x v="29"/>
    <x v="173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x v="459"/>
    <x v="0"/>
    <s v="food/small batch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x v="0"/>
    <s v="food/small batch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x v="0"/>
    <s v="food/small batch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x v="0"/>
    <s v="food/small batch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x v="0"/>
    <s v="food/small batch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x v="0"/>
    <s v="food/small batch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x v="0"/>
    <s v="food/small batch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x v="0"/>
    <s v="food/small batch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x v="0"/>
    <s v="food/small batch"/>
    <x v="21"/>
    <x v="173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x v="0"/>
    <s v="food/small batch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x v="0"/>
    <s v="food/small batch"/>
    <x v="84"/>
    <x v="174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x v="0"/>
    <s v="food/small batch"/>
    <x v="19"/>
    <x v="3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x v="0"/>
    <s v="food/small batch"/>
    <x v="7"/>
    <x v="174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x v="0"/>
    <s v="food/small batch"/>
    <x v="112"/>
    <x v="78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x v="0"/>
    <s v="food/small batch"/>
    <x v="141"/>
    <x v="1743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x v="0"/>
    <s v="food/small batch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x v="0"/>
    <s v="food/small batch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x v="0"/>
    <s v="food/small batch"/>
    <x v="21"/>
    <x v="123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x v="0"/>
    <s v="food/small batch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x v="0"/>
    <s v="music/indie rock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x v="0"/>
    <s v="music/indie rock"/>
    <x v="38"/>
    <x v="174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x v="11"/>
    <x v="0"/>
    <s v="music/indie rock"/>
    <x v="31"/>
    <x v="1117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x v="0"/>
    <s v="music/indie rock"/>
    <x v="38"/>
    <x v="123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x v="53"/>
    <x v="0"/>
    <s v="music/indie rock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x v="0"/>
    <s v="music/indie rock"/>
    <x v="8"/>
    <x v="1749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x v="0"/>
    <s v="music/indie rock"/>
    <x v="17"/>
    <x v="1750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x v="0"/>
    <s v="music/indie rock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x v="0"/>
    <s v="music/indie rock"/>
    <x v="35"/>
    <x v="175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x v="0"/>
    <s v="music/indie rock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x v="0"/>
    <s v="music/indie rock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x v="0"/>
    <s v="music/indie rock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x v="0"/>
    <s v="music/indie rock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x v="0"/>
    <s v="music/indie rock"/>
    <x v="8"/>
    <x v="1755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x v="75"/>
    <x v="0"/>
    <s v="music/indie rock"/>
    <x v="2"/>
    <x v="1090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x v="0"/>
    <s v="music/indie rock"/>
    <x v="2"/>
    <x v="1756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x v="14"/>
    <x v="0"/>
    <s v="music/indie rock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x v="0"/>
    <s v="music/indie rock"/>
    <x v="30"/>
    <x v="1758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x v="38"/>
    <x v="0"/>
    <s v="music/indie rock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x v="0"/>
    <s v="music/indie rock"/>
    <x v="8"/>
    <x v="40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x v="0"/>
    <s v="music/indie rock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x v="0"/>
    <s v="music/indie rock"/>
    <x v="8"/>
    <x v="1665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x v="0"/>
    <s v="music/indie rock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x v="0"/>
    <s v="music/indie rock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x v="0"/>
    <s v="music/indie rock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x v="0"/>
    <s v="music/indie rock"/>
    <x v="334"/>
    <x v="1764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x v="0"/>
    <s v="music/indie rock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x v="0"/>
    <s v="music/indie rock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x v="0"/>
    <s v="music/indie rock"/>
    <x v="84"/>
    <x v="1767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x v="0"/>
    <s v="music/indie rock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x v="0"/>
    <s v="music/indie rock"/>
    <x v="33"/>
    <x v="1769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x v="74"/>
    <x v="0"/>
    <s v="music/indie rock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x v="0"/>
    <s v="music/indie rock"/>
    <x v="32"/>
    <x v="177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x v="0"/>
    <s v="music/indie rock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x v="0"/>
    <s v="music/indie rock"/>
    <x v="30"/>
    <x v="147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x v="73"/>
    <x v="0"/>
    <s v="music/indie rock"/>
    <x v="8"/>
    <x v="1773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x v="0"/>
    <s v="music/indie rock"/>
    <x v="40"/>
    <x v="1774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x v="0"/>
    <s v="music/indie rock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x v="0"/>
    <s v="music/indie rock"/>
    <x v="195"/>
    <x v="1776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x v="0"/>
    <s v="music/indie rock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x v="1"/>
    <s v="food/restaurants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x v="1"/>
    <s v="food/restaurants"/>
    <x v="50"/>
    <x v="1779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x v="1"/>
    <s v="food/restaurants"/>
    <x v="50"/>
    <x v="121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x v="78"/>
    <x v="1"/>
    <s v="food/restaurants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x v="1"/>
    <s v="food/restaurants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x v="1"/>
    <s v="food/restaurants"/>
    <x v="60"/>
    <x v="2"/>
    <x v="7"/>
    <x v="34"/>
  </r>
  <r>
    <n v="2507"/>
    <x v="2506"/>
    <s v="Unique dishes for a unique city!."/>
    <x v="350"/>
    <n v="0"/>
    <x v="2"/>
    <x v="0"/>
    <s v="USD"/>
    <n v="1431308704"/>
    <n v="1428716704"/>
    <b v="0"/>
    <x v="78"/>
    <x v="1"/>
    <s v="food/restaurants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x v="1"/>
    <s v="food/restaurants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x v="1"/>
    <s v="food/restaurants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x v="1"/>
    <s v="food/restaurants"/>
    <x v="50"/>
    <x v="822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x v="1"/>
    <s v="food/restaurants"/>
    <x v="5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x v="1"/>
    <s v="food/restaurants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x v="1"/>
    <s v="food/restaurants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x v="1"/>
    <s v="food/restaurants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x v="1"/>
    <s v="food/restaurants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x v="1"/>
    <s v="food/restaurants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x v="1"/>
    <s v="food/restaurants"/>
    <x v="54"/>
    <x v="1782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x v="1"/>
    <s v="food/restaurants"/>
    <x v="50"/>
    <x v="121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x v="80"/>
    <x v="1"/>
    <s v="food/restaurants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x v="1"/>
    <s v="food/restaurants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x v="0"/>
    <s v="music/classical music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x v="0"/>
    <s v="music/classical music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x v="0"/>
    <s v="music/classical music"/>
    <x v="94"/>
    <x v="1786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x v="0"/>
    <s v="music/classical music"/>
    <x v="21"/>
    <x v="178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x v="0"/>
    <s v="music/classical music"/>
    <x v="8"/>
    <x v="1788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x v="0"/>
    <s v="music/classical music"/>
    <x v="40"/>
    <x v="1789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x v="0"/>
    <s v="music/classical music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x v="0"/>
    <s v="music/classical music"/>
    <x v="13"/>
    <x v="1790"/>
    <x v="4"/>
    <x v="35"/>
  </r>
  <r>
    <n v="2529"/>
    <x v="2528"/>
    <s v="Opera. Short. New."/>
    <x v="12"/>
    <n v="6257"/>
    <x v="0"/>
    <x v="0"/>
    <s v="USD"/>
    <n v="1332636975"/>
    <n v="1328752575"/>
    <b v="0"/>
    <x v="88"/>
    <x v="0"/>
    <s v="music/classical music"/>
    <x v="3"/>
    <x v="179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x v="0"/>
    <s v="music/classical music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x v="0"/>
    <s v="music/classical music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x v="0"/>
    <s v="music/classical music"/>
    <x v="9"/>
    <x v="179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x v="0"/>
    <s v="music/classical music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x v="0"/>
    <s v="music/classical music"/>
    <x v="2"/>
    <x v="1795"/>
    <x v="4"/>
    <x v="35"/>
  </r>
  <r>
    <n v="2535"/>
    <x v="2534"/>
    <s v="Mark Hayes: Requiem Recording"/>
    <x v="22"/>
    <n v="20755"/>
    <x v="0"/>
    <x v="0"/>
    <s v="USD"/>
    <n v="1417463945"/>
    <n v="1414781945"/>
    <b v="0"/>
    <x v="76"/>
    <x v="0"/>
    <s v="music/classical music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x v="0"/>
    <s v="music/classical music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x v="0"/>
    <s v="music/classical music"/>
    <x v="5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x v="0"/>
    <s v="music/classical music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x v="0"/>
    <s v="music/classical music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x v="0"/>
    <s v="music/classical music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x v="0"/>
    <s v="music/classical music"/>
    <x v="13"/>
    <x v="35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x v="0"/>
    <s v="music/classical music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x v="0"/>
    <s v="music/classical music"/>
    <x v="94"/>
    <x v="1802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x v="7"/>
    <x v="0"/>
    <s v="music/classical music"/>
    <x v="7"/>
    <x v="1803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x v="0"/>
    <s v="music/classical music"/>
    <x v="228"/>
    <x v="180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x v="0"/>
    <s v="music/classical music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x v="0"/>
    <s v="music/classical music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x v="0"/>
    <s v="music/classical music"/>
    <x v="21"/>
    <x v="1807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x v="0"/>
    <s v="music/classical music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x v="0"/>
    <s v="music/classical music"/>
    <x v="7"/>
    <x v="1809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x v="0"/>
    <s v="music/classical music"/>
    <x v="33"/>
    <x v="1810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x v="0"/>
    <s v="music/classical music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x v="0"/>
    <s v="music/classical music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x v="0"/>
    <s v="music/classical music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x v="0"/>
    <s v="music/classical music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x v="0"/>
    <s v="music/classical music"/>
    <x v="6"/>
    <x v="1815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x v="17"/>
    <x v="0"/>
    <s v="music/classical music"/>
    <x v="90"/>
    <x v="1816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x v="0"/>
    <s v="music/classical music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x v="0"/>
    <s v="music/classical music"/>
    <x v="38"/>
    <x v="1818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x v="0"/>
    <s v="music/classical music"/>
    <x v="8"/>
    <x v="1819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x v="1"/>
    <s v="food/food trucks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x v="1"/>
    <s v="food/food trucks"/>
    <x v="60"/>
    <x v="38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x v="78"/>
    <x v="1"/>
    <s v="food/food trucks"/>
    <x v="5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x v="1"/>
    <s v="food/food trucks"/>
    <x v="5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x v="1"/>
    <s v="food/food trucks"/>
    <x v="60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x v="1"/>
    <s v="food/food trucks"/>
    <x v="5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x v="1"/>
    <s v="food/food trucks"/>
    <x v="5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x v="1"/>
    <s v="food/food trucks"/>
    <x v="60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x v="1"/>
    <s v="food/food trucks"/>
    <x v="53"/>
    <x v="182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x v="1"/>
    <s v="food/food trucks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x v="1"/>
    <s v="food/food trucks"/>
    <x v="50"/>
    <x v="368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x v="1"/>
    <s v="food/food trucks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x v="1"/>
    <s v="food/food trucks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x v="1"/>
    <s v="food/food trucks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x v="1"/>
    <s v="food/food trucks"/>
    <x v="50"/>
    <x v="121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x v="78"/>
    <x v="1"/>
    <s v="food/food trucks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x v="1"/>
    <s v="food/food trucks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x v="1"/>
    <s v="food/food trucks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x v="1"/>
    <s v="food/food trucks"/>
    <x v="50"/>
    <x v="182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x v="1"/>
    <s v="food/food trucks"/>
    <x v="60"/>
    <x v="15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x v="1"/>
    <s v="food/food trucks"/>
    <x v="57"/>
    <x v="1823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x v="29"/>
    <x v="1"/>
    <s v="food/food trucks"/>
    <x v="5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x v="81"/>
    <x v="1"/>
    <s v="food/food trucks"/>
    <x v="60"/>
    <x v="12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x v="78"/>
    <x v="1"/>
    <s v="food/food trucks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x v="1"/>
    <s v="food/food trucks"/>
    <x v="50"/>
    <x v="73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x v="29"/>
    <x v="1"/>
    <s v="food/food trucks"/>
    <x v="5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x v="1"/>
    <s v="food/food trucks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x v="1"/>
    <s v="food/food trucks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x v="1"/>
    <s v="food/food trucks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x v="1"/>
    <s v="food/food trucks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x v="1"/>
    <s v="food/food trucks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x v="1"/>
    <s v="food/food trucks"/>
    <x v="5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x v="1"/>
    <s v="food/food trucks"/>
    <x v="5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x v="1"/>
    <s v="food/food trucks"/>
    <x v="50"/>
    <x v="12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x v="10"/>
    <x v="1"/>
    <s v="food/food trucks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x v="1"/>
    <s v="food/food trucks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x v="1"/>
    <s v="food/food trucks"/>
    <x v="52"/>
    <x v="1828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x v="25"/>
    <x v="1"/>
    <s v="food/food trucks"/>
    <x v="115"/>
    <x v="182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x v="81"/>
    <x v="1"/>
    <s v="food/food trucks"/>
    <x v="60"/>
    <x v="656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x v="209"/>
    <x v="1"/>
    <s v="food/food trucks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x v="0"/>
    <s v="technology/space exploration"/>
    <x v="335"/>
    <x v="95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x v="0"/>
    <s v="technology/space exploration"/>
    <x v="336"/>
    <x v="183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x v="133"/>
    <x v="0"/>
    <s v="technology/space exploration"/>
    <x v="7"/>
    <x v="1832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x v="0"/>
    <s v="technology/space exploration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x v="0"/>
    <s v="technology/space exploration"/>
    <x v="13"/>
    <x v="1834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x v="0"/>
    <s v="technology/space exploration"/>
    <x v="5"/>
    <x v="1835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x v="0"/>
    <s v="technology/space exploration"/>
    <x v="326"/>
    <x v="79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x v="0"/>
    <s v="technology/space exploration"/>
    <x v="337"/>
    <x v="1836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x v="0"/>
    <s v="technology/space exploration"/>
    <x v="272"/>
    <x v="183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x v="468"/>
    <x v="0"/>
    <s v="technology/space exploration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x v="0"/>
    <s v="technology/space exploration"/>
    <x v="338"/>
    <x v="1839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x v="0"/>
    <s v="technology/space exploration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x v="0"/>
    <s v="technology/space exploration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x v="0"/>
    <s v="technology/space exploration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x v="0"/>
    <s v="technology/space exploration"/>
    <x v="106"/>
    <x v="1842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x v="0"/>
    <s v="technology/space exploration"/>
    <x v="41"/>
    <x v="1843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x v="0"/>
    <s v="technology/space exploration"/>
    <x v="339"/>
    <x v="1844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x v="99"/>
    <x v="0"/>
    <s v="technology/space exploration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x v="0"/>
    <s v="technology/space exploration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x v="0"/>
    <s v="technology/space exploration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x v="0"/>
    <s v="technology/space exploration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x v="0"/>
    <s v="technology/space exploration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x v="0"/>
    <s v="technology/space exploration"/>
    <x v="35"/>
    <x v="1849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x v="0"/>
    <s v="technology/space exploration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x v="0"/>
    <s v="technology/space exploration"/>
    <x v="342"/>
    <x v="1850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x v="0"/>
    <s v="technology/space exploration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x v="0"/>
    <s v="technology/space exploration"/>
    <x v="343"/>
    <x v="185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x v="64"/>
    <x v="0"/>
    <s v="technology/space exploration"/>
    <x v="5"/>
    <x v="1852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x v="61"/>
    <x v="0"/>
    <s v="technology/space exploration"/>
    <x v="30"/>
    <x v="1853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x v="0"/>
    <s v="technology/space exploration"/>
    <x v="137"/>
    <x v="1854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x v="0"/>
    <s v="technology/space exploration"/>
    <x v="41"/>
    <x v="1855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x v="0"/>
    <s v="technology/space exploration"/>
    <x v="0"/>
    <x v="1856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x v="0"/>
    <s v="technology/space exploration"/>
    <x v="255"/>
    <x v="1857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x v="0"/>
    <s v="technology/space exploration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x v="0"/>
    <s v="technology/space exploration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x v="0"/>
    <s v="technology/space exploration"/>
    <x v="229"/>
    <x v="1860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x v="55"/>
    <x v="0"/>
    <s v="technology/space exploration"/>
    <x v="183"/>
    <x v="186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x v="0"/>
    <s v="technology/space exploration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x v="0"/>
    <s v="technology/space exploration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x v="0"/>
    <s v="technology/space exploration"/>
    <x v="6"/>
    <x v="186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x v="29"/>
    <x v="1"/>
    <s v="technology/space exploration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x v="1"/>
    <s v="technology/space exploration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x v="1"/>
    <s v="technology/space exploration"/>
    <x v="122"/>
    <x v="186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x v="1"/>
    <s v="technology/space exploration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x v="1"/>
    <s v="technology/space exploration"/>
    <x v="57"/>
    <x v="1867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x v="1"/>
    <s v="technology/space exploration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x v="1"/>
    <s v="technology/space exploration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x v="1"/>
    <s v="technology/space exploration"/>
    <x v="60"/>
    <x v="1869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x v="83"/>
    <x v="1"/>
    <s v="technology/space exploration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x v="1"/>
    <s v="technology/space exploration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x v="1"/>
    <s v="technology/space exploration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x v="1"/>
    <s v="technology/space exploration"/>
    <x v="60"/>
    <x v="187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x v="1"/>
    <s v="technology/space exploration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x v="1"/>
    <s v="technology/space exploration"/>
    <x v="50"/>
    <x v="434"/>
    <x v="2"/>
    <x v="36"/>
  </r>
  <r>
    <n v="2655"/>
    <x v="2654"/>
    <s v="Thank you for your support!"/>
    <x v="36"/>
    <n v="3155"/>
    <x v="1"/>
    <x v="0"/>
    <s v="USD"/>
    <n v="1455048000"/>
    <n v="1452631647"/>
    <b v="0"/>
    <x v="68"/>
    <x v="1"/>
    <s v="technology/space exploration"/>
    <x v="70"/>
    <x v="187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x v="215"/>
    <x v="1"/>
    <s v="technology/space exploration"/>
    <x v="57"/>
    <x v="187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x v="1"/>
    <s v="technology/space exploration"/>
    <x v="118"/>
    <x v="18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x v="1"/>
    <s v="technology/space exploration"/>
    <x v="50"/>
    <x v="1878"/>
    <x v="2"/>
    <x v="36"/>
  </r>
  <r>
    <n v="2659"/>
    <x v="2658"/>
    <s v="test"/>
    <x v="197"/>
    <n v="1333"/>
    <x v="1"/>
    <x v="0"/>
    <s v="USD"/>
    <n v="1429321210"/>
    <n v="1426729210"/>
    <b v="0"/>
    <x v="73"/>
    <x v="1"/>
    <s v="technology/space exploration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x v="1"/>
    <s v="technology/space exploration"/>
    <x v="50"/>
    <x v="188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x v="0"/>
    <s v="technology/makerspaces"/>
    <x v="33"/>
    <x v="188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x v="0"/>
    <s v="technology/makerspaces"/>
    <x v="13"/>
    <x v="1882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x v="0"/>
    <s v="technology/makerspaces"/>
    <x v="2"/>
    <x v="1883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x v="0"/>
    <s v="technology/makerspaces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x v="0"/>
    <s v="technology/makerspaces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x v="0"/>
    <s v="technology/makerspaces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x v="0"/>
    <s v="technology/makerspaces"/>
    <x v="38"/>
    <x v="1887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x v="33"/>
    <x v="0"/>
    <s v="technology/makerspaces"/>
    <x v="193"/>
    <x v="1888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x v="0"/>
    <s v="technology/makerspaces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x v="1"/>
    <s v="technology/makerspaces"/>
    <x v="52"/>
    <x v="189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x v="1"/>
    <s v="technology/makerspaces"/>
    <x v="57"/>
    <x v="1891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x v="1"/>
    <s v="technology/makerspaces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x v="1"/>
    <s v="technology/makerspaces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x v="1"/>
    <s v="technology/makerspaces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x v="1"/>
    <s v="technology/makerspaces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x v="1"/>
    <s v="technology/makerspaces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x v="1"/>
    <s v="technology/makerspaces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x v="1"/>
    <s v="technology/makerspaces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x v="1"/>
    <s v="technology/makerspaces"/>
    <x v="50"/>
    <x v="878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x v="80"/>
    <x v="1"/>
    <s v="technology/makerspaces"/>
    <x v="60"/>
    <x v="15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x v="1"/>
    <s v="food/food trucks"/>
    <x v="60"/>
    <x v="44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x v="1"/>
    <s v="food/food trucks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x v="1"/>
    <s v="food/food trucks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x v="1"/>
    <s v="food/food trucks"/>
    <x v="60"/>
    <x v="438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x v="1"/>
    <s v="food/food trucks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x v="1"/>
    <s v="food/food trucks"/>
    <x v="5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x v="1"/>
    <s v="food/food trucks"/>
    <x v="50"/>
    <x v="121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x v="25"/>
    <x v="1"/>
    <s v="food/food trucks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x v="1"/>
    <s v="food/food trucks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x v="1"/>
    <s v="food/food trucks"/>
    <x v="57"/>
    <x v="1901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x v="84"/>
    <x v="1"/>
    <s v="food/food trucks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x v="1"/>
    <s v="food/food trucks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x v="1"/>
    <s v="food/food trucks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x v="1"/>
    <s v="food/food trucks"/>
    <x v="50"/>
    <x v="12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x v="83"/>
    <x v="1"/>
    <s v="food/food trucks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x v="1"/>
    <s v="food/food trucks"/>
    <x v="52"/>
    <x v="1903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x v="1"/>
    <s v="food/food trucks"/>
    <x v="73"/>
    <x v="1904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x v="1"/>
    <s v="food/food trucks"/>
    <x v="50"/>
    <x v="1905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x v="1"/>
    <s v="food/food trucks"/>
    <x v="5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x v="1"/>
    <s v="food/food trucks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x v="1"/>
    <s v="theater/spaces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x v="1"/>
    <s v="theater/spaces"/>
    <x v="122"/>
    <x v="1906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x v="43"/>
    <x v="1"/>
    <s v="theater/spaces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x v="1"/>
    <s v="theater/spaces"/>
    <x v="52"/>
    <x v="190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x v="22"/>
    <x v="1"/>
    <s v="theater/spaces"/>
    <x v="57"/>
    <x v="1909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x v="0"/>
    <s v="theater/spaces"/>
    <x v="20"/>
    <x v="1910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x v="0"/>
    <s v="theater/spaces"/>
    <x v="345"/>
    <x v="42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x v="0"/>
    <s v="theater/spaces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x v="0"/>
    <s v="theater/spaces"/>
    <x v="21"/>
    <x v="1912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x v="479"/>
    <x v="0"/>
    <s v="theater/spaces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x v="0"/>
    <s v="theater/spaces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x v="0"/>
    <s v="theater/spaces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x v="0"/>
    <s v="theater/spaces"/>
    <x v="21"/>
    <x v="1694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x v="120"/>
    <x v="0"/>
    <s v="theater/spaces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x v="0"/>
    <s v="theater/spaces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x v="0"/>
    <s v="theater/spaces"/>
    <x v="28"/>
    <x v="1085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x v="0"/>
    <s v="theater/spaces"/>
    <x v="28"/>
    <x v="1918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x v="0"/>
    <s v="theater/spaces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x v="0"/>
    <s v="theater/spaces"/>
    <x v="15"/>
    <x v="1920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x v="0"/>
    <s v="theater/spaces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x v="0"/>
    <s v="technology/hardware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x v="0"/>
    <s v="technology/hardware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x v="0"/>
    <s v="technology/hardware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x v="0"/>
    <s v="technology/hardware"/>
    <x v="347"/>
    <x v="1924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x v="0"/>
    <s v="technology/hardware"/>
    <x v="14"/>
    <x v="192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x v="442"/>
    <x v="0"/>
    <s v="technology/hardware"/>
    <x v="6"/>
    <x v="1926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x v="0"/>
    <s v="technology/hardware"/>
    <x v="348"/>
    <x v="192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x v="413"/>
    <x v="0"/>
    <s v="technology/hardware"/>
    <x v="180"/>
    <x v="1928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x v="23"/>
    <x v="0"/>
    <s v="technology/hardware"/>
    <x v="3"/>
    <x v="1929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x v="0"/>
    <s v="technology/hardware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x v="0"/>
    <s v="technology/hardware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x v="0"/>
    <s v="technology/hardware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x v="0"/>
    <s v="technology/hardware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x v="0"/>
    <s v="technology/hardware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x v="0"/>
    <s v="technology/hardware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x v="0"/>
    <s v="technology/hardware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x v="0"/>
    <s v="technology/hardware"/>
    <x v="351"/>
    <x v="1936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x v="0"/>
    <s v="technology/hardware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x v="0"/>
    <s v="technology/hardware"/>
    <x v="352"/>
    <x v="162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x v="0"/>
    <s v="technology/hardware"/>
    <x v="33"/>
    <x v="193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x v="80"/>
    <x v="1"/>
    <s v="publishing/children's books"/>
    <x v="50"/>
    <x v="43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x v="1"/>
    <s v="publishing/children's books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x v="1"/>
    <s v="publishing/children's books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x v="1"/>
    <s v="publishing/children's books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x v="1"/>
    <s v="publishing/children's books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x v="1"/>
    <s v="publishing/children's books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x v="1"/>
    <s v="publishing/children's books"/>
    <x v="58"/>
    <x v="431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x v="80"/>
    <x v="1"/>
    <s v="publishing/children's books"/>
    <x v="60"/>
    <x v="508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x v="84"/>
    <x v="1"/>
    <s v="publishing/children's books"/>
    <x v="60"/>
    <x v="687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x v="1"/>
    <s v="publishing/children's books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x v="1"/>
    <s v="publishing/children's books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x v="1"/>
    <s v="publishing/children's books"/>
    <x v="57"/>
    <x v="1942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x v="1"/>
    <s v="publishing/children's books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x v="1"/>
    <s v="publishing/children's books"/>
    <x v="5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x v="1"/>
    <s v="publishing/children's books"/>
    <x v="221"/>
    <x v="1943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x v="1"/>
    <s v="publishing/children's books"/>
    <x v="54"/>
    <x v="1944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x v="84"/>
    <x v="1"/>
    <s v="publishing/children's books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x v="1"/>
    <s v="publishing/children's books"/>
    <x v="81"/>
    <x v="492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x v="1"/>
    <s v="publishing/children's books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x v="1"/>
    <s v="publishing/children's books"/>
    <x v="50"/>
    <x v="121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x v="80"/>
    <x v="1"/>
    <s v="publishing/children's books"/>
    <x v="60"/>
    <x v="373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x v="1"/>
    <s v="publishing/children's books"/>
    <x v="60"/>
    <x v="38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x v="83"/>
    <x v="1"/>
    <s v="publishing/children's books"/>
    <x v="50"/>
    <x v="179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x v="1"/>
    <s v="publishing/children's books"/>
    <x v="60"/>
    <x v="784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x v="1"/>
    <s v="publishing/children's books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x v="1"/>
    <s v="publishing/children's books"/>
    <x v="53"/>
    <x v="38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x v="1"/>
    <s v="publishing/children's books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x v="1"/>
    <s v="publishing/children's books"/>
    <x v="51"/>
    <x v="194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x v="1"/>
    <s v="publishing/children's books"/>
    <x v="5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x v="1"/>
    <s v="publishing/children's books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x v="1"/>
    <s v="publishing/children's books"/>
    <x v="5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x v="1"/>
    <s v="publishing/children's books"/>
    <x v="5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x v="1"/>
    <s v="publishing/children's books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x v="1"/>
    <s v="publishing/children's books"/>
    <x v="51"/>
    <x v="19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x v="1"/>
    <s v="publishing/children's books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x v="1"/>
    <s v="publishing/children's books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x v="1"/>
    <s v="publishing/children's books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x v="1"/>
    <s v="publishing/children's books"/>
    <x v="73"/>
    <x v="1949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x v="1"/>
    <s v="publishing/children's books"/>
    <x v="53"/>
    <x v="444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x v="78"/>
    <x v="1"/>
    <s v="publishing/children's books"/>
    <x v="5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x v="0"/>
    <s v="theater/plays"/>
    <x v="2"/>
    <x v="1192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x v="59"/>
    <x v="0"/>
    <s v="theater/plays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x v="0"/>
    <s v="theater/plays"/>
    <x v="41"/>
    <x v="1950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x v="0"/>
    <s v="theater/plays"/>
    <x v="17"/>
    <x v="195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x v="0"/>
    <s v="theater/plays"/>
    <x v="2"/>
    <x v="1952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x v="142"/>
    <x v="0"/>
    <s v="theater/plays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x v="0"/>
    <s v="theater/plays"/>
    <x v="28"/>
    <x v="9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x v="9"/>
    <x v="0"/>
    <s v="theater/plays"/>
    <x v="33"/>
    <x v="587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x v="54"/>
    <x v="0"/>
    <s v="theater/plays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x v="0"/>
    <s v="theater/plays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x v="0"/>
    <s v="theater/plays"/>
    <x v="33"/>
    <x v="1955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x v="0"/>
    <s v="theater/plays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x v="0"/>
    <s v="theater/plays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x v="0"/>
    <s v="theater/plays"/>
    <x v="95"/>
    <x v="380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x v="0"/>
    <s v="theater/plays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x v="0"/>
    <s v="theater/plays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x v="0"/>
    <s v="theater/plays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x v="0"/>
    <s v="theater/plays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x v="0"/>
    <s v="theater/plays"/>
    <x v="16"/>
    <x v="1960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x v="0"/>
    <s v="theater/plays"/>
    <x v="18"/>
    <x v="196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x v="0"/>
    <s v="theater/plays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x v="0"/>
    <s v="theater/plays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x v="0"/>
    <s v="theater/plays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x v="0"/>
    <s v="theater/plays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x v="0"/>
    <s v="theater/plays"/>
    <x v="5"/>
    <x v="19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x v="0"/>
    <s v="theater/plays"/>
    <x v="20"/>
    <x v="196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x v="251"/>
    <x v="0"/>
    <s v="theater/plays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x v="0"/>
    <s v="theater/plays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x v="0"/>
    <s v="theater/plays"/>
    <x v="21"/>
    <x v="1967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x v="0"/>
    <s v="theater/plays"/>
    <x v="29"/>
    <x v="1968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x v="0"/>
    <s v="theater/plays"/>
    <x v="8"/>
    <x v="1969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x v="0"/>
    <s v="theater/plays"/>
    <x v="40"/>
    <x v="192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x v="0"/>
    <s v="theater/plays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x v="0"/>
    <s v="theater/plays"/>
    <x v="29"/>
    <x v="197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x v="0"/>
    <s v="theater/plays"/>
    <x v="186"/>
    <x v="1972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x v="0"/>
    <s v="theater/plays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x v="0"/>
    <s v="theater/plays"/>
    <x v="22"/>
    <x v="197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x v="0"/>
    <s v="theater/plays"/>
    <x v="6"/>
    <x v="197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x v="0"/>
    <s v="theater/plays"/>
    <x v="2"/>
    <x v="1976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x v="0"/>
    <s v="theater/plays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x v="0"/>
    <s v="theater/plays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x v="0"/>
    <s v="theater/plays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x v="0"/>
    <s v="theater/plays"/>
    <x v="39"/>
    <x v="1978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x v="0"/>
    <s v="theater/plays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x v="0"/>
    <s v="theater/plays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x v="0"/>
    <s v="theater/plays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x v="0"/>
    <s v="theater/plays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x v="0"/>
    <s v="theater/plays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x v="0"/>
    <s v="theater/plays"/>
    <x v="13"/>
    <x v="1983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x v="202"/>
    <x v="0"/>
    <s v="theater/plays"/>
    <x v="8"/>
    <x v="1984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x v="47"/>
    <x v="0"/>
    <s v="theater/plays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x v="0"/>
    <s v="theater/plays"/>
    <x v="41"/>
    <x v="1986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x v="2"/>
    <x v="0"/>
    <s v="theater/plays"/>
    <x v="29"/>
    <x v="1987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x v="0"/>
    <s v="theater/plays"/>
    <x v="106"/>
    <x v="1988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x v="0"/>
    <s v="theater/plays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x v="0"/>
    <s v="theater/plays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x v="0"/>
    <s v="theater/plays"/>
    <x v="8"/>
    <x v="785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x v="0"/>
    <s v="theater/plays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x v="0"/>
    <s v="theater/plays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x v="0"/>
    <s v="theater/plays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x v="1"/>
    <s v="theater/plays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x v="1"/>
    <s v="theater/plays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x v="1"/>
    <s v="theater/plays"/>
    <x v="5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x v="1"/>
    <s v="theater/plays"/>
    <x v="62"/>
    <x v="179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x v="1"/>
    <s v="theater/plays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x v="1"/>
    <s v="theater/plays"/>
    <x v="5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x v="1"/>
    <s v="theater/plays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x v="1"/>
    <s v="theater/plays"/>
    <x v="50"/>
    <x v="457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x v="1"/>
    <s v="theater/plays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x v="1"/>
    <s v="theater/plays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x v="1"/>
    <s v="theater/plays"/>
    <x v="5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x v="1"/>
    <s v="theater/plays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x v="1"/>
    <s v="theater/plays"/>
    <x v="5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x v="1"/>
    <s v="theater/plays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x v="1"/>
    <s v="theater/plays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x v="1"/>
    <s v="theater/plays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x v="1"/>
    <s v="theater/plays"/>
    <x v="68"/>
    <x v="13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x v="1"/>
    <s v="theater/plays"/>
    <x v="50"/>
    <x v="121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x v="29"/>
    <x v="1"/>
    <s v="theater/plays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x v="1"/>
    <s v="theater/plays"/>
    <x v="113"/>
    <x v="1998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x v="1"/>
    <s v="theater/plays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x v="1"/>
    <s v="theater/plays"/>
    <x v="50"/>
    <x v="1714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x v="1"/>
    <s v="theater/plays"/>
    <x v="50"/>
    <x v="135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x v="83"/>
    <x v="1"/>
    <s v="theater/plays"/>
    <x v="53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x v="1"/>
    <s v="theater/plays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x v="1"/>
    <s v="theater/plays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x v="1"/>
    <s v="theater/plays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x v="1"/>
    <s v="theater/plays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x v="1"/>
    <s v="theater/plays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x v="1"/>
    <s v="theater/plays"/>
    <x v="77"/>
    <x v="16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x v="1"/>
    <s v="theater/plays"/>
    <x v="62"/>
    <x v="158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x v="78"/>
    <x v="1"/>
    <s v="theater/plays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x v="1"/>
    <s v="theater/plays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x v="1"/>
    <s v="theater/plays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x v="1"/>
    <s v="theater/plays"/>
    <x v="50"/>
    <x v="1029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x v="1"/>
    <s v="theater/plays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x v="1"/>
    <s v="theater/plays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x v="1"/>
    <s v="theater/plays"/>
    <x v="53"/>
    <x v="2004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x v="1"/>
    <s v="theater/plays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x v="1"/>
    <s v="theater/plays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x v="1"/>
    <s v="theater/plays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x v="1"/>
    <s v="theater/plays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x v="1"/>
    <s v="theater/plays"/>
    <x v="118"/>
    <x v="2008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x v="80"/>
    <x v="1"/>
    <s v="theater/plays"/>
    <x v="50"/>
    <x v="2009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x v="81"/>
    <x v="1"/>
    <s v="theater/plays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x v="1"/>
    <s v="theater/plays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x v="1"/>
    <s v="theater/plays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x v="1"/>
    <s v="theater/plays"/>
    <x v="5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x v="1"/>
    <s v="theater/plays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x v="1"/>
    <s v="theater/plays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x v="1"/>
    <s v="theater/plays"/>
    <x v="56"/>
    <x v="1594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x v="1"/>
    <s v="theater/plays"/>
    <x v="114"/>
    <x v="201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x v="84"/>
    <x v="1"/>
    <s v="theater/plays"/>
    <x v="60"/>
    <x v="381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x v="78"/>
    <x v="1"/>
    <s v="theater/plays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x v="1"/>
    <s v="theater/plays"/>
    <x v="62"/>
    <x v="2012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x v="1"/>
    <s v="theater/plays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x v="1"/>
    <s v="theater/plays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x v="1"/>
    <s v="theater/plays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x v="1"/>
    <s v="theater/plays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x v="1"/>
    <s v="theater/plays"/>
    <x v="353"/>
    <x v="201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x v="1"/>
    <s v="theater/plays"/>
    <x v="60"/>
    <x v="362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x v="1"/>
    <s v="theater/plays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x v="1"/>
    <s v="theater/plays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x v="1"/>
    <s v="theater/plays"/>
    <x v="62"/>
    <x v="644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x v="1"/>
    <s v="theater/plays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x v="1"/>
    <s v="theater/plays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x v="1"/>
    <s v="theater/plays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x v="1"/>
    <s v="theater/plays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x v="1"/>
    <s v="theater/plays"/>
    <x v="5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x v="1"/>
    <s v="theater/plays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x v="1"/>
    <s v="theater/plays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x v="1"/>
    <s v="theater/plays"/>
    <x v="51"/>
    <x v="2021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x v="1"/>
    <s v="theater/plays"/>
    <x v="50"/>
    <x v="12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x v="29"/>
    <x v="1"/>
    <s v="theater/plays"/>
    <x v="5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x v="1"/>
    <s v="theater/plays"/>
    <x v="220"/>
    <x v="2022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x v="63"/>
    <x v="1"/>
    <s v="theater/plays"/>
    <x v="59"/>
    <x v="2023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x v="1"/>
    <s v="theater/plays"/>
    <x v="66"/>
    <x v="2024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x v="1"/>
    <s v="theater/plays"/>
    <x v="117"/>
    <x v="353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x v="1"/>
    <s v="theater/plays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x v="1"/>
    <s v="theater/plays"/>
    <x v="117"/>
    <x v="2025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x v="83"/>
    <x v="0"/>
    <s v="theater/musical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x v="0"/>
    <s v="theater/musical"/>
    <x v="8"/>
    <x v="160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x v="0"/>
    <s v="theater/musical"/>
    <x v="8"/>
    <x v="179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x v="0"/>
    <s v="theater/musical"/>
    <x v="33"/>
    <x v="202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x v="0"/>
    <s v="theater/musical"/>
    <x v="21"/>
    <x v="2027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x v="0"/>
    <s v="theater/musical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x v="0"/>
    <s v="theater/musical"/>
    <x v="26"/>
    <x v="2028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x v="54"/>
    <x v="0"/>
    <s v="theater/musical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x v="0"/>
    <s v="theater/musical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x v="0"/>
    <s v="theater/musical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x v="0"/>
    <s v="theater/musical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x v="0"/>
    <s v="theater/musical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x v="0"/>
    <s v="theater/musical"/>
    <x v="33"/>
    <x v="2032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x v="0"/>
    <s v="theater/musical"/>
    <x v="29"/>
    <x v="203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x v="0"/>
    <s v="theater/musical"/>
    <x v="7"/>
    <x v="203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x v="0"/>
    <s v="theater/musical"/>
    <x v="30"/>
    <x v="175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x v="165"/>
    <x v="0"/>
    <s v="theater/musical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x v="0"/>
    <s v="theater/musical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x v="0"/>
    <s v="theater/musical"/>
    <x v="33"/>
    <x v="2037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x v="0"/>
    <s v="theater/musical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x v="1"/>
    <s v="theater/spaces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x v="1"/>
    <s v="theater/spaces"/>
    <x v="68"/>
    <x v="2038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x v="1"/>
    <s v="theater/spaces"/>
    <x v="5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x v="1"/>
    <s v="theater/spaces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x v="1"/>
    <s v="theater/spaces"/>
    <x v="5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x v="1"/>
    <s v="theater/spaces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x v="1"/>
    <s v="theater/spaces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x v="1"/>
    <s v="theater/spaces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x v="1"/>
    <s v="theater/spaces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x v="1"/>
    <s v="theater/spaces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x v="1"/>
    <s v="theater/spaces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x v="1"/>
    <s v="theater/spaces"/>
    <x v="59"/>
    <x v="2042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x v="1"/>
    <s v="theater/spaces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x v="1"/>
    <s v="theater/spaces"/>
    <x v="50"/>
    <x v="121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x v="202"/>
    <x v="1"/>
    <s v="theater/spaces"/>
    <x v="64"/>
    <x v="177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x v="1"/>
    <s v="theater/spaces"/>
    <x v="123"/>
    <x v="204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x v="1"/>
    <s v="theater/spaces"/>
    <x v="53"/>
    <x v="72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x v="1"/>
    <s v="theater/spaces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x v="1"/>
    <s v="theater/spaces"/>
    <x v="5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x v="1"/>
    <s v="theater/spaces"/>
    <x v="5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x v="0"/>
    <s v="theater/plays"/>
    <x v="5"/>
    <x v="204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x v="0"/>
    <s v="theater/plays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x v="0"/>
    <s v="theater/plays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x v="0"/>
    <s v="theater/plays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x v="0"/>
    <s v="theater/plays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x v="0"/>
    <s v="theater/plays"/>
    <x v="35"/>
    <x v="204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x v="0"/>
    <s v="theater/plays"/>
    <x v="35"/>
    <x v="205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x v="5"/>
    <x v="0"/>
    <s v="theater/plays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x v="0"/>
    <s v="theater/plays"/>
    <x v="200"/>
    <x v="20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x v="0"/>
    <s v="theater/plays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x v="0"/>
    <s v="theater/plays"/>
    <x v="8"/>
    <x v="2054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x v="57"/>
    <x v="0"/>
    <s v="theater/plays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x v="0"/>
    <s v="theater/plays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x v="0"/>
    <s v="theater/plays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x v="0"/>
    <s v="theater/plays"/>
    <x v="8"/>
    <x v="2057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x v="0"/>
    <s v="theater/plays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x v="0"/>
    <s v="theater/plays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x v="0"/>
    <s v="theater/plays"/>
    <x v="32"/>
    <x v="205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x v="0"/>
    <s v="theater/plays"/>
    <x v="7"/>
    <x v="206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x v="0"/>
    <s v="theater/plays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x v="0"/>
    <s v="theater/spaces"/>
    <x v="32"/>
    <x v="1290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x v="211"/>
    <x v="0"/>
    <s v="theater/spaces"/>
    <x v="21"/>
    <x v="11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x v="0"/>
    <s v="theater/spaces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x v="0"/>
    <s v="theater/spaces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x v="0"/>
    <s v="theater/spaces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x v="0"/>
    <s v="theater/spaces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x v="0"/>
    <s v="theater/spaces"/>
    <x v="5"/>
    <x v="206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x v="0"/>
    <s v="theater/spaces"/>
    <x v="8"/>
    <x v="669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x v="487"/>
    <x v="0"/>
    <s v="theater/spaces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x v="0"/>
    <s v="theater/spaces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x v="0"/>
    <s v="theater/spaces"/>
    <x v="33"/>
    <x v="2068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x v="0"/>
    <s v="theater/spaces"/>
    <x v="2"/>
    <x v="206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x v="19"/>
    <x v="0"/>
    <s v="theater/spaces"/>
    <x v="8"/>
    <x v="1187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x v="0"/>
    <s v="theater/spaces"/>
    <x v="354"/>
    <x v="2070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x v="0"/>
    <s v="theater/spaces"/>
    <x v="2"/>
    <x v="207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x v="413"/>
    <x v="0"/>
    <s v="theater/spaces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x v="0"/>
    <s v="theater/spaces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x v="0"/>
    <s v="theater/spaces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x v="0"/>
    <s v="theater/spaces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x v="0"/>
    <s v="theater/spaces"/>
    <x v="8"/>
    <x v="368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x v="0"/>
    <s v="theater/spaces"/>
    <x v="355"/>
    <x v="2076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x v="201"/>
    <x v="0"/>
    <s v="theater/spaces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x v="0"/>
    <s v="theater/spaces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x v="0"/>
    <s v="theater/spaces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x v="0"/>
    <s v="theater/spaces"/>
    <x v="28"/>
    <x v="2080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x v="174"/>
    <x v="0"/>
    <s v="theater/spaces"/>
    <x v="29"/>
    <x v="208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x v="9"/>
    <x v="0"/>
    <s v="theater/spaces"/>
    <x v="144"/>
    <x v="1205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x v="0"/>
    <s v="theater/spaces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x v="0"/>
    <s v="theater/spaces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x v="0"/>
    <s v="theater/spaces"/>
    <x v="137"/>
    <x v="2084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x v="0"/>
    <s v="theater/spaces"/>
    <x v="39"/>
    <x v="208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x v="0"/>
    <s v="theater/spaces"/>
    <x v="16"/>
    <x v="2086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x v="0"/>
    <s v="theater/spaces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x v="0"/>
    <s v="theater/spaces"/>
    <x v="40"/>
    <x v="2088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x v="0"/>
    <s v="theater/spaces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x v="0"/>
    <s v="theater/spaces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x v="0"/>
    <s v="theater/spaces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x v="0"/>
    <s v="theater/spaces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x v="0"/>
    <s v="theater/spaces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x v="0"/>
    <s v="theater/spaces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x v="0"/>
    <s v="theater/spaces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x v="0"/>
    <s v="theater/spaces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x v="0"/>
    <s v="theater/spaces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x v="0"/>
    <s v="theater/spaces"/>
    <x v="351"/>
    <x v="209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x v="0"/>
    <s v="theater/spaces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x v="0"/>
    <s v="theater/spaces"/>
    <x v="1"/>
    <x v="1769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x v="0"/>
    <s v="theater/spaces"/>
    <x v="26"/>
    <x v="2099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x v="221"/>
    <x v="0"/>
    <s v="theater/spaces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x v="0"/>
    <s v="theater/spaces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x v="0"/>
    <s v="theater/spaces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x v="0"/>
    <s v="theater/spaces"/>
    <x v="8"/>
    <x v="246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x v="0"/>
    <s v="theater/spaces"/>
    <x v="37"/>
    <x v="1302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x v="0"/>
    <s v="theater/spaces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x v="0"/>
    <s v="theater/spaces"/>
    <x v="40"/>
    <x v="2104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x v="495"/>
    <x v="0"/>
    <s v="theater/spaces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x v="0"/>
    <s v="theater/spaces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x v="0"/>
    <s v="theater/spaces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x v="0"/>
    <s v="theater/spaces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x v="0"/>
    <s v="theater/spaces"/>
    <x v="15"/>
    <x v="2109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x v="0"/>
    <s v="theater/spaces"/>
    <x v="29"/>
    <x v="2110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x v="195"/>
    <x v="0"/>
    <s v="theater/spaces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x v="0"/>
    <s v="theater/spaces"/>
    <x v="30"/>
    <x v="211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x v="0"/>
    <s v="theater/spaces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x v="0"/>
    <s v="theater/spaces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x v="0"/>
    <s v="theater/spaces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x v="0"/>
    <s v="theater/spaces"/>
    <x v="87"/>
    <x v="2116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x v="0"/>
    <s v="theater/spaces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x v="0"/>
    <s v="theater/spaces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x v="0"/>
    <s v="theater/spaces"/>
    <x v="13"/>
    <x v="17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x v="82"/>
    <x v="0"/>
    <s v="theater/spaces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x v="1"/>
    <s v="theater/spaces"/>
    <x v="148"/>
    <x v="212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x v="84"/>
    <x v="1"/>
    <s v="theater/spaces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x v="1"/>
    <s v="theater/spaces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x v="1"/>
    <s v="theater/spaces"/>
    <x v="5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x v="1"/>
    <s v="theater/spaces"/>
    <x v="5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x v="1"/>
    <s v="theater/spaces"/>
    <x v="5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x v="1"/>
    <s v="theater/spaces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x v="1"/>
    <s v="theater/spaces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x v="1"/>
    <s v="theater/spaces"/>
    <x v="56"/>
    <x v="212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x v="79"/>
    <x v="1"/>
    <s v="theater/spaces"/>
    <x v="50"/>
    <x v="1727"/>
    <x v="1"/>
    <x v="38"/>
  </r>
  <r>
    <n v="3061"/>
    <x v="3060"/>
    <s v="Save a historic Local theater."/>
    <x v="80"/>
    <n v="0"/>
    <x v="2"/>
    <x v="0"/>
    <s v="USD"/>
    <n v="1407955748"/>
    <n v="1405363748"/>
    <b v="0"/>
    <x v="78"/>
    <x v="1"/>
    <s v="theater/spaces"/>
    <x v="5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x v="1"/>
    <s v="theater/spaces"/>
    <x v="356"/>
    <x v="212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x v="23"/>
    <x v="1"/>
    <s v="theater/spaces"/>
    <x v="68"/>
    <x v="2123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x v="250"/>
    <x v="1"/>
    <s v="theater/spaces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x v="1"/>
    <s v="theater/spaces"/>
    <x v="5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x v="1"/>
    <s v="theater/spaces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x v="1"/>
    <s v="theater/spaces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x v="1"/>
    <s v="theater/spaces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x v="1"/>
    <s v="theater/spaces"/>
    <x v="51"/>
    <x v="2127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x v="1"/>
    <s v="theater/spaces"/>
    <x v="56"/>
    <x v="212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x v="1"/>
    <s v="theater/spaces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x v="1"/>
    <s v="theater/spaces"/>
    <x v="5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x v="1"/>
    <s v="theater/spaces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x v="1"/>
    <s v="theater/spaces"/>
    <x v="50"/>
    <x v="2131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x v="1"/>
    <s v="theater/spaces"/>
    <x v="114"/>
    <x v="2132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x v="133"/>
    <x v="1"/>
    <s v="theater/spaces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x v="1"/>
    <s v="theater/spaces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x v="1"/>
    <s v="theater/spaces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x v="1"/>
    <s v="theater/spaces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x v="1"/>
    <s v="theater/spaces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x v="1"/>
    <s v="theater/spaces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x v="1"/>
    <s v="theater/spaces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x v="1"/>
    <s v="theater/spaces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x v="1"/>
    <s v="theater/spaces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x v="1"/>
    <s v="theater/spaces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x v="1"/>
    <s v="theater/spaces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x v="1"/>
    <s v="theater/spaces"/>
    <x v="60"/>
    <x v="368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x v="1"/>
    <s v="theater/spaces"/>
    <x v="50"/>
    <x v="823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x v="1"/>
    <s v="theater/spaces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x v="1"/>
    <s v="theater/spaces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x v="1"/>
    <s v="theater/spaces"/>
    <x v="63"/>
    <x v="180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x v="1"/>
    <s v="theater/spaces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x v="1"/>
    <s v="theater/spaces"/>
    <x v="61"/>
    <x v="2141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x v="1"/>
    <s v="theater/spaces"/>
    <x v="50"/>
    <x v="38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x v="1"/>
    <s v="theater/spaces"/>
    <x v="5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x v="1"/>
    <s v="theater/spaces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x v="1"/>
    <s v="theater/spaces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x v="1"/>
    <s v="theater/spaces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x v="1"/>
    <s v="theater/spaces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x v="1"/>
    <s v="theater/spaces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x v="1"/>
    <s v="theater/spaces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x v="1"/>
    <s v="theater/spaces"/>
    <x v="115"/>
    <x v="2147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x v="84"/>
    <x v="1"/>
    <s v="theater/spaces"/>
    <x v="5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x v="1"/>
    <s v="theater/spaces"/>
    <x v="75"/>
    <x v="214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x v="1"/>
    <s v="theater/spaces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x v="1"/>
    <s v="theater/spaces"/>
    <x v="65"/>
    <x v="215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x v="1"/>
    <s v="theater/spaces"/>
    <x v="68"/>
    <x v="2151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x v="84"/>
    <x v="1"/>
    <s v="theater/spaces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x v="1"/>
    <s v="theater/spaces"/>
    <x v="78"/>
    <x v="6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x v="1"/>
    <s v="theater/spaces"/>
    <x v="5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x v="1"/>
    <s v="theater/spaces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x v="1"/>
    <s v="theater/spaces"/>
    <x v="62"/>
    <x v="2153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x v="1"/>
    <s v="theater/spaces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x v="1"/>
    <s v="theater/spaces"/>
    <x v="5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x v="1"/>
    <s v="theater/spaces"/>
    <x v="56"/>
    <x v="462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x v="1"/>
    <s v="theater/spaces"/>
    <x v="219"/>
    <x v="134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x v="1"/>
    <s v="theater/spaces"/>
    <x v="50"/>
    <x v="12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x v="84"/>
    <x v="1"/>
    <s v="theater/spaces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x v="1"/>
    <s v="theater/spaces"/>
    <x v="5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x v="1"/>
    <s v="theater/spaces"/>
    <x v="50"/>
    <x v="2156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x v="29"/>
    <x v="1"/>
    <s v="theater/spaces"/>
    <x v="60"/>
    <x v="119"/>
    <x v="1"/>
    <x v="38"/>
  </r>
  <r>
    <n v="3122"/>
    <x v="3121"/>
    <s v="cancelled until further notice"/>
    <x v="212"/>
    <n v="116"/>
    <x v="1"/>
    <x v="0"/>
    <s v="USD"/>
    <n v="1478733732"/>
    <n v="1478298132"/>
    <b v="0"/>
    <x v="84"/>
    <x v="1"/>
    <s v="theater/spaces"/>
    <x v="74"/>
    <x v="2157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x v="1"/>
    <s v="theater/spaces"/>
    <x v="149"/>
    <x v="215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x v="80"/>
    <x v="1"/>
    <s v="theater/spaces"/>
    <x v="50"/>
    <x v="516"/>
    <x v="1"/>
    <x v="38"/>
  </r>
  <r>
    <n v="3125"/>
    <x v="3124"/>
    <s v="N/A"/>
    <x v="86"/>
    <n v="0"/>
    <x v="1"/>
    <x v="0"/>
    <s v="USD"/>
    <n v="1452142672"/>
    <n v="1449550672"/>
    <b v="0"/>
    <x v="78"/>
    <x v="1"/>
    <s v="theater/spaces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x v="1"/>
    <s v="theater/spaces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x v="1"/>
    <s v="theater/spaces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x v="1"/>
    <s v="theater/plays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x v="1"/>
    <s v="theater/plays"/>
    <x v="60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x v="1"/>
    <s v="theater/plays"/>
    <x v="65"/>
    <x v="2161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x v="8"/>
    <x v="1"/>
    <s v="theater/plays"/>
    <x v="63"/>
    <x v="399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x v="29"/>
    <x v="1"/>
    <s v="theater/plays"/>
    <x v="50"/>
    <x v="119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x v="1"/>
    <s v="theater/plays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x v="1"/>
    <s v="theater/plays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x v="1"/>
    <s v="theater/plays"/>
    <x v="70"/>
    <x v="216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x v="1"/>
    <s v="theater/plays"/>
    <x v="30"/>
    <x v="2163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x v="29"/>
    <x v="1"/>
    <s v="theater/plays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x v="1"/>
    <s v="theater/plays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x v="1"/>
    <s v="theater/plays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x v="1"/>
    <s v="theater/plays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x v="1"/>
    <s v="theater/plays"/>
    <x v="221"/>
    <x v="216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x v="1"/>
    <s v="theater/plays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x v="1"/>
    <s v="theater/plays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x v="1"/>
    <s v="theater/plays"/>
    <x v="150"/>
    <x v="2166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x v="78"/>
    <x v="1"/>
    <s v="theater/plays"/>
    <x v="50"/>
    <x v="121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x v="8"/>
    <x v="1"/>
    <s v="theater/plays"/>
    <x v="57"/>
    <x v="2167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x v="0"/>
    <s v="theater/plays"/>
    <x v="90"/>
    <x v="2168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x v="7"/>
    <x v="0"/>
    <s v="theater/plays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x v="0"/>
    <s v="theater/plays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x v="0"/>
    <s v="theater/plays"/>
    <x v="7"/>
    <x v="2170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x v="0"/>
    <s v="theater/plays"/>
    <x v="8"/>
    <x v="217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x v="0"/>
    <s v="theater/plays"/>
    <x v="6"/>
    <x v="2172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x v="0"/>
    <s v="theater/plays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x v="0"/>
    <s v="theater/plays"/>
    <x v="40"/>
    <x v="217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x v="0"/>
    <s v="theater/plays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x v="0"/>
    <s v="theater/plays"/>
    <x v="21"/>
    <x v="2175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x v="14"/>
    <x v="0"/>
    <s v="theater/plays"/>
    <x v="7"/>
    <x v="2176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x v="50"/>
    <x v="0"/>
    <s v="theater/plays"/>
    <x v="35"/>
    <x v="217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x v="47"/>
    <x v="0"/>
    <s v="theater/plays"/>
    <x v="18"/>
    <x v="1038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x v="0"/>
    <s v="theater/plays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x v="0"/>
    <s v="theater/plays"/>
    <x v="2"/>
    <x v="217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x v="0"/>
    <s v="theater/plays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x v="0"/>
    <s v="theater/plays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x v="0"/>
    <s v="theater/plays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x v="0"/>
    <s v="theater/plays"/>
    <x v="200"/>
    <x v="218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x v="0"/>
    <s v="theater/plays"/>
    <x v="12"/>
    <x v="21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x v="165"/>
    <x v="0"/>
    <s v="theater/plays"/>
    <x v="31"/>
    <x v="218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x v="0"/>
    <s v="theater/plays"/>
    <x v="39"/>
    <x v="2184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x v="141"/>
    <x v="0"/>
    <s v="theater/plays"/>
    <x v="33"/>
    <x v="96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x v="26"/>
    <x v="0"/>
    <s v="theater/plays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x v="0"/>
    <s v="theater/plays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x v="0"/>
    <s v="theater/plays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x v="0"/>
    <s v="theater/plays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x v="0"/>
    <s v="theater/plays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x v="0"/>
    <s v="theater/plays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x v="0"/>
    <s v="theater/plays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x v="0"/>
    <s v="theater/plays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x v="0"/>
    <s v="theater/plays"/>
    <x v="174"/>
    <x v="2190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x v="0"/>
    <s v="theater/plays"/>
    <x v="35"/>
    <x v="219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x v="0"/>
    <s v="theater/plays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x v="0"/>
    <s v="theater/plays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x v="0"/>
    <s v="theater/plays"/>
    <x v="7"/>
    <x v="2193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x v="32"/>
    <x v="0"/>
    <s v="theater/plays"/>
    <x v="15"/>
    <x v="158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x v="0"/>
    <s v="theater/plays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x v="0"/>
    <s v="theater/plays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x v="0"/>
    <s v="theater/plays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x v="0"/>
    <s v="theater/plays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x v="1"/>
    <s v="theater/musical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x v="1"/>
    <s v="theater/musical"/>
    <x v="81"/>
    <x v="2198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x v="1"/>
    <s v="theater/musical"/>
    <x v="5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x v="1"/>
    <s v="theater/musical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x v="1"/>
    <s v="theater/musical"/>
    <x v="60"/>
    <x v="786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x v="1"/>
    <s v="theater/musical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x v="1"/>
    <s v="theater/musical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x v="1"/>
    <s v="theater/musical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x v="1"/>
    <s v="theater/musical"/>
    <x v="50"/>
    <x v="462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x v="80"/>
    <x v="1"/>
    <s v="theater/musical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x v="1"/>
    <s v="theater/musical"/>
    <x v="50"/>
    <x v="2202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x v="1"/>
    <s v="theater/musical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x v="1"/>
    <s v="theater/musical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x v="1"/>
    <s v="theater/musical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x v="1"/>
    <s v="theater/musical"/>
    <x v="358"/>
    <x v="183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x v="1"/>
    <s v="theater/musical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x v="1"/>
    <s v="theater/musical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x v="1"/>
    <s v="theater/musical"/>
    <x v="56"/>
    <x v="1878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x v="1"/>
    <s v="theater/musical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x v="1"/>
    <s v="theater/musical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x v="0"/>
    <s v="theater/plays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x v="0"/>
    <s v="theater/plays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x v="0"/>
    <s v="theater/plays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x v="0"/>
    <s v="theater/plays"/>
    <x v="28"/>
    <x v="2208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x v="225"/>
    <x v="0"/>
    <s v="theater/plays"/>
    <x v="9"/>
    <x v="2209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x v="0"/>
    <s v="theater/plays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x v="0"/>
    <s v="theater/plays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x v="0"/>
    <s v="theater/plays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x v="0"/>
    <s v="theater/plays"/>
    <x v="8"/>
    <x v="2213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x v="201"/>
    <x v="0"/>
    <s v="theater/plays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x v="0"/>
    <s v="theater/plays"/>
    <x v="21"/>
    <x v="221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x v="46"/>
    <x v="0"/>
    <s v="theater/plays"/>
    <x v="8"/>
    <x v="2216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x v="211"/>
    <x v="0"/>
    <s v="theater/plays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x v="0"/>
    <s v="theater/plays"/>
    <x v="33"/>
    <x v="24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x v="0"/>
    <s v="theater/plays"/>
    <x v="105"/>
    <x v="2218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x v="142"/>
    <x v="0"/>
    <s v="theater/plays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x v="0"/>
    <s v="theater/plays"/>
    <x v="21"/>
    <x v="2219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x v="0"/>
    <s v="theater/plays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x v="0"/>
    <s v="theater/plays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x v="0"/>
    <s v="theater/plays"/>
    <x v="105"/>
    <x v="73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x v="77"/>
    <x v="0"/>
    <s v="theater/plays"/>
    <x v="21"/>
    <x v="222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x v="0"/>
    <s v="theater/plays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x v="0"/>
    <s v="theater/plays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x v="0"/>
    <s v="theater/plays"/>
    <x v="164"/>
    <x v="400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x v="0"/>
    <s v="theater/plays"/>
    <x v="26"/>
    <x v="2224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x v="0"/>
    <s v="theater/plays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x v="0"/>
    <s v="theater/plays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x v="0"/>
    <s v="theater/plays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x v="0"/>
    <s v="theater/plays"/>
    <x v="7"/>
    <x v="2227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x v="314"/>
    <x v="0"/>
    <s v="theater/plays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x v="0"/>
    <s v="theater/plays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x v="0"/>
    <s v="theater/plays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x v="0"/>
    <s v="theater/plays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x v="0"/>
    <s v="theater/plays"/>
    <x v="41"/>
    <x v="223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x v="275"/>
    <x v="0"/>
    <s v="theater/plays"/>
    <x v="37"/>
    <x v="162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x v="0"/>
    <s v="theater/plays"/>
    <x v="33"/>
    <x v="2232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x v="0"/>
    <s v="theater/plays"/>
    <x v="33"/>
    <x v="2233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x v="0"/>
    <s v="theater/plays"/>
    <x v="3"/>
    <x v="2234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x v="0"/>
    <s v="theater/plays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x v="0"/>
    <s v="theater/plays"/>
    <x v="6"/>
    <x v="2235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x v="452"/>
    <x v="0"/>
    <s v="theater/plays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x v="0"/>
    <s v="theater/plays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x v="0"/>
    <s v="theater/plays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x v="0"/>
    <s v="theater/plays"/>
    <x v="38"/>
    <x v="2239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x v="133"/>
    <x v="0"/>
    <s v="theater/plays"/>
    <x v="30"/>
    <x v="1506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x v="248"/>
    <x v="0"/>
    <s v="theater/plays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x v="0"/>
    <s v="theater/plays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x v="0"/>
    <s v="theater/plays"/>
    <x v="215"/>
    <x v="2242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x v="0"/>
    <s v="theater/plays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x v="0"/>
    <s v="theater/plays"/>
    <x v="6"/>
    <x v="1169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x v="0"/>
    <s v="theater/plays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x v="0"/>
    <s v="theater/plays"/>
    <x v="6"/>
    <x v="224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x v="0"/>
    <s v="theater/plays"/>
    <x v="15"/>
    <x v="224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x v="0"/>
    <s v="theater/plays"/>
    <x v="8"/>
    <x v="224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x v="179"/>
    <x v="0"/>
    <s v="theater/plays"/>
    <x v="33"/>
    <x v="2247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x v="32"/>
    <x v="0"/>
    <s v="theater/plays"/>
    <x v="20"/>
    <x v="2248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x v="72"/>
    <x v="0"/>
    <s v="theater/plays"/>
    <x v="33"/>
    <x v="2249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x v="0"/>
    <s v="theater/plays"/>
    <x v="344"/>
    <x v="225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x v="0"/>
    <s v="theater/plays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x v="0"/>
    <s v="theater/plays"/>
    <x v="21"/>
    <x v="225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x v="0"/>
    <s v="theater/plays"/>
    <x v="30"/>
    <x v="2252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x v="0"/>
    <s v="theater/plays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x v="0"/>
    <s v="theater/plays"/>
    <x v="21"/>
    <x v="2254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x v="13"/>
    <x v="0"/>
    <s v="theater/plays"/>
    <x v="22"/>
    <x v="2255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x v="0"/>
    <s v="theater/plays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x v="0"/>
    <s v="theater/plays"/>
    <x v="13"/>
    <x v="22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x v="0"/>
    <s v="theater/plays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x v="0"/>
    <s v="theater/plays"/>
    <x v="8"/>
    <x v="225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x v="0"/>
    <s v="theater/plays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x v="0"/>
    <s v="theater/plays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x v="0"/>
    <s v="theater/plays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x v="0"/>
    <s v="theater/plays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x v="0"/>
    <s v="theater/plays"/>
    <x v="33"/>
    <x v="2264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x v="0"/>
    <s v="theater/plays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x v="0"/>
    <s v="theater/plays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x v="0"/>
    <s v="theater/plays"/>
    <x v="2"/>
    <x v="2267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x v="0"/>
    <s v="theater/plays"/>
    <x v="21"/>
    <x v="2268"/>
    <x v="1"/>
    <x v="6"/>
  </r>
  <r>
    <n v="3285"/>
    <x v="3284"/>
    <s v="A new play by Matthew Gasda"/>
    <x v="402"/>
    <n v="5604"/>
    <x v="0"/>
    <x v="0"/>
    <s v="USD"/>
    <n v="1488258000"/>
    <n v="1485556626"/>
    <b v="0"/>
    <x v="75"/>
    <x v="0"/>
    <s v="theater/plays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x v="0"/>
    <s v="theater/plays"/>
    <x v="21"/>
    <x v="2270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x v="69"/>
    <x v="0"/>
    <s v="theater/plays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x v="0"/>
    <s v="theater/plays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x v="0"/>
    <s v="theater/plays"/>
    <x v="18"/>
    <x v="227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x v="0"/>
    <s v="theater/plays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x v="0"/>
    <s v="theater/plays"/>
    <x v="35"/>
    <x v="227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x v="0"/>
    <s v="theater/plays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x v="0"/>
    <s v="theater/plays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x v="0"/>
    <s v="theater/plays"/>
    <x v="90"/>
    <x v="2277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x v="0"/>
    <s v="theater/plays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x v="0"/>
    <s v="theater/plays"/>
    <x v="124"/>
    <x v="227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x v="0"/>
    <s v="theater/plays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x v="0"/>
    <s v="theater/plays"/>
    <x v="21"/>
    <x v="2280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x v="0"/>
    <s v="theater/plays"/>
    <x v="31"/>
    <x v="228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x v="0"/>
    <s v="theater/plays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x v="0"/>
    <s v="theater/plays"/>
    <x v="18"/>
    <x v="699"/>
    <x v="1"/>
    <x v="6"/>
  </r>
  <r>
    <n v="3302"/>
    <x v="3301"/>
    <s v="FilosofÃ­a de los anÃ³nimos"/>
    <x v="33"/>
    <n v="8685"/>
    <x v="0"/>
    <x v="3"/>
    <s v="EUR"/>
    <n v="1481099176"/>
    <n v="1478507176"/>
    <b v="0"/>
    <x v="133"/>
    <x v="0"/>
    <s v="theater/plays"/>
    <x v="33"/>
    <x v="2283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x v="0"/>
    <s v="theater/plays"/>
    <x v="31"/>
    <x v="2284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x v="0"/>
    <s v="theater/plays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x v="0"/>
    <s v="theater/plays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x v="0"/>
    <s v="theater/plays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x v="0"/>
    <s v="theater/plays"/>
    <x v="13"/>
    <x v="2288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x v="0"/>
    <s v="theater/plays"/>
    <x v="108"/>
    <x v="228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x v="162"/>
    <x v="0"/>
    <s v="theater/plays"/>
    <x v="175"/>
    <x v="656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x v="162"/>
    <x v="0"/>
    <s v="theater/plays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x v="0"/>
    <s v="theater/plays"/>
    <x v="5"/>
    <x v="229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x v="0"/>
    <s v="theater/plays"/>
    <x v="8"/>
    <x v="2254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x v="0"/>
    <s v="theater/plays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x v="0"/>
    <s v="theater/plays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x v="0"/>
    <s v="theater/plays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x v="0"/>
    <s v="theater/plays"/>
    <x v="8"/>
    <x v="2295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x v="0"/>
    <s v="theater/plays"/>
    <x v="6"/>
    <x v="2296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x v="58"/>
    <x v="0"/>
    <s v="theater/plays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x v="0"/>
    <s v="theater/plays"/>
    <x v="29"/>
    <x v="1178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x v="0"/>
    <s v="theater/plays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x v="0"/>
    <s v="theater/plays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x v="0"/>
    <s v="theater/plays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x v="0"/>
    <s v="theater/plays"/>
    <x v="9"/>
    <x v="204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x v="0"/>
    <s v="theater/plays"/>
    <x v="21"/>
    <x v="2300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x v="0"/>
    <s v="theater/plays"/>
    <x v="40"/>
    <x v="179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x v="0"/>
    <s v="theater/plays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x v="0"/>
    <s v="theater/plays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x v="0"/>
    <s v="theater/plays"/>
    <x v="91"/>
    <x v="230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x v="0"/>
    <s v="theater/plays"/>
    <x v="16"/>
    <x v="2304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x v="0"/>
    <s v="theater/plays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x v="0"/>
    <s v="theater/plays"/>
    <x v="2"/>
    <x v="23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x v="0"/>
    <s v="theater/plays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x v="0"/>
    <s v="theater/plays"/>
    <x v="2"/>
    <x v="2308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x v="67"/>
    <x v="0"/>
    <s v="theater/plays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x v="0"/>
    <s v="theater/plays"/>
    <x v="8"/>
    <x v="231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x v="0"/>
    <s v="theater/plays"/>
    <x v="8"/>
    <x v="1770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x v="0"/>
    <s v="theater/plays"/>
    <x v="5"/>
    <x v="231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x v="300"/>
    <x v="0"/>
    <s v="theater/plays"/>
    <x v="21"/>
    <x v="2312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x v="5"/>
    <x v="0"/>
    <s v="theater/plays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x v="0"/>
    <s v="theater/plays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x v="0"/>
    <s v="theater/plays"/>
    <x v="8"/>
    <x v="2315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x v="76"/>
    <x v="0"/>
    <s v="theater/plays"/>
    <x v="21"/>
    <x v="2316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x v="0"/>
    <s v="theater/plays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x v="0"/>
    <s v="theater/plays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x v="0"/>
    <s v="theater/plays"/>
    <x v="22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x v="0"/>
    <s v="theater/plays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x v="0"/>
    <s v="theater/plays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x v="0"/>
    <s v="theater/plays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x v="0"/>
    <s v="theater/plays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x v="0"/>
    <s v="theater/plays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x v="0"/>
    <s v="theater/plays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x v="0"/>
    <s v="theater/plays"/>
    <x v="29"/>
    <x v="2323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x v="0"/>
    <s v="theater/plays"/>
    <x v="136"/>
    <x v="1245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x v="165"/>
    <x v="0"/>
    <s v="theater/plays"/>
    <x v="21"/>
    <x v="214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x v="0"/>
    <s v="theater/plays"/>
    <x v="9"/>
    <x v="232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x v="0"/>
    <s v="theater/plays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x v="0"/>
    <s v="theater/plays"/>
    <x v="7"/>
    <x v="232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x v="0"/>
    <s v="theater/plays"/>
    <x v="33"/>
    <x v="1555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x v="23"/>
    <x v="0"/>
    <s v="theater/plays"/>
    <x v="6"/>
    <x v="2327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x v="250"/>
    <x v="0"/>
    <s v="theater/plays"/>
    <x v="7"/>
    <x v="2036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x v="0"/>
    <s v="theater/plays"/>
    <x v="40"/>
    <x v="1417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x v="0"/>
    <s v="theater/plays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x v="0"/>
    <s v="theater/plays"/>
    <x v="7"/>
    <x v="2329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x v="0"/>
    <s v="theater/plays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x v="0"/>
    <s v="theater/plays"/>
    <x v="3"/>
    <x v="233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x v="0"/>
    <s v="theater/plays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x v="0"/>
    <s v="theater/plays"/>
    <x v="17"/>
    <x v="2333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x v="0"/>
    <s v="theater/plays"/>
    <x v="2"/>
    <x v="2334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x v="0"/>
    <s v="theater/plays"/>
    <x v="3"/>
    <x v="2335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x v="55"/>
    <x v="0"/>
    <s v="theater/plays"/>
    <x v="90"/>
    <x v="2336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x v="82"/>
    <x v="0"/>
    <s v="theater/plays"/>
    <x v="86"/>
    <x v="2337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x v="0"/>
    <s v="theater/plays"/>
    <x v="3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x v="0"/>
    <s v="theater/plays"/>
    <x v="8"/>
    <x v="150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x v="0"/>
    <s v="theater/plays"/>
    <x v="13"/>
    <x v="233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x v="0"/>
    <s v="theater/plays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x v="0"/>
    <s v="theater/plays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x v="0"/>
    <s v="theater/plays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x v="0"/>
    <s v="theater/plays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x v="0"/>
    <s v="theater/plays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x v="0"/>
    <s v="theater/plays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x v="0"/>
    <s v="theater/plays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x v="0"/>
    <s v="theater/plays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x v="0"/>
    <s v="theater/plays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x v="0"/>
    <s v="theater/plays"/>
    <x v="8"/>
    <x v="2347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x v="0"/>
    <s v="theater/plays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x v="0"/>
    <s v="theater/plays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x v="0"/>
    <s v="theater/plays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x v="0"/>
    <s v="theater/plays"/>
    <x v="3"/>
    <x v="1154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x v="0"/>
    <s v="theater/plays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x v="0"/>
    <s v="theater/plays"/>
    <x v="21"/>
    <x v="232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x v="0"/>
    <s v="theater/plays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x v="0"/>
    <s v="theater/plays"/>
    <x v="8"/>
    <x v="683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x v="0"/>
    <s v="theater/plays"/>
    <x v="6"/>
    <x v="2350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x v="0"/>
    <s v="theater/plays"/>
    <x v="24"/>
    <x v="2005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x v="44"/>
    <x v="0"/>
    <s v="theater/plays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x v="0"/>
    <s v="theater/plays"/>
    <x v="3"/>
    <x v="2352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x v="54"/>
    <x v="0"/>
    <s v="theater/plays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x v="0"/>
    <s v="theater/plays"/>
    <x v="38"/>
    <x v="555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x v="0"/>
    <s v="theater/plays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x v="0"/>
    <s v="theater/plays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x v="0"/>
    <s v="theater/plays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x v="0"/>
    <s v="theater/plays"/>
    <x v="5"/>
    <x v="2356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x v="0"/>
    <s v="theater/plays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x v="0"/>
    <s v="theater/plays"/>
    <x v="108"/>
    <x v="2357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x v="0"/>
    <s v="theater/plays"/>
    <x v="178"/>
    <x v="235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x v="0"/>
    <s v="theater/plays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x v="0"/>
    <s v="theater/plays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x v="0"/>
    <s v="theater/plays"/>
    <x v="185"/>
    <x v="23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x v="0"/>
    <s v="theater/plays"/>
    <x v="39"/>
    <x v="2362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x v="0"/>
    <s v="theater/plays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x v="0"/>
    <s v="theater/plays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x v="0"/>
    <s v="theater/plays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x v="0"/>
    <s v="theater/plays"/>
    <x v="22"/>
    <x v="2235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x v="0"/>
    <s v="theater/plays"/>
    <x v="3"/>
    <x v="2366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x v="0"/>
    <s v="theater/plays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x v="0"/>
    <s v="theater/plays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x v="0"/>
    <s v="theater/plays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x v="0"/>
    <s v="theater/plays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x v="0"/>
    <s v="theater/plays"/>
    <x v="13"/>
    <x v="2370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x v="0"/>
    <s v="theater/plays"/>
    <x v="178"/>
    <x v="217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x v="0"/>
    <s v="theater/plays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x v="0"/>
    <s v="theater/plays"/>
    <x v="15"/>
    <x v="2372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x v="0"/>
    <s v="theater/plays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x v="0"/>
    <s v="theater/plays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x v="0"/>
    <s v="theater/plays"/>
    <x v="33"/>
    <x v="2374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x v="0"/>
    <s v="theater/plays"/>
    <x v="29"/>
    <x v="2375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x v="0"/>
    <s v="theater/plays"/>
    <x v="8"/>
    <x v="246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x v="0"/>
    <s v="theater/plays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x v="0"/>
    <s v="theater/plays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x v="0"/>
    <s v="theater/plays"/>
    <x v="15"/>
    <x v="237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x v="0"/>
    <s v="theater/plays"/>
    <x v="8"/>
    <x v="2378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x v="0"/>
    <s v="theater/plays"/>
    <x v="5"/>
    <x v="2379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x v="26"/>
    <x v="0"/>
    <s v="theater/plays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x v="0"/>
    <s v="theater/plays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x v="0"/>
    <s v="theater/plays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x v="0"/>
    <s v="theater/plays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x v="0"/>
    <s v="theater/plays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x v="0"/>
    <s v="theater/plays"/>
    <x v="3"/>
    <x v="2385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x v="59"/>
    <x v="0"/>
    <s v="theater/plays"/>
    <x v="165"/>
    <x v="2386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x v="0"/>
    <s v="theater/plays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x v="0"/>
    <s v="theater/plays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x v="0"/>
    <s v="theater/plays"/>
    <x v="8"/>
    <x v="672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x v="0"/>
    <s v="theater/plays"/>
    <x v="362"/>
    <x v="2388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x v="0"/>
    <s v="theater/plays"/>
    <x v="363"/>
    <x v="2389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x v="0"/>
    <s v="theater/plays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x v="0"/>
    <s v="theater/plays"/>
    <x v="29"/>
    <x v="239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x v="25"/>
    <x v="0"/>
    <s v="theater/plays"/>
    <x v="29"/>
    <x v="2392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x v="0"/>
    <s v="theater/plays"/>
    <x v="5"/>
    <x v="39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x v="0"/>
    <s v="theater/plays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x v="0"/>
    <s v="theater/plays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x v="0"/>
    <s v="theater/plays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x v="0"/>
    <s v="theater/plays"/>
    <x v="42"/>
    <x v="2395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x v="0"/>
    <s v="theater/plays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x v="0"/>
    <s v="theater/plays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x v="0"/>
    <s v="theater/plays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x v="0"/>
    <s v="theater/plays"/>
    <x v="87"/>
    <x v="2398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x v="165"/>
    <x v="0"/>
    <s v="theater/plays"/>
    <x v="49"/>
    <x v="2399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x v="0"/>
    <s v="theater/plays"/>
    <x v="39"/>
    <x v="2400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x v="0"/>
    <s v="theater/plays"/>
    <x v="9"/>
    <x v="240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x v="0"/>
    <s v="theater/plays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x v="0"/>
    <s v="theater/plays"/>
    <x v="86"/>
    <x v="240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x v="0"/>
    <s v="theater/plays"/>
    <x v="180"/>
    <x v="2403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x v="0"/>
    <s v="theater/plays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x v="0"/>
    <s v="theater/plays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x v="0"/>
    <s v="theater/plays"/>
    <x v="33"/>
    <x v="2406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x v="42"/>
    <x v="0"/>
    <s v="theater/plays"/>
    <x v="37"/>
    <x v="2407"/>
    <x v="1"/>
    <x v="6"/>
  </r>
  <r>
    <n v="3467"/>
    <x v="3465"/>
    <s v="Venus in Fur, By David Ives."/>
    <x v="9"/>
    <n v="3030"/>
    <x v="0"/>
    <x v="0"/>
    <s v="USD"/>
    <n v="1426864032"/>
    <n v="1424275632"/>
    <b v="0"/>
    <x v="5"/>
    <x v="0"/>
    <s v="theater/plays"/>
    <x v="7"/>
    <x v="890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x v="0"/>
    <s v="theater/plays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x v="0"/>
    <s v="theater/plays"/>
    <x v="40"/>
    <x v="200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x v="82"/>
    <x v="0"/>
    <s v="theater/plays"/>
    <x v="95"/>
    <x v="683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x v="0"/>
    <s v="theater/plays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x v="0"/>
    <s v="theater/plays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x v="0"/>
    <s v="theater/plays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x v="0"/>
    <s v="theater/plays"/>
    <x v="7"/>
    <x v="2410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x v="0"/>
    <s v="theater/plays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x v="0"/>
    <s v="theater/plays"/>
    <x v="3"/>
    <x v="364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x v="0"/>
    <s v="theater/plays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x v="0"/>
    <s v="theater/plays"/>
    <x v="40"/>
    <x v="2412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x v="0"/>
    <s v="theater/plays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x v="0"/>
    <s v="theater/plays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x v="0"/>
    <s v="theater/plays"/>
    <x v="17"/>
    <x v="241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x v="0"/>
    <s v="theater/plays"/>
    <x v="178"/>
    <x v="366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x v="0"/>
    <s v="theater/plays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x v="0"/>
    <s v="theater/plays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x v="0"/>
    <s v="theater/plays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x v="0"/>
    <s v="theater/plays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x v="0"/>
    <s v="theater/plays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x v="0"/>
    <s v="theater/plays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x v="0"/>
    <s v="theater/plays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x v="0"/>
    <s v="theater/plays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x v="0"/>
    <s v="theater/plays"/>
    <x v="137"/>
    <x v="2420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x v="0"/>
    <s v="theater/plays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x v="0"/>
    <s v="theater/plays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x v="0"/>
    <s v="theater/plays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x v="0"/>
    <s v="theater/plays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x v="0"/>
    <s v="theater/plays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x v="0"/>
    <s v="theater/plays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x v="0"/>
    <s v="theater/plays"/>
    <x v="21"/>
    <x v="2425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x v="0"/>
    <s v="theater/plays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x v="0"/>
    <s v="theater/plays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x v="0"/>
    <s v="theater/plays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x v="0"/>
    <s v="theater/plays"/>
    <x v="2"/>
    <x v="2429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x v="0"/>
    <s v="theater/plays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x v="0"/>
    <s v="theater/plays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x v="0"/>
    <s v="theater/plays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x v="0"/>
    <s v="theater/plays"/>
    <x v="21"/>
    <x v="2432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x v="0"/>
    <s v="theater/plays"/>
    <x v="3"/>
    <x v="1716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x v="0"/>
    <s v="theater/plays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x v="0"/>
    <s v="theater/plays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x v="0"/>
    <s v="theater/plays"/>
    <x v="7"/>
    <x v="2434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x v="0"/>
    <s v="theater/plays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x v="0"/>
    <s v="theater/plays"/>
    <x v="8"/>
    <x v="2436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x v="0"/>
    <s v="theater/plays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x v="0"/>
    <s v="theater/plays"/>
    <x v="5"/>
    <x v="687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x v="0"/>
    <s v="theater/plays"/>
    <x v="33"/>
    <x v="2438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x v="0"/>
    <s v="theater/plays"/>
    <x v="8"/>
    <x v="2439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x v="0"/>
    <s v="theater/plays"/>
    <x v="8"/>
    <x v="2440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x v="0"/>
    <s v="theater/plays"/>
    <x v="5"/>
    <x v="244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x v="0"/>
    <s v="theater/plays"/>
    <x v="7"/>
    <x v="244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x v="0"/>
    <s v="theater/plays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x v="0"/>
    <s v="theater/plays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x v="0"/>
    <s v="theater/plays"/>
    <x v="8"/>
    <x v="244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x v="0"/>
    <s v="theater/plays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x v="0"/>
    <s v="theater/plays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x v="0"/>
    <s v="theater/plays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x v="0"/>
    <s v="theater/plays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x v="0"/>
    <s v="theater/plays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x v="0"/>
    <s v="theater/plays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x v="0"/>
    <s v="theater/plays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x v="0"/>
    <s v="theater/plays"/>
    <x v="8"/>
    <x v="178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x v="55"/>
    <x v="0"/>
    <s v="theater/plays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x v="0"/>
    <s v="theater/plays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x v="0"/>
    <s v="theater/plays"/>
    <x v="9"/>
    <x v="2452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x v="0"/>
    <s v="theater/plays"/>
    <x v="94"/>
    <x v="245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x v="0"/>
    <s v="theater/plays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x v="0"/>
    <s v="theater/plays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x v="0"/>
    <s v="theater/plays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x v="0"/>
    <s v="theater/plays"/>
    <x v="30"/>
    <x v="245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x v="0"/>
    <s v="theater/plays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x v="0"/>
    <s v="theater/plays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x v="0"/>
    <s v="theater/plays"/>
    <x v="2"/>
    <x v="104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x v="0"/>
    <s v="theater/plays"/>
    <x v="21"/>
    <x v="2457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x v="0"/>
    <s v="theater/plays"/>
    <x v="2"/>
    <x v="2458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x v="54"/>
    <x v="0"/>
    <s v="theater/plays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x v="0"/>
    <s v="theater/plays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x v="0"/>
    <s v="theater/plays"/>
    <x v="21"/>
    <x v="2460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x v="0"/>
    <s v="theater/plays"/>
    <x v="35"/>
    <x v="246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x v="0"/>
    <s v="theater/plays"/>
    <x v="21"/>
    <x v="2414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x v="0"/>
    <s v="theater/plays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x v="0"/>
    <s v="theater/plays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x v="0"/>
    <s v="theater/plays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x v="0"/>
    <s v="theater/plays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x v="0"/>
    <s v="theater/plays"/>
    <x v="6"/>
    <x v="138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x v="0"/>
    <s v="theater/plays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x v="0"/>
    <s v="theater/plays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x v="0"/>
    <s v="theater/plays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x v="0"/>
    <s v="theater/plays"/>
    <x v="8"/>
    <x v="2467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x v="0"/>
    <s v="theater/plays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x v="0"/>
    <s v="theater/plays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x v="0"/>
    <s v="theater/plays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x v="0"/>
    <s v="theater/plays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x v="0"/>
    <s v="theater/plays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x v="0"/>
    <s v="theater/plays"/>
    <x v="2"/>
    <x v="247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x v="57"/>
    <x v="0"/>
    <s v="theater/plays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x v="0"/>
    <s v="theater/plays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x v="0"/>
    <s v="theater/plays"/>
    <x v="2"/>
    <x v="2476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x v="0"/>
    <s v="theater/plays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x v="0"/>
    <s v="theater/plays"/>
    <x v="38"/>
    <x v="700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x v="0"/>
    <s v="theater/plays"/>
    <x v="8"/>
    <x v="2478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x v="0"/>
    <s v="theater/plays"/>
    <x v="35"/>
    <x v="133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x v="0"/>
    <s v="theater/plays"/>
    <x v="108"/>
    <x v="2479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x v="82"/>
    <x v="0"/>
    <s v="theater/plays"/>
    <x v="8"/>
    <x v="2480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x v="76"/>
    <x v="0"/>
    <s v="theater/plays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x v="0"/>
    <s v="theater/plays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x v="0"/>
    <s v="theater/plays"/>
    <x v="7"/>
    <x v="2483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x v="0"/>
    <s v="theater/plays"/>
    <x v="8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x v="0"/>
    <s v="theater/plays"/>
    <x v="22"/>
    <x v="673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x v="0"/>
    <s v="theater/plays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x v="0"/>
    <s v="theater/plays"/>
    <x v="8"/>
    <x v="669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x v="0"/>
    <s v="theater/plays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x v="0"/>
    <s v="theater/plays"/>
    <x v="8"/>
    <x v="8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x v="0"/>
    <s v="theater/plays"/>
    <x v="315"/>
    <x v="2485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x v="0"/>
    <s v="theater/plays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x v="0"/>
    <s v="theater/plays"/>
    <x v="31"/>
    <x v="2486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x v="0"/>
    <s v="theater/plays"/>
    <x v="17"/>
    <x v="2487"/>
    <x v="1"/>
    <x v="6"/>
  </r>
  <r>
    <n v="3586"/>
    <x v="3584"/>
    <s v="See Theatre In A New Light"/>
    <x v="51"/>
    <n v="8207"/>
    <x v="0"/>
    <x v="0"/>
    <s v="USD"/>
    <n v="1474649070"/>
    <n v="1469465070"/>
    <b v="0"/>
    <x v="241"/>
    <x v="0"/>
    <s v="theater/plays"/>
    <x v="15"/>
    <x v="2488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x v="0"/>
    <s v="theater/plays"/>
    <x v="37"/>
    <x v="2489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x v="0"/>
    <s v="theater/plays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x v="0"/>
    <s v="theater/plays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x v="0"/>
    <s v="theater/plays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x v="0"/>
    <s v="theater/plays"/>
    <x v="215"/>
    <x v="2493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x v="0"/>
    <s v="theater/plays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x v="0"/>
    <s v="theater/plays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x v="0"/>
    <s v="theater/plays"/>
    <x v="9"/>
    <x v="249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x v="95"/>
    <x v="0"/>
    <s v="theater/plays"/>
    <x v="17"/>
    <x v="2497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x v="0"/>
    <s v="theater/plays"/>
    <x v="29"/>
    <x v="2498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x v="51"/>
    <x v="0"/>
    <s v="theater/plays"/>
    <x v="33"/>
    <x v="2499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x v="0"/>
    <s v="theater/plays"/>
    <x v="5"/>
    <x v="9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x v="0"/>
    <s v="theater/plays"/>
    <x v="180"/>
    <x v="122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x v="80"/>
    <x v="0"/>
    <s v="theater/plays"/>
    <x v="22"/>
    <x v="2500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x v="0"/>
    <s v="theater/plays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x v="0"/>
    <s v="theater/plays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x v="0"/>
    <s v="theater/plays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x v="0"/>
    <s v="theater/plays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x v="0"/>
    <s v="theater/plays"/>
    <x v="361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x v="0"/>
    <s v="theater/plays"/>
    <x v="22"/>
    <x v="2503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x v="9"/>
    <x v="0"/>
    <s v="theater/plays"/>
    <x v="2"/>
    <x v="2005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x v="0"/>
    <s v="theater/plays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x v="0"/>
    <s v="theater/plays"/>
    <x v="42"/>
    <x v="2504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x v="0"/>
    <s v="theater/plays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x v="0"/>
    <s v="theater/plays"/>
    <x v="104"/>
    <x v="583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x v="0"/>
    <s v="theater/plays"/>
    <x v="124"/>
    <x v="2506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x v="9"/>
    <x v="0"/>
    <s v="theater/plays"/>
    <x v="8"/>
    <x v="368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x v="0"/>
    <s v="theater/plays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x v="0"/>
    <s v="theater/plays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x v="0"/>
    <s v="theater/plays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x v="0"/>
    <s v="theater/plays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x v="0"/>
    <s v="theater/plays"/>
    <x v="7"/>
    <x v="2350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x v="0"/>
    <s v="theater/plays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x v="0"/>
    <s v="theater/plays"/>
    <x v="2"/>
    <x v="2510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x v="0"/>
    <s v="theater/plays"/>
    <x v="5"/>
    <x v="251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x v="64"/>
    <x v="0"/>
    <s v="theater/plays"/>
    <x v="8"/>
    <x v="635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x v="69"/>
    <x v="0"/>
    <s v="theater/plays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x v="0"/>
    <s v="theater/plays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x v="0"/>
    <s v="theater/plays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x v="0"/>
    <s v="theater/plays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x v="0"/>
    <s v="theater/plays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x v="1"/>
    <s v="theater/musical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x v="1"/>
    <s v="theater/musical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x v="1"/>
    <s v="theater/musical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x v="1"/>
    <s v="theater/musical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x v="1"/>
    <s v="theater/musical"/>
    <x v="68"/>
    <x v="101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x v="1"/>
    <s v="theater/musical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x v="1"/>
    <s v="theater/musical"/>
    <x v="65"/>
    <x v="251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x v="73"/>
    <x v="1"/>
    <s v="theater/musical"/>
    <x v="71"/>
    <x v="251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x v="1"/>
    <s v="theater/musical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x v="1"/>
    <s v="theater/musical"/>
    <x v="134"/>
    <x v="251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x v="84"/>
    <x v="1"/>
    <s v="theater/musical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x v="1"/>
    <s v="theater/musical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x v="1"/>
    <s v="theater/musical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x v="1"/>
    <s v="theater/musical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x v="1"/>
    <s v="theater/musical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x v="1"/>
    <s v="theater/musical"/>
    <x v="5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x v="1"/>
    <s v="theater/musical"/>
    <x v="63"/>
    <x v="252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x v="1"/>
    <s v="theater/musical"/>
    <x v="5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x v="1"/>
    <s v="theater/musical"/>
    <x v="62"/>
    <x v="2521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x v="1"/>
    <s v="theater/musical"/>
    <x v="52"/>
    <x v="2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x v="196"/>
    <x v="0"/>
    <s v="theater/plays"/>
    <x v="8"/>
    <x v="2522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x v="0"/>
    <s v="theater/plays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x v="0"/>
    <s v="theater/plays"/>
    <x v="8"/>
    <x v="201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x v="0"/>
    <s v="theater/plays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x v="0"/>
    <s v="theater/plays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x v="0"/>
    <s v="theater/plays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x v="0"/>
    <s v="theater/plays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x v="0"/>
    <s v="theater/plays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x v="0"/>
    <s v="theater/plays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x v="0"/>
    <s v="theater/plays"/>
    <x v="38"/>
    <x v="2528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x v="9"/>
    <x v="0"/>
    <s v="theater/plays"/>
    <x v="7"/>
    <x v="1700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x v="0"/>
    <s v="theater/plays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x v="0"/>
    <s v="theater/plays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x v="0"/>
    <s v="theater/plays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x v="0"/>
    <s v="theater/plays"/>
    <x v="7"/>
    <x v="2532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x v="0"/>
    <s v="theater/plays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x v="0"/>
    <s v="theater/plays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x v="0"/>
    <s v="theater/plays"/>
    <x v="41"/>
    <x v="2534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x v="44"/>
    <x v="0"/>
    <s v="theater/plays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x v="0"/>
    <s v="theater/plays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x v="0"/>
    <s v="theater/plays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x v="0"/>
    <s v="theater/plays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x v="0"/>
    <s v="theater/plays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x v="0"/>
    <s v="theater/plays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x v="0"/>
    <s v="theater/plays"/>
    <x v="21"/>
    <x v="254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x v="0"/>
    <s v="theater/plays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x v="0"/>
    <s v="theater/plays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x v="0"/>
    <s v="theater/plays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x v="0"/>
    <s v="theater/plays"/>
    <x v="32"/>
    <x v="254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x v="0"/>
    <s v="theater/plays"/>
    <x v="33"/>
    <x v="254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x v="162"/>
    <x v="0"/>
    <s v="theater/plays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x v="0"/>
    <s v="theater/plays"/>
    <x v="5"/>
    <x v="2547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x v="0"/>
    <s v="theater/plays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x v="0"/>
    <s v="theater/plays"/>
    <x v="20"/>
    <x v="1025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x v="0"/>
    <s v="theater/plays"/>
    <x v="86"/>
    <x v="69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x v="0"/>
    <s v="theater/plays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x v="0"/>
    <s v="theater/plays"/>
    <x v="86"/>
    <x v="2550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x v="0"/>
    <s v="theater/plays"/>
    <x v="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x v="0"/>
    <s v="theater/plays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x v="0"/>
    <s v="theater/plays"/>
    <x v="8"/>
    <x v="2552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x v="0"/>
    <s v="theater/plays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x v="0"/>
    <s v="theater/plays"/>
    <x v="90"/>
    <x v="255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x v="0"/>
    <s v="theater/plays"/>
    <x v="28"/>
    <x v="2554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x v="220"/>
    <x v="0"/>
    <s v="theater/plays"/>
    <x v="30"/>
    <x v="2555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x v="57"/>
    <x v="0"/>
    <s v="theater/plays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x v="0"/>
    <s v="theater/plays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x v="0"/>
    <s v="theater/plays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x v="0"/>
    <s v="theater/plays"/>
    <x v="8"/>
    <x v="2559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x v="0"/>
    <s v="theater/plays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x v="0"/>
    <s v="theater/plays"/>
    <x v="29"/>
    <x v="256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x v="0"/>
    <s v="theater/plays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x v="0"/>
    <s v="theater/plays"/>
    <x v="7"/>
    <x v="2007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x v="59"/>
    <x v="0"/>
    <s v="theater/plays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x v="0"/>
    <s v="theater/plays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x v="0"/>
    <s v="theater/plays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x v="0"/>
    <s v="theater/plays"/>
    <x v="4"/>
    <x v="256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x v="0"/>
    <s v="theater/plays"/>
    <x v="104"/>
    <x v="256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x v="0"/>
    <s v="theater/plays"/>
    <x v="33"/>
    <x v="182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x v="0"/>
    <s v="theater/plays"/>
    <x v="10"/>
    <x v="2567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x v="0"/>
    <s v="theater/plays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x v="0"/>
    <s v="theater/plays"/>
    <x v="126"/>
    <x v="256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x v="0"/>
    <s v="theater/plays"/>
    <x v="29"/>
    <x v="2570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x v="74"/>
    <x v="0"/>
    <s v="theater/plays"/>
    <x v="48"/>
    <x v="257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x v="64"/>
    <x v="0"/>
    <s v="theater/plays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x v="0"/>
    <s v="theater/plays"/>
    <x v="224"/>
    <x v="734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x v="0"/>
    <s v="theater/plays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x v="0"/>
    <s v="theater/plays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x v="0"/>
    <s v="theater/plays"/>
    <x v="33"/>
    <x v="2575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x v="0"/>
    <s v="theater/plays"/>
    <x v="94"/>
    <x v="843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x v="0"/>
    <s v="theater/plays"/>
    <x v="7"/>
    <x v="2576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x v="0"/>
    <s v="theater/plays"/>
    <x v="366"/>
    <x v="2577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x v="80"/>
    <x v="0"/>
    <s v="theater/plays"/>
    <x v="367"/>
    <x v="2432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x v="244"/>
    <x v="0"/>
    <s v="theater/plays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x v="0"/>
    <s v="theater/plays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x v="0"/>
    <s v="theater/plays"/>
    <x v="38"/>
    <x v="2580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x v="287"/>
    <x v="0"/>
    <s v="theater/plays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x v="0"/>
    <s v="theater/plays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x v="0"/>
    <s v="theater/plays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x v="0"/>
    <s v="theater/plays"/>
    <x v="368"/>
    <x v="2584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x v="0"/>
    <s v="theater/plays"/>
    <x v="7"/>
    <x v="2503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x v="1"/>
    <s v="theater/plays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x v="1"/>
    <s v="theater/plays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x v="1"/>
    <s v="theater/plays"/>
    <x v="54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x v="1"/>
    <s v="theater/plays"/>
    <x v="57"/>
    <x v="123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x v="1"/>
    <s v="theater/plays"/>
    <x v="77"/>
    <x v="16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x v="1"/>
    <s v="theater/plays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x v="1"/>
    <s v="theater/plays"/>
    <x v="58"/>
    <x v="2254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x v="84"/>
    <x v="1"/>
    <s v="theater/plays"/>
    <x v="55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x v="1"/>
    <s v="theater/plays"/>
    <x v="60"/>
    <x v="119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x v="80"/>
    <x v="1"/>
    <s v="theater/plays"/>
    <x v="70"/>
    <x v="822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x v="79"/>
    <x v="1"/>
    <s v="theater/plays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x v="1"/>
    <s v="theater/plays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x v="1"/>
    <s v="theater/plays"/>
    <x v="82"/>
    <x v="2588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x v="1"/>
    <s v="theater/plays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x v="1"/>
    <s v="theater/plays"/>
    <x v="53"/>
    <x v="38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x v="78"/>
    <x v="1"/>
    <s v="theater/plays"/>
    <x v="5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x v="1"/>
    <s v="theater/plays"/>
    <x v="5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x v="1"/>
    <s v="theater/plays"/>
    <x v="54"/>
    <x v="119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x v="29"/>
    <x v="1"/>
    <s v="theater/plays"/>
    <x v="53"/>
    <x v="2589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x v="29"/>
    <x v="1"/>
    <s v="theater/plays"/>
    <x v="60"/>
    <x v="38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x v="0"/>
    <s v="theater/musical"/>
    <x v="3"/>
    <x v="259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x v="0"/>
    <s v="theater/musical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x v="0"/>
    <s v="theater/musical"/>
    <x v="8"/>
    <x v="259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x v="0"/>
    <s v="theater/musical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x v="0"/>
    <s v="theater/musical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x v="0"/>
    <s v="theater/musical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x v="0"/>
    <s v="theater/musical"/>
    <x v="28"/>
    <x v="2594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x v="0"/>
    <s v="theater/musical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x v="0"/>
    <s v="theater/musical"/>
    <x v="7"/>
    <x v="2596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x v="0"/>
    <s v="theater/musical"/>
    <x v="15"/>
    <x v="2597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x v="55"/>
    <x v="0"/>
    <s v="theater/musical"/>
    <x v="21"/>
    <x v="12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x v="106"/>
    <x v="0"/>
    <s v="theater/musical"/>
    <x v="5"/>
    <x v="2598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x v="0"/>
    <s v="theater/musical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x v="0"/>
    <s v="theater/musical"/>
    <x v="8"/>
    <x v="2600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x v="0"/>
    <s v="theater/musical"/>
    <x v="6"/>
    <x v="260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x v="99"/>
    <x v="0"/>
    <s v="theater/musical"/>
    <x v="8"/>
    <x v="2602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x v="0"/>
    <s v="theater/musical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x v="0"/>
    <s v="theater/musical"/>
    <x v="40"/>
    <x v="2603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x v="0"/>
    <s v="theater/musical"/>
    <x v="33"/>
    <x v="2604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x v="0"/>
    <s v="theater/musical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x v="0"/>
    <s v="theater/musical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x v="0"/>
    <s v="theater/musical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x v="0"/>
    <s v="theater/musical"/>
    <x v="8"/>
    <x v="10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x v="44"/>
    <x v="0"/>
    <s v="theater/musical"/>
    <x v="91"/>
    <x v="2607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x v="0"/>
    <s v="theater/musical"/>
    <x v="5"/>
    <x v="2608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x v="7"/>
    <x v="0"/>
    <s v="theater/musical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x v="0"/>
    <s v="theater/musical"/>
    <x v="8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x v="0"/>
    <s v="theater/musical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x v="0"/>
    <s v="theater/musical"/>
    <x v="13"/>
    <x v="2610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x v="0"/>
    <s v="theater/musical"/>
    <x v="1"/>
    <x v="112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x v="17"/>
    <x v="0"/>
    <s v="theater/musical"/>
    <x v="2"/>
    <x v="261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x v="248"/>
    <x v="0"/>
    <s v="theater/musical"/>
    <x v="3"/>
    <x v="938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x v="0"/>
    <s v="theater/musical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x v="0"/>
    <s v="theater/musical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x v="0"/>
    <s v="theater/musical"/>
    <x v="21"/>
    <x v="2613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x v="0"/>
    <s v="theater/musical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x v="0"/>
    <s v="theater/musical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x v="0"/>
    <s v="theater/musical"/>
    <x v="298"/>
    <x v="96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x v="0"/>
    <s v="theater/musical"/>
    <x v="38"/>
    <x v="2616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x v="0"/>
    <s v="theater/musical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x v="1"/>
    <s v="theater/musical"/>
    <x v="60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x v="1"/>
    <s v="theater/musical"/>
    <x v="56"/>
    <x v="2005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x v="1"/>
    <s v="theater/musical"/>
    <x v="50"/>
    <x v="121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x v="78"/>
    <x v="1"/>
    <s v="theater/musical"/>
    <x v="50"/>
    <x v="121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x v="84"/>
    <x v="1"/>
    <s v="theater/musical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x v="1"/>
    <s v="theater/musical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x v="1"/>
    <s v="theater/musical"/>
    <x v="60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x v="1"/>
    <s v="theater/musical"/>
    <x v="53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x v="1"/>
    <s v="theater/musical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x v="1"/>
    <s v="theater/musical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x v="1"/>
    <s v="theater/musical"/>
    <x v="60"/>
    <x v="1491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x v="80"/>
    <x v="1"/>
    <s v="theater/musical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x v="1"/>
    <s v="theater/musical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x v="1"/>
    <s v="theater/musical"/>
    <x v="114"/>
    <x v="2621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x v="1"/>
    <s v="theater/musical"/>
    <x v="50"/>
    <x v="121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x v="244"/>
    <x v="1"/>
    <s v="theater/musical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x v="1"/>
    <s v="theater/musical"/>
    <x v="50"/>
    <x v="121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x v="1"/>
    <s v="theater/musical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x v="1"/>
    <s v="theater/musical"/>
    <x v="5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x v="1"/>
    <s v="theater/musical"/>
    <x v="75"/>
    <x v="2622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x v="0"/>
    <s v="theater/plays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x v="0"/>
    <s v="theater/plays"/>
    <x v="7"/>
    <x v="1316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x v="0"/>
    <s v="theater/plays"/>
    <x v="108"/>
    <x v="26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x v="0"/>
    <s v="theater/plays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x v="0"/>
    <s v="theater/plays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x v="0"/>
    <s v="theater/plays"/>
    <x v="7"/>
    <x v="26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x v="0"/>
    <s v="theater/plays"/>
    <x v="49"/>
    <x v="2626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x v="9"/>
    <x v="0"/>
    <s v="theater/plays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x v="0"/>
    <s v="theater/plays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x v="0"/>
    <s v="theater/plays"/>
    <x v="13"/>
    <x v="2628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x v="0"/>
    <s v="theater/plays"/>
    <x v="371"/>
    <x v="2629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x v="0"/>
    <s v="theater/plays"/>
    <x v="6"/>
    <x v="2630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x v="0"/>
    <s v="theater/plays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x v="0"/>
    <s v="theater/plays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x v="0"/>
    <s v="theater/plays"/>
    <x v="5"/>
    <x v="263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x v="0"/>
    <s v="theater/plays"/>
    <x v="6"/>
    <x v="1622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x v="0"/>
    <s v="theater/plays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x v="0"/>
    <s v="theater/plays"/>
    <x v="2"/>
    <x v="2634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x v="55"/>
    <x v="0"/>
    <s v="theater/plays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x v="0"/>
    <s v="theater/plays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x v="0"/>
    <s v="theater/plays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x v="0"/>
    <s v="theater/plays"/>
    <x v="8"/>
    <x v="2637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x v="0"/>
    <s v="theater/plays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x v="0"/>
    <s v="theater/plays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x v="0"/>
    <s v="theater/plays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x v="0"/>
    <s v="theater/plays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x v="0"/>
    <s v="theater/plays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x v="0"/>
    <s v="theater/plays"/>
    <x v="12"/>
    <x v="375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x v="0"/>
    <s v="theater/plays"/>
    <x v="40"/>
    <x v="264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x v="57"/>
    <x v="0"/>
    <s v="theater/plays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x v="0"/>
    <s v="theater/plays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x v="0"/>
    <s v="theater/plays"/>
    <x v="7"/>
    <x v="2644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x v="0"/>
    <s v="theater/plays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x v="1"/>
    <s v="theater/plays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x v="1"/>
    <s v="theater/plays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x v="1"/>
    <s v="theater/plays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x v="1"/>
    <s v="theater/plays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x v="1"/>
    <s v="theater/plays"/>
    <x v="53"/>
    <x v="2649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x v="1"/>
    <s v="theater/plays"/>
    <x v="56"/>
    <x v="212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x v="1"/>
    <s v="theater/plays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x v="1"/>
    <s v="theater/plays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x v="1"/>
    <s v="theater/plays"/>
    <x v="113"/>
    <x v="2652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x v="80"/>
    <x v="1"/>
    <s v="theater/plays"/>
    <x v="65"/>
    <x v="2653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x v="1"/>
    <s v="theater/plays"/>
    <x v="122"/>
    <x v="2654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x v="1"/>
    <s v="theater/plays"/>
    <x v="5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x v="84"/>
    <x v="1"/>
    <s v="theater/plays"/>
    <x v="50"/>
    <x v="31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x v="9"/>
    <x v="1"/>
    <s v="theater/plays"/>
    <x v="63"/>
    <x v="2655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x v="1"/>
    <s v="theater/plays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x v="1"/>
    <s v="theater/plays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x v="1"/>
    <s v="theater/plays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x v="1"/>
    <s v="theater/plays"/>
    <x v="53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x v="1"/>
    <s v="theater/plays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x v="1"/>
    <s v="theater/plays"/>
    <x v="82"/>
    <x v="2656"/>
    <x v="1"/>
    <x v="6"/>
  </r>
  <r>
    <n v="3861"/>
    <x v="3856"/>
    <s v="THE COMING OF THE LORD!"/>
    <x v="13"/>
    <n v="100"/>
    <x v="2"/>
    <x v="0"/>
    <s v="USD"/>
    <n v="1415828820"/>
    <n v="1412258977"/>
    <b v="0"/>
    <x v="29"/>
    <x v="1"/>
    <s v="theater/plays"/>
    <x v="62"/>
    <x v="101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x v="29"/>
    <x v="1"/>
    <s v="theater/plays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x v="1"/>
    <s v="theater/plays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x v="1"/>
    <s v="theater/plays"/>
    <x v="60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x v="1"/>
    <s v="theater/plays"/>
    <x v="117"/>
    <x v="2235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x v="84"/>
    <x v="1"/>
    <s v="theater/plays"/>
    <x v="60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x v="1"/>
    <s v="theater/plays"/>
    <x v="55"/>
    <x v="2214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x v="29"/>
    <x v="1"/>
    <s v="theater/musical"/>
    <x v="50"/>
    <x v="119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x v="41"/>
    <x v="1"/>
    <s v="theater/musical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x v="1"/>
    <s v="theater/musical"/>
    <x v="77"/>
    <x v="1795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x v="83"/>
    <x v="1"/>
    <s v="theater/musical"/>
    <x v="56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x v="1"/>
    <s v="theater/musical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x v="1"/>
    <s v="theater/musical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x v="1"/>
    <s v="theater/musical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x v="1"/>
    <s v="theater/musical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x v="1"/>
    <s v="theater/musical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x v="1"/>
    <s v="theater/musical"/>
    <x v="62"/>
    <x v="2657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x v="1"/>
    <s v="theater/musical"/>
    <x v="5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x v="1"/>
    <s v="theater/musical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x v="1"/>
    <s v="theater/musical"/>
    <x v="55"/>
    <x v="35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x v="29"/>
    <x v="1"/>
    <s v="theater/musical"/>
    <x v="62"/>
    <x v="38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x v="1"/>
    <s v="theater/musical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x v="1"/>
    <s v="theater/musical"/>
    <x v="5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x v="1"/>
    <s v="theater/musical"/>
    <x v="5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x v="1"/>
    <s v="theater/musical"/>
    <x v="50"/>
    <x v="121"/>
    <x v="1"/>
    <x v="40"/>
  </r>
  <r>
    <n v="3886"/>
    <x v="3881"/>
    <n v="1"/>
    <x v="3"/>
    <n v="0"/>
    <x v="1"/>
    <x v="2"/>
    <s v="AUD"/>
    <n v="1418275702"/>
    <n v="1415683702"/>
    <b v="0"/>
    <x v="78"/>
    <x v="1"/>
    <s v="theater/musical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x v="1"/>
    <s v="theater/musical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x v="1"/>
    <s v="theater/plays"/>
    <x v="117"/>
    <x v="2418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x v="1"/>
    <s v="theater/plays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x v="1"/>
    <s v="theater/plays"/>
    <x v="123"/>
    <x v="2659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x v="63"/>
    <x v="1"/>
    <s v="theater/plays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x v="1"/>
    <s v="theater/plays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x v="1"/>
    <s v="theater/plays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x v="1"/>
    <s v="theater/plays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x v="1"/>
    <s v="theater/plays"/>
    <x v="62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x v="1"/>
    <s v="theater/plays"/>
    <x v="57"/>
    <x v="65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x v="1"/>
    <s v="theater/plays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x v="1"/>
    <s v="theater/plays"/>
    <x v="69"/>
    <x v="1302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x v="1"/>
    <s v="theater/plays"/>
    <x v="60"/>
    <x v="368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x v="81"/>
    <x v="1"/>
    <s v="theater/plays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x v="1"/>
    <s v="theater/plays"/>
    <x v="60"/>
    <x v="38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x v="1"/>
    <s v="theater/plays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x v="1"/>
    <s v="theater/plays"/>
    <x v="50"/>
    <x v="121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x v="84"/>
    <x v="1"/>
    <s v="theater/plays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x v="1"/>
    <s v="theater/plays"/>
    <x v="81"/>
    <x v="266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x v="1"/>
    <s v="theater/plays"/>
    <x v="356"/>
    <x v="2664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x v="1"/>
    <s v="theater/plays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x v="1"/>
    <s v="theater/plays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x v="1"/>
    <s v="theater/plays"/>
    <x v="50"/>
    <x v="1178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x v="1"/>
    <s v="theater/plays"/>
    <x v="56"/>
    <x v="266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x v="1"/>
    <s v="theater/plays"/>
    <x v="121"/>
    <x v="241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x v="1"/>
    <s v="theater/plays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x v="1"/>
    <s v="theater/plays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x v="1"/>
    <s v="theater/plays"/>
    <x v="71"/>
    <x v="227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x v="1"/>
    <s v="theater/plays"/>
    <x v="5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x v="1"/>
    <s v="theater/plays"/>
    <x v="5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x v="1"/>
    <s v="theater/plays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x v="1"/>
    <s v="theater/plays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x v="1"/>
    <s v="theater/plays"/>
    <x v="53"/>
    <x v="179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x v="1"/>
    <s v="theater/plays"/>
    <x v="62"/>
    <x v="817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x v="1"/>
    <s v="theater/plays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x v="1"/>
    <s v="theater/plays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x v="1"/>
    <s v="theater/plays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x v="1"/>
    <s v="theater/plays"/>
    <x v="77"/>
    <x v="1338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x v="1"/>
    <s v="theater/plays"/>
    <x v="54"/>
    <x v="144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x v="29"/>
    <x v="1"/>
    <s v="theater/plays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x v="1"/>
    <s v="theater/plays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x v="1"/>
    <s v="theater/plays"/>
    <x v="55"/>
    <x v="267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x v="1"/>
    <s v="theater/plays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x v="1"/>
    <s v="theater/plays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x v="1"/>
    <s v="theater/plays"/>
    <x v="5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x v="1"/>
    <s v="theater/plays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x v="1"/>
    <s v="theater/plays"/>
    <x v="63"/>
    <x v="1466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x v="1"/>
    <s v="theater/plays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x v="1"/>
    <s v="theater/plays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x v="1"/>
    <s v="theater/plays"/>
    <x v="5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x v="1"/>
    <s v="theater/plays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x v="1"/>
    <s v="theater/plays"/>
    <x v="81"/>
    <x v="295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x v="1"/>
    <s v="theater/plays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x v="1"/>
    <s v="theater/plays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x v="1"/>
    <s v="theater/plays"/>
    <x v="60"/>
    <x v="38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x v="1"/>
    <s v="theater/plays"/>
    <x v="5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x v="1"/>
    <s v="theater/plays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x v="1"/>
    <s v="theater/plays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x v="1"/>
    <s v="theater/plays"/>
    <x v="50"/>
    <x v="144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x v="81"/>
    <x v="1"/>
    <s v="theater/plays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x v="1"/>
    <s v="theater/plays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x v="1"/>
    <s v="theater/plays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x v="1"/>
    <s v="theater/plays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x v="1"/>
    <s v="theater/plays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x v="1"/>
    <s v="theater/plays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x v="1"/>
    <s v="theater/plays"/>
    <x v="50"/>
    <x v="38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x v="1"/>
    <s v="theater/plays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x v="1"/>
    <s v="theater/plays"/>
    <x v="5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x v="1"/>
    <s v="theater/plays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x v="1"/>
    <s v="theater/plays"/>
    <x v="5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x v="1"/>
    <s v="theater/plays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x v="1"/>
    <s v="theater/plays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x v="1"/>
    <s v="theater/plays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x v="1"/>
    <s v="theater/plays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x v="1"/>
    <s v="theater/plays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x v="1"/>
    <s v="theater/plays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x v="1"/>
    <s v="theater/plays"/>
    <x v="5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x v="1"/>
    <s v="theater/plays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x v="1"/>
    <s v="theater/plays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x v="1"/>
    <s v="theater/plays"/>
    <x v="60"/>
    <x v="377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x v="1"/>
    <s v="theater/plays"/>
    <x v="148"/>
    <x v="212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x v="1"/>
    <s v="theater/plays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x v="1"/>
    <s v="theater/plays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x v="1"/>
    <s v="theater/plays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x v="1"/>
    <s v="theater/plays"/>
    <x v="60"/>
    <x v="267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x v="22"/>
    <x v="1"/>
    <s v="theater/plays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x v="1"/>
    <s v="theater/plays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x v="1"/>
    <s v="theater/plays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x v="1"/>
    <s v="theater/plays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x v="1"/>
    <s v="theater/plays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x v="1"/>
    <s v="theater/plays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x v="1"/>
    <s v="theater/plays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x v="1"/>
    <s v="theater/plays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x v="1"/>
    <s v="theater/plays"/>
    <x v="82"/>
    <x v="2641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x v="63"/>
    <x v="1"/>
    <s v="theater/plays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x v="1"/>
    <s v="theater/plays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x v="1"/>
    <s v="theater/plays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x v="1"/>
    <s v="theater/plays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x v="1"/>
    <s v="theater/plays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x v="1"/>
    <s v="theater/plays"/>
    <x v="54"/>
    <x v="2686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x v="1"/>
    <s v="theater/plays"/>
    <x v="151"/>
    <x v="2687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x v="80"/>
    <x v="1"/>
    <s v="theater/plays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x v="1"/>
    <s v="theater/plays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x v="1"/>
    <s v="theater/plays"/>
    <x v="65"/>
    <x v="1534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x v="29"/>
    <x v="1"/>
    <s v="theater/plays"/>
    <x v="68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x v="1"/>
    <s v="theater/plays"/>
    <x v="62"/>
    <x v="2688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x v="1"/>
    <s v="theater/plays"/>
    <x v="50"/>
    <x v="362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x v="29"/>
    <x v="1"/>
    <s v="theater/plays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x v="1"/>
    <s v="theater/plays"/>
    <x v="131"/>
    <x v="827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x v="1"/>
    <s v="theater/plays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x v="1"/>
    <s v="theater/plays"/>
    <x v="5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x v="1"/>
    <s v="theater/plays"/>
    <x v="219"/>
    <x v="2689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x v="1"/>
    <s v="theater/plays"/>
    <x v="123"/>
    <x v="269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x v="29"/>
    <x v="1"/>
    <s v="theater/plays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x v="1"/>
    <s v="theater/plays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x v="1"/>
    <s v="theater/plays"/>
    <x v="53"/>
    <x v="2012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x v="1"/>
    <s v="theater/plays"/>
    <x v="54"/>
    <x v="96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x v="29"/>
    <x v="1"/>
    <s v="theater/plays"/>
    <x v="5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x v="1"/>
    <s v="theater/plays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x v="1"/>
    <s v="theater/plays"/>
    <x v="50"/>
    <x v="447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x v="1"/>
    <s v="theater/plays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x v="1"/>
    <s v="theater/plays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x v="1"/>
    <s v="theater/plays"/>
    <x v="65"/>
    <x v="38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x v="1"/>
    <s v="theater/plays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x v="1"/>
    <s v="theater/plays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x v="1"/>
    <s v="theater/plays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x v="1"/>
    <s v="theater/plays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x v="1"/>
    <s v="theater/plays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x v="1"/>
    <s v="theater/plays"/>
    <x v="5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x v="1"/>
    <s v="theater/plays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x v="1"/>
    <s v="theater/plays"/>
    <x v="60"/>
    <x v="178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x v="80"/>
    <x v="1"/>
    <s v="theater/plays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x v="1"/>
    <s v="theater/plays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x v="1"/>
    <s v="theater/plays"/>
    <x v="123"/>
    <x v="8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x v="1"/>
    <s v="theater/plays"/>
    <x v="60"/>
    <x v="368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x v="438"/>
    <x v="1"/>
    <s v="theater/plays"/>
    <x v="140"/>
    <x v="2693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x v="1"/>
    <s v="theater/plays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x v="1"/>
    <s v="theater/plays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x v="1"/>
    <s v="theater/plays"/>
    <x v="62"/>
    <x v="368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x v="1"/>
    <s v="theater/plays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x v="1"/>
    <s v="theater/plays"/>
    <x v="113"/>
    <x v="255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x v="1"/>
    <s v="theater/plays"/>
    <x v="58"/>
    <x v="2534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x v="1"/>
    <s v="theater/plays"/>
    <x v="50"/>
    <x v="121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x v="1"/>
    <s v="theater/plays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x v="1"/>
    <s v="theater/plays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x v="1"/>
    <s v="theater/plays"/>
    <x v="113"/>
    <x v="578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x v="1"/>
    <s v="theater/plays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x v="1"/>
    <s v="theater/plays"/>
    <x v="60"/>
    <x v="101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x v="20"/>
    <x v="1"/>
    <s v="theater/plays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x v="1"/>
    <s v="theater/plays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x v="1"/>
    <s v="theater/plays"/>
    <x v="57"/>
    <x v="375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x v="1"/>
    <s v="theater/plays"/>
    <x v="81"/>
    <x v="2697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x v="81"/>
    <x v="1"/>
    <s v="theater/plays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x v="1"/>
    <s v="theater/plays"/>
    <x v="134"/>
    <x v="2698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x v="84"/>
    <x v="1"/>
    <s v="theater/plays"/>
    <x v="50"/>
    <x v="678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x v="1"/>
    <s v="theater/plays"/>
    <x v="50"/>
    <x v="582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x v="1"/>
    <s v="theater/plays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x v="1"/>
    <s v="theater/plays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x v="1"/>
    <s v="theater/plays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x v="1"/>
    <s v="theater/plays"/>
    <x v="59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x v="1"/>
    <s v="theater/plays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x v="1"/>
    <s v="theater/plays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x v="1"/>
    <s v="theater/plays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x v="1"/>
    <s v="theater/plays"/>
    <x v="5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x v="1"/>
    <s v="theater/plays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x v="1"/>
    <s v="theater/plays"/>
    <x v="151"/>
    <x v="270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x v="1"/>
    <s v="theater/plays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x v="1"/>
    <s v="theater/plays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x v="1"/>
    <s v="theater/plays"/>
    <x v="82"/>
    <x v="2701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x v="1"/>
    <s v="theater/plays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x v="1"/>
    <s v="theater/plays"/>
    <x v="66"/>
    <x v="947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x v="1"/>
    <s v="theater/plays"/>
    <x v="56"/>
    <x v="2702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x v="1"/>
    <s v="theater/plays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x v="1"/>
    <s v="theater/plays"/>
    <x v="56"/>
    <x v="2629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x v="78"/>
    <x v="1"/>
    <s v="theater/plays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x v="1"/>
    <s v="theater/plays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x v="1"/>
    <s v="theater/plays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x v="1"/>
    <s v="theater/plays"/>
    <x v="118"/>
    <x v="105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x v="80"/>
    <x v="1"/>
    <s v="theater/plays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x v="1"/>
    <s v="theater/plays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x v="1"/>
    <s v="theater/plays"/>
    <x v="220"/>
    <x v="2705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x v="1"/>
    <s v="theater/plays"/>
    <x v="60"/>
    <x v="2706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x v="1"/>
    <s v="theater/plays"/>
    <x v="122"/>
    <x v="2707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x v="79"/>
    <x v="1"/>
    <s v="theater/plays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x v="1"/>
    <s v="theater/plays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x v="1"/>
    <s v="theater/plays"/>
    <x v="50"/>
    <x v="447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x v="1"/>
    <s v="theater/plays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x v="1"/>
    <s v="theater/plays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x v="1"/>
    <s v="theater/plays"/>
    <x v="129"/>
    <x v="2709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x v="1"/>
    <s v="theater/plays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x v="1"/>
    <s v="theater/plays"/>
    <x v="114"/>
    <x v="271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x v="1"/>
    <s v="theater/plays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x v="1"/>
    <s v="theater/plays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x v="1"/>
    <s v="theater/plays"/>
    <x v="5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x v="1"/>
    <s v="theater/plays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x v="1"/>
    <s v="theater/plays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x v="1"/>
    <s v="theater/plays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x v="1"/>
    <s v="theater/plays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x v="1"/>
    <s v="theater/plays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x v="1"/>
    <s v="theater/plays"/>
    <x v="62"/>
    <x v="2712"/>
    <x v="1"/>
    <x v="6"/>
  </r>
  <r>
    <n v="4087"/>
    <x v="4080"/>
    <s v="Comedy Stage Play"/>
    <x v="376"/>
    <n v="0"/>
    <x v="2"/>
    <x v="0"/>
    <s v="USD"/>
    <n v="1468777786"/>
    <n v="1466185786"/>
    <b v="0"/>
    <x v="78"/>
    <x v="1"/>
    <s v="theater/plays"/>
    <x v="5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x v="1"/>
    <s v="theater/plays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x v="1"/>
    <s v="theater/plays"/>
    <x v="62"/>
    <x v="179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x v="1"/>
    <s v="theater/plays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x v="1"/>
    <s v="theater/plays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x v="1"/>
    <s v="theater/plays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x v="1"/>
    <s v="theater/plays"/>
    <x v="53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x v="1"/>
    <s v="theater/plays"/>
    <x v="121"/>
    <x v="2713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x v="1"/>
    <s v="theater/plays"/>
    <x v="56"/>
    <x v="2714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x v="1"/>
    <s v="theater/plays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x v="1"/>
    <s v="theater/plays"/>
    <x v="5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x v="1"/>
    <s v="theater/plays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x v="1"/>
    <s v="theater/plays"/>
    <x v="60"/>
    <x v="73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x v="78"/>
    <x v="1"/>
    <s v="theater/plays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x v="1"/>
    <s v="theater/plays"/>
    <x v="5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x v="1"/>
    <s v="theater/plays"/>
    <x v="117"/>
    <x v="2716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x v="1"/>
    <s v="theater/plays"/>
    <x v="54"/>
    <x v="40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x v="1"/>
    <s v="theater/plays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x v="1"/>
    <s v="theater/plays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x v="1"/>
    <s v="theater/plays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x v="1"/>
    <s v="theater/plays"/>
    <x v="53"/>
    <x v="215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x v="1"/>
    <s v="theater/plays"/>
    <x v="53"/>
    <x v="578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x v="1"/>
    <s v="theater/plays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x v="1"/>
    <s v="theater/plays"/>
    <x v="129"/>
    <x v="272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x v="1"/>
    <s v="theater/plays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x v="1"/>
    <s v="theater/plays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x v="1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37"/>
    <n v="63.92"/>
    <x v="0"/>
    <s v="television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43"/>
    <n v="185.48"/>
    <x v="0"/>
    <s v="television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05"/>
    <n v="15"/>
    <x v="0"/>
    <s v="television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04"/>
    <n v="69.27"/>
    <x v="0"/>
    <s v="television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23"/>
    <n v="190.55"/>
    <x v="0"/>
    <s v="television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10"/>
    <n v="93.4"/>
    <x v="0"/>
    <s v="television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06"/>
    <n v="146.88"/>
    <x v="0"/>
    <s v="television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01"/>
    <n v="159.82"/>
    <x v="0"/>
    <s v="television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00"/>
    <n v="291.79000000000002"/>
    <x v="0"/>
    <s v="television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26"/>
    <n v="31.5"/>
    <x v="0"/>
    <s v="television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01"/>
    <n v="158.68"/>
    <x v="0"/>
    <s v="television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21"/>
    <n v="80.33"/>
    <x v="0"/>
    <s v="television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65"/>
    <n v="59.96"/>
    <x v="0"/>
    <s v="television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60"/>
    <n v="109.78"/>
    <x v="0"/>
    <s v="television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01"/>
    <n v="147.71"/>
    <x v="0"/>
    <s v="television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07"/>
    <n v="21.76"/>
    <x v="0"/>
    <s v="television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00"/>
    <n v="171.84"/>
    <x v="0"/>
    <s v="television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01"/>
    <n v="41.94"/>
    <x v="0"/>
    <s v="television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06"/>
    <n v="93.26"/>
    <x v="0"/>
    <s v="television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45"/>
    <n v="56.14"/>
    <x v="0"/>
    <s v="television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00"/>
    <n v="80.16"/>
    <x v="0"/>
    <s v="television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09"/>
    <n v="199.9"/>
    <x v="0"/>
    <s v="television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17"/>
    <n v="51.25"/>
    <x v="0"/>
    <s v="television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19"/>
    <n v="103.04"/>
    <x v="0"/>
    <s v="television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09"/>
    <n v="66.349999999999994"/>
    <x v="0"/>
    <s v="television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33"/>
    <n v="57.14"/>
    <x v="0"/>
    <s v="television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55"/>
    <n v="102.11"/>
    <x v="0"/>
    <s v="television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12"/>
    <n v="148.97"/>
    <x v="0"/>
    <s v="television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00"/>
    <n v="169.61"/>
    <x v="0"/>
    <s v="television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23"/>
    <n v="31.62"/>
    <x v="0"/>
    <s v="television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01"/>
    <n v="76.45"/>
    <x v="0"/>
    <s v="television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00"/>
    <n v="13"/>
    <x v="0"/>
    <s v="television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00"/>
    <n v="320.45"/>
    <x v="0"/>
    <s v="television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02"/>
    <n v="83.75"/>
    <x v="0"/>
    <s v="television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30"/>
    <n v="49.88"/>
    <x v="0"/>
    <s v="television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67"/>
    <n v="59.46"/>
    <x v="0"/>
    <s v="television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42"/>
    <n v="193.84"/>
    <x v="0"/>
    <s v="television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83"/>
    <n v="159.51"/>
    <x v="0"/>
    <s v="television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10"/>
    <n v="41.68"/>
    <x v="0"/>
    <s v="television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31"/>
    <n v="150.9"/>
    <x v="0"/>
    <s v="television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01"/>
    <n v="126.69"/>
    <x v="0"/>
    <s v="television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00"/>
    <n v="105.26"/>
    <x v="0"/>
    <s v="television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42"/>
    <n v="117.51"/>
    <x v="0"/>
    <s v="television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09"/>
    <n v="117.36"/>
    <x v="0"/>
    <s v="television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00"/>
    <n v="133.33000000000001"/>
    <x v="0"/>
    <s v="television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20"/>
    <n v="98.36"/>
    <x v="0"/>
    <s v="television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04"/>
    <n v="194.44"/>
    <x v="0"/>
    <s v="television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08"/>
    <n v="76.87"/>
    <x v="0"/>
    <s v="television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08"/>
    <n v="56.82"/>
    <x v="0"/>
    <s v="television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00"/>
    <n v="137.93"/>
    <x v="0"/>
    <s v="television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00"/>
    <n v="27.27"/>
    <x v="0"/>
    <s v="television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28"/>
    <n v="118.34"/>
    <x v="0"/>
    <s v="television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16"/>
    <n v="223.48"/>
    <x v="0"/>
    <s v="television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10"/>
    <n v="28.11"/>
    <x v="0"/>
    <s v="television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01"/>
    <n v="194.23"/>
    <x v="0"/>
    <s v="television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29"/>
    <n v="128.94999999999999"/>
    <x v="0"/>
    <s v="television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07"/>
    <n v="49.32"/>
    <x v="0"/>
    <s v="television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02"/>
    <n v="221.52"/>
    <x v="0"/>
    <s v="television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03"/>
    <n v="137.21"/>
    <x v="0"/>
    <s v="television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00"/>
    <n v="606.82000000000005"/>
    <x v="0"/>
    <s v="television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03"/>
    <n v="43.04"/>
    <x v="0"/>
    <s v="shorts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48"/>
    <n v="322.39"/>
    <x v="0"/>
    <s v="shorts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55"/>
    <n v="96.71"/>
    <x v="0"/>
    <s v="shorts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14"/>
    <n v="35.47"/>
    <x v="0"/>
    <s v="shorts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73"/>
    <n v="86.67"/>
    <x v="0"/>
    <s v="shorts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08"/>
    <n v="132.05000000000001"/>
    <x v="0"/>
    <s v="shorts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19"/>
    <n v="91.23"/>
    <x v="0"/>
    <s v="shorts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16"/>
    <n v="116.25"/>
    <x v="0"/>
    <s v="shorts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27"/>
    <n v="21.19"/>
    <x v="0"/>
    <s v="shorts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11"/>
    <n v="62.33"/>
    <x v="0"/>
    <s v="shorts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27"/>
    <n v="37.409999999999997"/>
    <x v="0"/>
    <s v="shorts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24"/>
    <n v="69.72"/>
    <x v="0"/>
    <s v="shorts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08"/>
    <n v="58.17"/>
    <x v="0"/>
    <s v="shorts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00"/>
    <n v="50"/>
    <x v="0"/>
    <s v="shorts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13"/>
    <n v="19.47"/>
    <x v="0"/>
    <s v="shorts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15"/>
    <n v="85.96"/>
    <x v="0"/>
    <s v="shorts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53"/>
    <n v="30.67"/>
    <x v="0"/>
    <s v="shorts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93"/>
    <n v="60.38"/>
    <x v="0"/>
    <s v="shorts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02"/>
    <n v="38.6"/>
    <x v="0"/>
    <s v="shorts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27"/>
    <n v="40.270000000000003"/>
    <x v="0"/>
    <s v="shorts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07"/>
    <n v="273.83"/>
    <x v="0"/>
    <s v="shorts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98"/>
    <n v="53.04"/>
    <x v="0"/>
    <s v="shorts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00"/>
    <n v="40.01"/>
    <x v="0"/>
    <s v="shorts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03"/>
    <n v="15.77"/>
    <x v="0"/>
    <s v="shorts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00"/>
    <n v="71.430000000000007"/>
    <x v="0"/>
    <s v="shorts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26"/>
    <n v="71.709999999999994"/>
    <x v="0"/>
    <s v="shorts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06"/>
    <n v="375.76"/>
    <x v="0"/>
    <s v="shorts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05"/>
    <n v="104.6"/>
    <x v="0"/>
    <s v="shorts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03"/>
    <n v="60"/>
    <x v="0"/>
    <s v="shorts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15"/>
    <n v="123.29"/>
    <x v="0"/>
    <s v="shorts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00"/>
    <n v="31.38"/>
    <x v="0"/>
    <s v="shorts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20"/>
    <n v="78.260000000000005"/>
    <x v="0"/>
    <s v="shorts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05"/>
    <n v="122.33"/>
    <x v="0"/>
    <s v="shorts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11"/>
    <n v="73.73"/>
    <x v="0"/>
    <s v="shorts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04"/>
    <n v="21.67"/>
    <x v="0"/>
    <s v="shorts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31"/>
    <n v="21.9"/>
    <x v="0"/>
    <s v="shorts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15"/>
    <n v="50.59"/>
    <x v="0"/>
    <s v="shorts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06"/>
    <n v="53.13"/>
    <x v="0"/>
    <s v="shorts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06"/>
    <n v="56.67"/>
    <x v="0"/>
    <s v="shorts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06"/>
    <n v="40.78"/>
    <x v="0"/>
    <s v="shorts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00"/>
    <n v="192.31"/>
    <x v="0"/>
    <s v="shorts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00"/>
    <n v="100"/>
    <x v="0"/>
    <s v="shorts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28"/>
    <n v="117.92"/>
    <x v="0"/>
    <s v="shorts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05"/>
    <n v="27.9"/>
    <x v="0"/>
    <s v="shorts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20"/>
    <n v="60"/>
    <x v="0"/>
    <s v="shorts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07"/>
    <n v="39.380000000000003"/>
    <x v="0"/>
    <s v="shorts"/>
    <d v="2016-05-14T00:00:00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01"/>
    <n v="186.11"/>
    <x v="0"/>
    <s v="shorts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02"/>
    <n v="111.38"/>
    <x v="0"/>
    <s v="shorts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47"/>
    <n v="78.72"/>
    <x v="0"/>
    <s v="shorts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20"/>
    <n v="46.7"/>
    <x v="0"/>
    <s v="shorts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31"/>
    <n v="65.38"/>
    <x v="0"/>
    <s v="shorts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55"/>
    <n v="102.08"/>
    <x v="0"/>
    <s v="shorts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04"/>
    <n v="64.2"/>
    <x v="0"/>
    <s v="shorts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41"/>
    <n v="90.38"/>
    <x v="0"/>
    <s v="shorts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03"/>
    <n v="88.57"/>
    <x v="0"/>
    <s v="shorts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40"/>
    <n v="28.73"/>
    <x v="0"/>
    <s v="shorts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14"/>
    <n v="69.790000000000006"/>
    <x v="0"/>
    <s v="shorts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00"/>
    <n v="167.49"/>
    <x v="0"/>
    <s v="shorts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13"/>
    <n v="144.91"/>
    <x v="0"/>
    <s v="shorts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05"/>
    <n v="91.84"/>
    <x v="0"/>
    <s v="shorts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0"/>
    <n v="10"/>
    <x v="0"/>
    <s v="science fiction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0"/>
    <n v="1"/>
    <x v="0"/>
    <s v="science fiction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n v="0"/>
    <x v="0"/>
    <s v="science fiction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0"/>
    <n v="25.17"/>
    <x v="0"/>
    <s v="science fiction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n v="0"/>
    <x v="0"/>
    <s v="science fiction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14"/>
    <n v="11.67"/>
    <x v="0"/>
    <s v="science fiction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6"/>
    <n v="106.69"/>
    <x v="0"/>
    <s v="science fiction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"/>
    <n v="47.5"/>
    <x v="0"/>
    <s v="science fiction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2"/>
    <n v="311.17"/>
    <x v="0"/>
    <s v="science fiction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n v="0"/>
    <x v="0"/>
    <s v="science fiction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n v="0"/>
    <x v="0"/>
    <s v="science fiction"/>
    <d v="2014-06-16T20:16:00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n v="0"/>
    <x v="0"/>
    <s v="science fiction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10"/>
    <n v="94.51"/>
    <x v="0"/>
    <s v="science fiction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n v="0"/>
    <x v="0"/>
    <s v="science fiction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n v="0"/>
    <x v="0"/>
    <s v="science fiction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13"/>
    <n v="80.599999999999994"/>
    <x v="0"/>
    <s v="science fiction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n v="0"/>
    <x v="0"/>
    <s v="science fiction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n v="0"/>
    <x v="0"/>
    <s v="science fiction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"/>
    <n v="81.239999999999995"/>
    <x v="0"/>
    <s v="science fiction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00"/>
    <n v="500"/>
    <x v="0"/>
    <s v="science fiction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n v="0"/>
    <x v="0"/>
    <s v="science fiction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11"/>
    <n v="46.18"/>
    <x v="0"/>
    <s v="science fiction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0"/>
    <n v="10"/>
    <x v="0"/>
    <s v="science fiction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n v="0"/>
    <x v="0"/>
    <s v="science fiction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28"/>
    <n v="55.95"/>
    <x v="0"/>
    <s v="science fiction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8"/>
    <n v="37.56"/>
    <x v="0"/>
    <s v="science fiction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1"/>
    <n v="38.33"/>
    <x v="0"/>
    <s v="science fiction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n v="0"/>
    <x v="0"/>
    <s v="science fiction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0"/>
    <n v="20"/>
    <x v="0"/>
    <s v="science fiction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1"/>
    <n v="15.33"/>
    <x v="0"/>
    <s v="science fiction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23"/>
    <n v="449.43"/>
    <x v="0"/>
    <s v="science fiction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0"/>
    <n v="28"/>
    <x v="0"/>
    <s v="science fiction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0"/>
    <n v="15"/>
    <x v="0"/>
    <s v="science fiction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1"/>
    <n v="35.9"/>
    <x v="0"/>
    <s v="science fiction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3"/>
    <n v="13.33"/>
    <x v="0"/>
    <s v="science fiction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0"/>
    <n v="20.25"/>
    <x v="0"/>
    <s v="science fiction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"/>
    <n v="119"/>
    <x v="0"/>
    <s v="science fiction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0"/>
    <n v="4"/>
    <x v="0"/>
    <s v="science fiction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n v="0"/>
    <x v="0"/>
    <s v="science fiction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0"/>
    <n v="10"/>
    <x v="0"/>
    <s v="science fiction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n v="0"/>
    <x v="0"/>
    <s v="drama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0"/>
    <n v="5"/>
    <x v="0"/>
    <s v="drama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16"/>
    <n v="43.5"/>
    <x v="0"/>
    <s v="drama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n v="0"/>
    <x v="0"/>
    <s v="drama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1"/>
    <n v="91.43"/>
    <x v="0"/>
    <s v="drama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n v="0"/>
    <x v="0"/>
    <s v="drama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60"/>
    <n v="3000"/>
    <x v="0"/>
    <s v="drama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0"/>
    <n v="5.5"/>
    <x v="0"/>
    <s v="drama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"/>
    <n v="108.33"/>
    <x v="0"/>
    <s v="drama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22"/>
    <n v="56"/>
    <x v="0"/>
    <s v="drama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"/>
    <n v="32.5"/>
    <x v="0"/>
    <s v="drama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0"/>
    <n v="1"/>
    <x v="0"/>
    <s v="drama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n v="0"/>
    <x v="0"/>
    <s v="drama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n v="0"/>
    <x v="0"/>
    <s v="drama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n v="0"/>
    <x v="0"/>
    <s v="drama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"/>
    <n v="49.88"/>
    <x v="0"/>
    <s v="drama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n v="0"/>
    <x v="0"/>
    <s v="drama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40"/>
    <n v="25.71"/>
    <x v="0"/>
    <s v="drama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n v="0"/>
    <x v="0"/>
    <s v="drama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20"/>
    <n v="100"/>
    <x v="0"/>
    <s v="drama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33"/>
    <n v="30.85"/>
    <x v="0"/>
    <s v="drama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21"/>
    <n v="180.5"/>
    <x v="0"/>
    <s v="drama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n v="0"/>
    <x v="0"/>
    <s v="drama"/>
    <d v="2017-01-07T00:17:12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36"/>
    <n v="373.5"/>
    <x v="0"/>
    <s v="drama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"/>
    <n v="25.5"/>
    <x v="0"/>
    <s v="drama"/>
    <d v="2014-09-01T03:59:00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6"/>
    <n v="220"/>
    <x v="0"/>
    <s v="drama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n v="0"/>
    <x v="0"/>
    <s v="drama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16"/>
    <n v="160"/>
    <x v="0"/>
    <s v="drama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n v="0"/>
    <x v="0"/>
    <s v="drama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0"/>
    <n v="69"/>
    <x v="0"/>
    <s v="drama"/>
    <d v="2016-09-03T16:34:37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0"/>
    <n v="50"/>
    <x v="0"/>
    <s v="drama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5"/>
    <n v="83.33"/>
    <x v="0"/>
    <s v="drama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0"/>
    <n v="5.67"/>
    <x v="0"/>
    <s v="drama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n v="0"/>
    <x v="0"/>
    <s v="drama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0"/>
    <n v="1"/>
    <x v="0"/>
    <s v="drama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n v="0"/>
    <x v="0"/>
    <s v="drama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42"/>
    <n v="77.11"/>
    <x v="0"/>
    <s v="drama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10"/>
    <n v="32.75"/>
    <x v="0"/>
    <s v="drama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"/>
    <n v="46.5"/>
    <x v="0"/>
    <s v="drama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n v="0"/>
    <x v="0"/>
    <s v="drama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26"/>
    <n v="87.31"/>
    <x v="0"/>
    <s v="drama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58"/>
    <n v="54.29"/>
    <x v="0"/>
    <s v="drama"/>
    <d v="2015-02-08T19:38:49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n v="0"/>
    <x v="0"/>
    <s v="drama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30"/>
    <n v="93.25"/>
    <x v="0"/>
    <s v="drama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51"/>
    <n v="117.68"/>
    <x v="0"/>
    <s v="drama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16"/>
    <n v="76.47"/>
    <x v="0"/>
    <s v="drama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n v="0"/>
    <x v="0"/>
    <s v="drama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15"/>
    <n v="163.85"/>
    <x v="0"/>
    <s v="drama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n v="0"/>
    <x v="0"/>
    <s v="drama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n v="0"/>
    <x v="0"/>
    <s v="drama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25"/>
    <n v="91.82"/>
    <x v="0"/>
    <s v="drama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45"/>
    <n v="185.83"/>
    <x v="0"/>
    <s v="drama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0"/>
    <n v="1"/>
    <x v="0"/>
    <s v="drama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0"/>
    <n v="20"/>
    <x v="0"/>
    <s v="drama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0"/>
    <n v="1"/>
    <x v="0"/>
    <s v="drama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0"/>
    <n v="10"/>
    <x v="0"/>
    <s v="drama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56"/>
    <n v="331.54"/>
    <x v="0"/>
    <s v="drama"/>
    <d v="2015-04-22T22:00:37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12"/>
    <n v="314.29000000000002"/>
    <x v="0"/>
    <s v="drama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2"/>
    <n v="100"/>
    <x v="0"/>
    <s v="drama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18"/>
    <n v="115.99"/>
    <x v="0"/>
    <s v="drama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1"/>
    <n v="120"/>
    <x v="0"/>
    <s v="drama"/>
    <d v="2015-08-20T20:06:00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n v="0"/>
    <x v="0"/>
    <s v="drama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13"/>
    <n v="65"/>
    <x v="0"/>
    <s v="drama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n v="0"/>
    <x v="0"/>
    <s v="drama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n v="0"/>
    <x v="0"/>
    <s v="drama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n v="0"/>
    <x v="0"/>
    <s v="drama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1"/>
    <n v="125"/>
    <x v="0"/>
    <s v="drama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n v="0"/>
    <x v="0"/>
    <s v="drama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n v="0"/>
    <x v="0"/>
    <s v="drama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n v="0"/>
    <x v="0"/>
    <s v="drama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0"/>
    <n v="30"/>
    <x v="0"/>
    <s v="drama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n v="0"/>
    <x v="0"/>
    <s v="drama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3"/>
    <n v="15.71"/>
    <x v="0"/>
    <s v="drama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n v="0"/>
    <x v="0"/>
    <s v="drama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40"/>
    <n v="80.2"/>
    <x v="0"/>
    <s v="drama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n v="0"/>
    <x v="0"/>
    <s v="drama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n v="0"/>
    <x v="0"/>
    <s v="drama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0"/>
    <n v="50"/>
    <x v="0"/>
    <s v="drama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n v="0"/>
    <x v="0"/>
    <s v="drama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25"/>
    <n v="50"/>
    <x v="0"/>
    <s v="drama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08"/>
    <n v="117.85"/>
    <x v="0"/>
    <s v="documentary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13"/>
    <n v="109.04"/>
    <x v="0"/>
    <s v="documentary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13"/>
    <n v="73.02"/>
    <x v="0"/>
    <s v="documentary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03"/>
    <n v="78.2"/>
    <x v="0"/>
    <s v="documentary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14"/>
    <n v="47.4"/>
    <x v="0"/>
    <s v="documentary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04"/>
    <n v="54.02"/>
    <x v="0"/>
    <s v="documentary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05"/>
    <n v="68.489999999999995"/>
    <x v="0"/>
    <s v="documentary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34"/>
    <n v="108.15"/>
    <x v="0"/>
    <s v="documentary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01"/>
    <n v="589.95000000000005"/>
    <x v="0"/>
    <s v="documentary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13"/>
    <n v="48.05"/>
    <x v="0"/>
    <s v="documentary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06"/>
    <n v="72.48"/>
    <x v="0"/>
    <s v="documentary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26"/>
    <n v="57.08"/>
    <x v="0"/>
    <s v="documentary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85"/>
    <n v="85.44"/>
    <x v="0"/>
    <s v="documentary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01"/>
    <n v="215.86"/>
    <x v="0"/>
    <s v="documentary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17"/>
    <n v="89.39"/>
    <x v="0"/>
    <s v="documentary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07"/>
    <n v="45.42"/>
    <x v="0"/>
    <s v="documentary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39"/>
    <n v="65.760000000000005"/>
    <x v="0"/>
    <s v="documentary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07"/>
    <n v="66.7"/>
    <x v="0"/>
    <s v="documentary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91"/>
    <n v="83.35"/>
    <x v="0"/>
    <s v="documentary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32"/>
    <n v="105.05"/>
    <x v="0"/>
    <s v="documentary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06"/>
    <n v="120.91"/>
    <x v="0"/>
    <s v="documentary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07"/>
    <n v="97.64"/>
    <x v="0"/>
    <s v="documentary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40"/>
    <n v="41.38"/>
    <x v="0"/>
    <s v="documentary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18"/>
    <n v="30.65"/>
    <x v="0"/>
    <s v="documentary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18"/>
    <n v="64.95"/>
    <x v="0"/>
    <s v="documentary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11"/>
    <n v="95.78"/>
    <x v="0"/>
    <s v="documentary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46"/>
    <n v="40.42"/>
    <x v="0"/>
    <s v="documentary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32"/>
    <n v="78.58"/>
    <x v="0"/>
    <s v="documentary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11"/>
    <n v="50.18"/>
    <x v="0"/>
    <s v="documentary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47"/>
    <n v="92.25"/>
    <x v="0"/>
    <s v="documentary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53"/>
    <n v="57.54"/>
    <x v="0"/>
    <s v="documentary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05"/>
    <n v="109.42"/>
    <x v="0"/>
    <s v="documentary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77"/>
    <n v="81.89"/>
    <x v="0"/>
    <s v="documentary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08"/>
    <n v="45.67"/>
    <x v="0"/>
    <s v="documentary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56"/>
    <n v="55.22"/>
    <x v="0"/>
    <s v="documentary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08"/>
    <n v="65.3"/>
    <x v="0"/>
    <s v="documentary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48"/>
    <n v="95.23"/>
    <x v="0"/>
    <s v="documentary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10"/>
    <n v="75.44"/>
    <x v="0"/>
    <s v="documentary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50"/>
    <n v="97.82"/>
    <x v="0"/>
    <s v="documentary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57"/>
    <n v="87.69"/>
    <x v="0"/>
    <s v="documentary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56"/>
    <n v="54.75"/>
    <x v="0"/>
    <s v="documentary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21"/>
    <n v="83.95"/>
    <x v="0"/>
    <s v="documentary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01"/>
    <n v="254.39"/>
    <x v="0"/>
    <s v="documentary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14"/>
    <n v="101.83"/>
    <x v="0"/>
    <s v="documentary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05"/>
    <n v="55.07"/>
    <x v="0"/>
    <s v="documentary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29"/>
    <n v="56.9"/>
    <x v="0"/>
    <s v="documentary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09"/>
    <n v="121.28"/>
    <x v="0"/>
    <s v="documentary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76"/>
    <n v="91.19"/>
    <x v="0"/>
    <s v="documentary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03"/>
    <n v="115.45"/>
    <x v="0"/>
    <s v="documentary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05"/>
    <n v="67.77"/>
    <x v="0"/>
    <s v="documentary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07"/>
    <n v="28.58"/>
    <x v="0"/>
    <s v="documentary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20"/>
    <n v="46.88"/>
    <x v="0"/>
    <s v="documentary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02"/>
    <n v="154.41999999999999"/>
    <x v="0"/>
    <s v="documentary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01"/>
    <n v="201.22"/>
    <x v="0"/>
    <s v="documentary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00"/>
    <n v="100"/>
    <x v="0"/>
    <s v="documentary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33"/>
    <n v="100.08"/>
    <x v="0"/>
    <s v="documentary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19"/>
    <n v="230.09"/>
    <x v="0"/>
    <s v="documentary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01"/>
    <n v="141.75"/>
    <x v="0"/>
    <s v="documentary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09"/>
    <n v="56.34"/>
    <x v="0"/>
    <s v="documentary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79"/>
    <n v="73.34"/>
    <x v="0"/>
    <s v="documentary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02"/>
    <n v="85.34"/>
    <x v="0"/>
    <s v="documentary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19"/>
    <n v="61.5"/>
    <x v="0"/>
    <s v="documentary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00"/>
    <n v="93.02"/>
    <x v="0"/>
    <s v="documentary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37"/>
    <n v="50.29"/>
    <x v="0"/>
    <s v="documentary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32"/>
    <n v="106.43"/>
    <x v="0"/>
    <s v="documentary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30"/>
    <n v="51.72"/>
    <x v="0"/>
    <s v="documentary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93"/>
    <n v="36.61"/>
    <x v="0"/>
    <s v="documentary"/>
    <d v="2013-03-20T19:05:33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11"/>
    <n v="42.52"/>
    <x v="0"/>
    <s v="documentary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06"/>
    <n v="62.71"/>
    <x v="0"/>
    <s v="documentary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19"/>
    <n v="89.96"/>
    <x v="0"/>
    <s v="documentary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04"/>
    <n v="28.92"/>
    <x v="0"/>
    <s v="documentary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04"/>
    <n v="138.80000000000001"/>
    <x v="0"/>
    <s v="documentary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12"/>
    <n v="61.3"/>
    <x v="0"/>
    <s v="documentary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05"/>
    <n v="80.2"/>
    <x v="0"/>
    <s v="documentary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85"/>
    <n v="32.1"/>
    <x v="0"/>
    <s v="documentary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01"/>
    <n v="200.89"/>
    <x v="0"/>
    <s v="documentary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14"/>
    <n v="108.01"/>
    <x v="0"/>
    <s v="documentary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01"/>
    <n v="95.7"/>
    <x v="0"/>
    <s v="documentary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83"/>
    <n v="49.88"/>
    <x v="0"/>
    <s v="documentary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13"/>
    <n v="110.47"/>
    <x v="0"/>
    <s v="documentary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07"/>
    <n v="134.91"/>
    <x v="0"/>
    <s v="documentary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03"/>
    <n v="106.62"/>
    <x v="0"/>
    <s v="documentary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08"/>
    <n v="145.04"/>
    <x v="0"/>
    <s v="documentary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23"/>
    <n v="114.59"/>
    <x v="0"/>
    <s v="documentary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02"/>
    <n v="105.32"/>
    <x v="0"/>
    <s v="documentary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04"/>
    <n v="70.92"/>
    <x v="0"/>
    <s v="documentary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13"/>
    <n v="147.16999999999999"/>
    <x v="0"/>
    <s v="documentary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36"/>
    <n v="160.47"/>
    <x v="0"/>
    <s v="documentary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04"/>
    <n v="156.05000000000001"/>
    <x v="0"/>
    <s v="documentary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06"/>
    <n v="63.17"/>
    <x v="0"/>
    <s v="documentary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02"/>
    <n v="104.82"/>
    <x v="0"/>
    <s v="documentary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07"/>
    <n v="97.36"/>
    <x v="0"/>
    <s v="documentary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13"/>
    <n v="203.63"/>
    <x v="0"/>
    <s v="documentary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25"/>
    <n v="188.31"/>
    <x v="0"/>
    <s v="documentary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01"/>
    <n v="146.65"/>
    <x v="0"/>
    <s v="documentary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03"/>
    <n v="109.19"/>
    <x v="0"/>
    <s v="documentary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17"/>
    <n v="59.25"/>
    <x v="0"/>
    <s v="documentary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01"/>
    <n v="97.9"/>
    <x v="0"/>
    <s v="documentary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10"/>
    <n v="70"/>
    <x v="0"/>
    <s v="documentary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08"/>
    <n v="72.87"/>
    <x v="0"/>
    <s v="documentary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25"/>
    <n v="146.35"/>
    <x v="0"/>
    <s v="documentary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07"/>
    <n v="67.91"/>
    <x v="0"/>
    <s v="documentary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00"/>
    <n v="169.85"/>
    <x v="0"/>
    <s v="documentary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02"/>
    <n v="58.41"/>
    <x v="0"/>
    <s v="documentary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02"/>
    <n v="119.99"/>
    <x v="0"/>
    <s v="documentary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23"/>
    <n v="99.86"/>
    <x v="0"/>
    <s v="documentary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70"/>
    <n v="90.58"/>
    <x v="0"/>
    <s v="documentary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12"/>
    <n v="117.77"/>
    <x v="0"/>
    <s v="documentary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03"/>
    <n v="86.55"/>
    <x v="0"/>
    <s v="documentary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07"/>
    <n v="71.900000000000006"/>
    <x v="0"/>
    <s v="documentary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15"/>
    <n v="129.82"/>
    <x v="0"/>
    <s v="documentary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27"/>
    <n v="44.91"/>
    <x v="0"/>
    <s v="documentary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17"/>
    <n v="40.76"/>
    <x v="0"/>
    <s v="documentary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09"/>
    <n v="103.52"/>
    <x v="0"/>
    <s v="documentary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04"/>
    <n v="125.45"/>
    <x v="0"/>
    <s v="documentary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16"/>
    <n v="246.61"/>
    <x v="0"/>
    <s v="documentary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03"/>
    <n v="79.400000000000006"/>
    <x v="0"/>
    <s v="documentary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74"/>
    <n v="86.14"/>
    <x v="0"/>
    <s v="documentary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03"/>
    <n v="193.05"/>
    <x v="0"/>
    <s v="documentary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05"/>
    <n v="84.02"/>
    <x v="0"/>
    <s v="documentary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01"/>
    <n v="139.83000000000001"/>
    <x v="0"/>
    <s v="documentary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11"/>
    <n v="109.82"/>
    <x v="0"/>
    <s v="documentary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24"/>
    <n v="139.53"/>
    <x v="0"/>
    <s v="documentary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01"/>
    <n v="347.85"/>
    <x v="0"/>
    <s v="documentary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10"/>
    <n v="68.239999999999995"/>
    <x v="0"/>
    <s v="documentary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04"/>
    <n v="239.94"/>
    <x v="0"/>
    <s v="documentary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01"/>
    <n v="287.31"/>
    <x v="0"/>
    <s v="documentary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03"/>
    <n v="86.85"/>
    <x v="0"/>
    <s v="documentary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04"/>
    <n v="81.849999999999994"/>
    <x v="0"/>
    <s v="documentary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10"/>
    <n v="42.87"/>
    <x v="0"/>
    <s v="documentary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22"/>
    <n v="709.42"/>
    <x v="0"/>
    <s v="documentary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14"/>
    <n v="161.26"/>
    <x v="0"/>
    <s v="documentary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25"/>
    <n v="41.78"/>
    <x v="0"/>
    <s v="documentary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07"/>
    <n v="89.89"/>
    <x v="0"/>
    <s v="documentary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31"/>
    <n v="45.05"/>
    <x v="0"/>
    <s v="documentary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20"/>
    <n v="42.86"/>
    <x v="0"/>
    <s v="documentary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06"/>
    <n v="54.08"/>
    <x v="0"/>
    <s v="documentary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14"/>
    <n v="103.22"/>
    <x v="0"/>
    <s v="documentary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12"/>
    <n v="40.4"/>
    <x v="0"/>
    <s v="documentary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16"/>
    <n v="116.86"/>
    <x v="0"/>
    <s v="documentary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42"/>
    <n v="115.51"/>
    <x v="0"/>
    <s v="documentary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05"/>
    <n v="104.31"/>
    <x v="0"/>
    <s v="documentary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56"/>
    <n v="69.77"/>
    <x v="0"/>
    <s v="documentary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07"/>
    <n v="43.02"/>
    <x v="0"/>
    <s v="documentary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12"/>
    <n v="58.54"/>
    <x v="0"/>
    <s v="documentary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06"/>
    <n v="111.8"/>
    <x v="0"/>
    <s v="documentary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00"/>
    <n v="46.23"/>
    <x v="0"/>
    <s v="documentary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14"/>
    <n v="144.69"/>
    <x v="0"/>
    <s v="documentary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26"/>
    <n v="88.85"/>
    <x v="0"/>
    <s v="documentary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82"/>
    <n v="81.75"/>
    <x v="0"/>
    <s v="documentary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00"/>
    <n v="71.430000000000007"/>
    <x v="0"/>
    <s v="documentary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01"/>
    <n v="104.26"/>
    <x v="0"/>
    <s v="documentary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01"/>
    <n v="90.62"/>
    <x v="0"/>
    <s v="documentary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10"/>
    <n v="157.33000000000001"/>
    <x v="0"/>
    <s v="documentary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12"/>
    <n v="105.18"/>
    <x v="0"/>
    <s v="documentary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08"/>
    <n v="58.72"/>
    <x v="0"/>
    <s v="documentary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07"/>
    <n v="81.63"/>
    <x v="0"/>
    <s v="documentary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04"/>
    <n v="56.46"/>
    <x v="0"/>
    <s v="documentary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25"/>
    <n v="140.1"/>
    <x v="0"/>
    <s v="documentary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07"/>
    <n v="224.85"/>
    <x v="0"/>
    <s v="documentary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12"/>
    <n v="181.13"/>
    <x v="0"/>
    <s v="documentary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04"/>
    <n v="711.04"/>
    <x v="0"/>
    <s v="documentary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42"/>
    <n v="65.88"/>
    <x v="0"/>
    <s v="documentary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05"/>
    <n v="75.19"/>
    <x v="0"/>
    <s v="documentary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03"/>
    <n v="133.13999999999999"/>
    <x v="0"/>
    <s v="documentary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08"/>
    <n v="55.2"/>
    <x v="0"/>
    <s v="documentary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08"/>
    <n v="86.16"/>
    <x v="0"/>
    <s v="documentary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02"/>
    <n v="92.32"/>
    <x v="0"/>
    <s v="documentary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01"/>
    <n v="160.16"/>
    <x v="0"/>
    <s v="documentary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37"/>
    <n v="45.6"/>
    <x v="0"/>
    <s v="documentary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28"/>
    <n v="183.29"/>
    <x v="0"/>
    <s v="documentary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01"/>
    <n v="125.79"/>
    <x v="0"/>
    <s v="documentary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27"/>
    <n v="57.65"/>
    <x v="0"/>
    <s v="documentary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05"/>
    <n v="78.66"/>
    <x v="0"/>
    <s v="documentary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03"/>
    <n v="91.48"/>
    <x v="0"/>
    <s v="documentary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02"/>
    <n v="68.099999999999994"/>
    <x v="0"/>
    <s v="documentary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20"/>
    <n v="48.09"/>
    <x v="0"/>
    <s v="documentary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00"/>
    <n v="202.42"/>
    <x v="0"/>
    <s v="documentary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01"/>
    <n v="216.75"/>
    <x v="0"/>
    <s v="documentary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00"/>
    <n v="110.07"/>
    <x v="0"/>
    <s v="documentary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0"/>
    <n v="4.83"/>
    <x v="0"/>
    <s v="animation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"/>
    <n v="50.17"/>
    <x v="0"/>
    <s v="animation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"/>
    <n v="35.83"/>
    <x v="0"/>
    <s v="animation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1"/>
    <n v="11.77"/>
    <x v="0"/>
    <s v="animation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7"/>
    <n v="40.78"/>
    <x v="0"/>
    <s v="animation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0"/>
    <n v="3"/>
    <x v="0"/>
    <s v="animation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"/>
    <n v="16.63"/>
    <x v="0"/>
    <s v="animation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n v="0"/>
    <x v="0"/>
    <s v="animation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6"/>
    <n v="52"/>
    <x v="0"/>
    <s v="animation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n v="0"/>
    <x v="0"/>
    <s v="animation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"/>
    <n v="4.8"/>
    <x v="0"/>
    <s v="animation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14"/>
    <n v="51.88"/>
    <x v="0"/>
    <s v="animation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10"/>
    <n v="71.25"/>
    <x v="0"/>
    <s v="animation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n v="0"/>
    <x v="0"/>
    <s v="animation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5"/>
    <n v="62.5"/>
    <x v="0"/>
    <s v="animation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0"/>
    <n v="1"/>
    <x v="0"/>
    <s v="animation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n v="0"/>
    <x v="0"/>
    <s v="animation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n v="0"/>
    <x v="0"/>
    <s v="animation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"/>
    <n v="170.55"/>
    <x v="0"/>
    <s v="animation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n v="0"/>
    <x v="0"/>
    <s v="animation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0"/>
    <n v="5"/>
    <x v="0"/>
    <s v="animation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n v="0"/>
    <x v="0"/>
    <s v="animation"/>
    <d v="2013-11-02T19:03:16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39"/>
    <n v="393.59"/>
    <x v="0"/>
    <s v="animation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0"/>
    <n v="5"/>
    <x v="0"/>
    <s v="animation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5"/>
    <n v="50"/>
    <x v="0"/>
    <s v="animation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0"/>
    <n v="1"/>
    <x v="0"/>
    <s v="animation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"/>
    <n v="47.88"/>
    <x v="0"/>
    <s v="animation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0"/>
    <n v="5"/>
    <x v="0"/>
    <s v="animation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"/>
    <n v="20.5"/>
    <x v="0"/>
    <s v="animation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"/>
    <n v="9"/>
    <x v="0"/>
    <s v="animation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1"/>
    <n v="56.57"/>
    <x v="0"/>
    <s v="animation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n v="0"/>
    <x v="0"/>
    <s v="animation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64"/>
    <n v="40"/>
    <x v="0"/>
    <s v="animation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0"/>
    <n v="13"/>
    <x v="0"/>
    <s v="animation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1"/>
    <n v="16.399999999999999"/>
    <x v="0"/>
    <s v="animation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0"/>
    <n v="22.5"/>
    <x v="0"/>
    <s v="animation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1"/>
    <n v="20.329999999999998"/>
    <x v="0"/>
    <s v="animation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n v="0"/>
    <x v="0"/>
    <s v="animation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"/>
    <n v="16.760000000000002"/>
    <x v="0"/>
    <s v="animation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0"/>
    <n v="25"/>
    <x v="0"/>
    <s v="animation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0"/>
    <n v="12.5"/>
    <x v="0"/>
    <s v="animation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n v="0"/>
    <x v="0"/>
    <s v="animation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n v="0"/>
    <x v="0"/>
    <s v="animation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"/>
    <n v="113.64"/>
    <x v="0"/>
    <s v="animation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0"/>
    <n v="1"/>
    <x v="0"/>
    <s v="animation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27"/>
    <n v="17.25"/>
    <x v="0"/>
    <s v="animation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1"/>
    <n v="15.2"/>
    <x v="0"/>
    <s v="animation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22"/>
    <n v="110.64"/>
    <x v="0"/>
    <s v="animation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n v="0"/>
    <x v="0"/>
    <s v="animation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n v="0"/>
    <x v="0"/>
    <s v="animation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"/>
    <n v="25.5"/>
    <x v="0"/>
    <s v="animation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12"/>
    <n v="38.479999999999997"/>
    <x v="0"/>
    <s v="animation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18"/>
    <n v="28.2"/>
    <x v="0"/>
    <s v="animation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3"/>
    <n v="61.5"/>
    <x v="0"/>
    <s v="animation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0"/>
    <n v="1"/>
    <x v="0"/>
    <s v="animation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n v="0"/>
    <x v="0"/>
    <s v="animation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"/>
    <n v="39.57"/>
    <x v="0"/>
    <s v="animation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n v="0"/>
    <x v="0"/>
    <s v="animation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n v="0"/>
    <x v="0"/>
    <s v="animation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33"/>
    <n v="88.8"/>
    <x v="0"/>
    <s v="animation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19"/>
    <n v="55.46"/>
    <x v="0"/>
    <s v="animation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"/>
    <n v="87.14"/>
    <x v="0"/>
    <s v="animation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0"/>
    <n v="10"/>
    <x v="0"/>
    <s v="animation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50"/>
    <n v="51.22"/>
    <x v="0"/>
    <s v="animation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0"/>
    <n v="13.55"/>
    <x v="0"/>
    <s v="animation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22"/>
    <n v="66.52"/>
    <x v="0"/>
    <s v="animation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0"/>
    <n v="50"/>
    <x v="0"/>
    <s v="animation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n v="0"/>
    <x v="0"/>
    <s v="animation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n v="0"/>
    <x v="0"/>
    <s v="animation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0"/>
    <n v="71.67"/>
    <x v="0"/>
    <s v="animation"/>
    <d v="2012-01-05T11:33:00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n v="0"/>
    <x v="0"/>
    <s v="animation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n v="0"/>
    <x v="0"/>
    <s v="animation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n v="0"/>
    <x v="0"/>
    <s v="animation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n v="0"/>
    <x v="0"/>
    <s v="animation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0"/>
    <n v="10.33"/>
    <x v="0"/>
    <s v="animation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n v="0"/>
    <x v="0"/>
    <s v="animation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0"/>
    <n v="1"/>
    <x v="0"/>
    <s v="animation"/>
    <d v="2014-02-10T22:21:14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1"/>
    <n v="10"/>
    <x v="0"/>
    <s v="animation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5"/>
    <n v="136.09"/>
    <x v="0"/>
    <s v="animation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10"/>
    <n v="73.459999999999994"/>
    <x v="0"/>
    <s v="animation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"/>
    <n v="53.75"/>
    <x v="0"/>
    <s v="animation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n v="0"/>
    <x v="0"/>
    <s v="animation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"/>
    <n v="57.5"/>
    <x v="0"/>
    <s v="animation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2"/>
    <n v="12.67"/>
    <x v="0"/>
    <s v="animation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"/>
    <n v="67"/>
    <x v="0"/>
    <s v="animation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0"/>
    <n v="3.71"/>
    <x v="0"/>
    <s v="animation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0"/>
    <n v="250"/>
    <x v="0"/>
    <s v="animation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"/>
    <n v="64"/>
    <x v="0"/>
    <s v="animation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1"/>
    <n v="133.33000000000001"/>
    <x v="0"/>
    <s v="animation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0"/>
    <n v="10"/>
    <x v="0"/>
    <s v="animation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n v="0"/>
    <x v="0"/>
    <s v="animation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3"/>
    <n v="30"/>
    <x v="0"/>
    <s v="animation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0"/>
    <n v="5.5"/>
    <x v="0"/>
    <s v="animation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14"/>
    <n v="102.38"/>
    <x v="0"/>
    <s v="animation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"/>
    <n v="16.670000000000002"/>
    <x v="0"/>
    <s v="animation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25"/>
    <n v="725.03"/>
    <x v="0"/>
    <s v="animation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n v="0"/>
    <x v="0"/>
    <s v="animation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"/>
    <n v="68.33"/>
    <x v="0"/>
    <s v="animation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n v="0"/>
    <x v="0"/>
    <s v="animation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23"/>
    <n v="39.229999999999997"/>
    <x v="0"/>
    <s v="animation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02"/>
    <n v="150.15"/>
    <x v="1"/>
    <s v="plays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05"/>
    <n v="93.43"/>
    <x v="1"/>
    <s v="plays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15"/>
    <n v="110.97"/>
    <x v="1"/>
    <s v="plays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21"/>
    <n v="71.790000000000006"/>
    <x v="1"/>
    <s v="plays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09"/>
    <n v="29.26"/>
    <x v="1"/>
    <s v="plays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00"/>
    <n v="1000"/>
    <x v="1"/>
    <s v="plays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14"/>
    <n v="74.349999999999994"/>
    <x v="1"/>
    <s v="plays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01"/>
    <n v="63.83"/>
    <x v="1"/>
    <s v="plays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16"/>
    <n v="44.33"/>
    <x v="1"/>
    <s v="plays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30"/>
    <n v="86.94"/>
    <x v="1"/>
    <s v="plays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08"/>
    <n v="126.55"/>
    <x v="1"/>
    <s v="plays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00"/>
    <n v="129.03"/>
    <x v="1"/>
    <s v="plays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23"/>
    <n v="71.239999999999995"/>
    <x v="1"/>
    <s v="plays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00"/>
    <n v="117.88"/>
    <x v="1"/>
    <s v="plays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05"/>
    <n v="327.08"/>
    <x v="1"/>
    <s v="plays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03"/>
    <n v="34.75"/>
    <x v="1"/>
    <s v="plays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18"/>
    <n v="100.06"/>
    <x v="1"/>
    <s v="plays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21"/>
    <n v="40.85"/>
    <x v="1"/>
    <s v="plays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02"/>
    <n v="252.02"/>
    <x v="1"/>
    <s v="plays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01"/>
    <n v="25.16"/>
    <x v="1"/>
    <s v="plays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0"/>
    <n v="1"/>
    <x v="2"/>
    <s v="web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1"/>
    <n v="25"/>
    <x v="2"/>
    <s v="web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0"/>
    <n v="1"/>
    <x v="2"/>
    <s v="web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0"/>
    <n v="35"/>
    <x v="2"/>
    <s v="web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"/>
    <n v="3"/>
    <x v="2"/>
    <s v="web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27"/>
    <n v="402.71"/>
    <x v="2"/>
    <s v="web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0"/>
    <n v="26"/>
    <x v="2"/>
    <s v="web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n v="0"/>
    <x v="2"/>
    <s v="web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0"/>
    <n v="9"/>
    <x v="2"/>
    <s v="web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3"/>
    <n v="8.5"/>
    <x v="2"/>
    <s v="web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1"/>
    <n v="8.75"/>
    <x v="2"/>
    <s v="web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"/>
    <n v="135.04"/>
    <x v="2"/>
    <s v="web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n v="0"/>
    <x v="2"/>
    <s v="web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0"/>
    <n v="20.5"/>
    <x v="2"/>
    <s v="web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37"/>
    <n v="64.36"/>
    <x v="2"/>
    <s v="web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n v="0"/>
    <x v="2"/>
    <s v="web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3"/>
    <n v="200"/>
    <x v="2"/>
    <s v="web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1"/>
    <n v="68.3"/>
    <x v="2"/>
    <s v="web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n v="0"/>
    <x v="2"/>
    <s v="web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0"/>
    <n v="50"/>
    <x v="2"/>
    <s v="web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0"/>
    <n v="4"/>
    <x v="2"/>
    <s v="web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0"/>
    <n v="27.5"/>
    <x v="2"/>
    <s v="web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n v="0"/>
    <x v="2"/>
    <s v="web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0"/>
    <n v="34"/>
    <x v="2"/>
    <s v="web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0"/>
    <n v="1"/>
    <x v="2"/>
    <s v="web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n v="0"/>
    <x v="2"/>
    <s v="web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0"/>
    <n v="1"/>
    <x v="2"/>
    <s v="web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n v="0"/>
    <x v="2"/>
    <s v="web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1"/>
    <n v="49"/>
    <x v="2"/>
    <s v="web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1"/>
    <n v="20"/>
    <x v="2"/>
    <s v="web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0"/>
    <n v="142"/>
    <x v="2"/>
    <s v="web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0"/>
    <n v="53"/>
    <x v="2"/>
    <s v="web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n v="0"/>
    <x v="2"/>
    <s v="web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0"/>
    <n v="38.44"/>
    <x v="2"/>
    <s v="web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1"/>
    <n v="20"/>
    <x v="2"/>
    <s v="web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0"/>
    <n v="64.75"/>
    <x v="2"/>
    <s v="web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0"/>
    <n v="1"/>
    <x v="2"/>
    <s v="web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0"/>
    <n v="10"/>
    <x v="2"/>
    <s v="web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0"/>
    <n v="2"/>
    <x v="2"/>
    <s v="web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"/>
    <n v="35"/>
    <x v="2"/>
    <s v="web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0"/>
    <n v="1"/>
    <x v="2"/>
    <s v="web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n v="0"/>
    <x v="2"/>
    <s v="web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n v="0"/>
    <x v="2"/>
    <s v="web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0"/>
    <n v="1"/>
    <x v="2"/>
    <s v="web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1"/>
    <n v="5"/>
    <x v="2"/>
    <s v="web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n v="0"/>
    <x v="2"/>
    <s v="web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1"/>
    <n v="14"/>
    <x v="2"/>
    <s v="web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"/>
    <n v="389.29"/>
    <x v="2"/>
    <s v="web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"/>
    <n v="150.5"/>
    <x v="2"/>
    <s v="web"/>
    <d v="2016-11-17T19:28:06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0"/>
    <n v="1"/>
    <x v="2"/>
    <s v="web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"/>
    <n v="24.78"/>
    <x v="2"/>
    <s v="web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0"/>
    <n v="30.5"/>
    <x v="2"/>
    <s v="web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"/>
    <n v="250"/>
    <x v="2"/>
    <s v="web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23"/>
    <n v="16.43"/>
    <x v="2"/>
    <s v="web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0"/>
    <n v="13"/>
    <x v="2"/>
    <s v="web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0"/>
    <n v="53.25"/>
    <x v="2"/>
    <s v="web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0"/>
    <n v="3"/>
    <x v="2"/>
    <s v="web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0"/>
    <n v="10"/>
    <x v="2"/>
    <s v="web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34"/>
    <n v="121.43"/>
    <x v="2"/>
    <s v="web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0"/>
    <n v="15.5"/>
    <x v="2"/>
    <s v="web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2"/>
    <n v="100"/>
    <x v="2"/>
    <s v="web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"/>
    <n v="23.33"/>
    <x v="2"/>
    <s v="web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n v="0"/>
    <x v="2"/>
    <s v="web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4"/>
    <n v="45.39"/>
    <x v="2"/>
    <s v="web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n v="0"/>
    <x v="2"/>
    <s v="web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3"/>
    <n v="16.38"/>
    <x v="2"/>
    <s v="web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0"/>
    <n v="10"/>
    <x v="2"/>
    <s v="web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n v="0"/>
    <x v="2"/>
    <s v="web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1"/>
    <n v="292.2"/>
    <x v="2"/>
    <s v="web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1"/>
    <n v="5"/>
    <x v="2"/>
    <s v="web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n v="0"/>
    <x v="2"/>
    <s v="web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n v="0"/>
    <x v="2"/>
    <s v="web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n v="0"/>
    <x v="2"/>
    <s v="web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21"/>
    <n v="105.93"/>
    <x v="2"/>
    <s v="web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n v="0"/>
    <x v="2"/>
    <s v="web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n v="0"/>
    <x v="2"/>
    <s v="web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n v="0"/>
    <x v="2"/>
    <s v="web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3"/>
    <n v="20"/>
    <x v="2"/>
    <s v="web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n v="0"/>
    <x v="2"/>
    <s v="web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0"/>
    <n v="1"/>
    <x v="2"/>
    <s v="web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1"/>
    <n v="300"/>
    <x v="2"/>
    <s v="web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"/>
    <n v="87"/>
    <x v="2"/>
    <s v="web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6"/>
    <n v="37.89"/>
    <x v="2"/>
    <s v="web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n v="0"/>
    <x v="2"/>
    <s v="web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n v="0"/>
    <x v="2"/>
    <s v="web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n v="0"/>
    <x v="2"/>
    <s v="web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17"/>
    <n v="111.41"/>
    <x v="2"/>
    <s v="web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0"/>
    <n v="90"/>
    <x v="2"/>
    <s v="web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n v="0"/>
    <x v="2"/>
    <s v="web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0"/>
    <n v="116.67"/>
    <x v="2"/>
    <s v="web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0"/>
    <n v="10"/>
    <x v="2"/>
    <s v="web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"/>
    <n v="76.67"/>
    <x v="2"/>
    <s v="web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n v="0"/>
    <x v="2"/>
    <s v="web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12"/>
    <n v="49.8"/>
    <x v="2"/>
    <s v="web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0"/>
    <n v="1"/>
    <x v="2"/>
    <s v="web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0"/>
    <n v="2"/>
    <x v="2"/>
    <s v="web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0"/>
    <n v="4"/>
    <x v="2"/>
    <s v="web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n v="0"/>
    <x v="2"/>
    <s v="web"/>
    <d v="2017-02-25T23:04:00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0"/>
    <n v="3"/>
    <x v="2"/>
    <s v="web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0"/>
    <n v="1"/>
    <x v="2"/>
    <s v="web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44"/>
    <n v="50.5"/>
    <x v="2"/>
    <s v="wearables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19"/>
    <n v="151.32"/>
    <x v="2"/>
    <s v="wearables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60"/>
    <n v="134.36000000000001"/>
    <x v="2"/>
    <s v="wearables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06"/>
    <n v="174.03"/>
    <x v="2"/>
    <s v="wearables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00"/>
    <n v="73.489999999999995"/>
    <x v="2"/>
    <s v="wearables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79"/>
    <n v="23.52"/>
    <x v="2"/>
    <s v="wearables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32"/>
    <n v="39.07"/>
    <x v="2"/>
    <s v="wearables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07"/>
    <n v="125.94"/>
    <x v="2"/>
    <s v="wearables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27"/>
    <n v="1644"/>
    <x v="2"/>
    <s v="wearables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40"/>
    <n v="42.67"/>
    <x v="2"/>
    <s v="wearables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12"/>
    <n v="35.130000000000003"/>
    <x v="2"/>
    <s v="wearables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01"/>
    <n v="239.35"/>
    <x v="2"/>
    <s v="wearables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00"/>
    <n v="107.64"/>
    <x v="2"/>
    <s v="wearables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41"/>
    <n v="95.83"/>
    <x v="2"/>
    <s v="wearables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67"/>
    <n v="31.66"/>
    <x v="2"/>
    <s v="wearables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47"/>
    <n v="42.89"/>
    <x v="2"/>
    <s v="wearables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14"/>
    <n v="122.74"/>
    <x v="2"/>
    <s v="wearables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26"/>
    <n v="190.45"/>
    <x v="2"/>
    <s v="wearables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04"/>
    <n v="109.34"/>
    <x v="2"/>
    <s v="wearables"/>
    <d v="2015-07-26T18:00:00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01"/>
    <n v="143.66999999999999"/>
    <x v="2"/>
    <s v="wearables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"/>
    <n v="84.94"/>
    <x v="2"/>
    <s v="wearables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1"/>
    <n v="10.56"/>
    <x v="2"/>
    <s v="wearables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0"/>
    <n v="39"/>
    <x v="2"/>
    <s v="wearables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0"/>
    <n v="100"/>
    <x v="2"/>
    <s v="wearables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8"/>
    <n v="31.17"/>
    <x v="2"/>
    <s v="wearables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19"/>
    <n v="155.33000000000001"/>
    <x v="2"/>
    <s v="wearables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0"/>
    <n v="2"/>
    <x v="2"/>
    <s v="wearables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10"/>
    <n v="178.93"/>
    <x v="2"/>
    <s v="wearables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5"/>
    <n v="27.36"/>
    <x v="2"/>
    <s v="wearables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22"/>
    <n v="1536.25"/>
    <x v="2"/>
    <s v="wearables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29"/>
    <n v="85"/>
    <x v="2"/>
    <s v="wearables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39"/>
    <n v="788.53"/>
    <x v="2"/>
    <s v="wearables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22"/>
    <n v="50.3"/>
    <x v="2"/>
    <s v="wearables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0"/>
    <n v="68.33"/>
    <x v="2"/>
    <s v="wearables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0"/>
    <n v="7.5"/>
    <x v="2"/>
    <s v="wearables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15"/>
    <n v="34.270000000000003"/>
    <x v="2"/>
    <s v="wearables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"/>
    <n v="61.29"/>
    <x v="2"/>
    <s v="wearables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26"/>
    <n v="133.25"/>
    <x v="2"/>
    <s v="wearables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4"/>
    <n v="65.180000000000007"/>
    <x v="2"/>
    <s v="wearables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15"/>
    <n v="93.9"/>
    <x v="2"/>
    <s v="wearables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26"/>
    <n v="150.65"/>
    <x v="2"/>
    <s v="wearables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0"/>
    <n v="1"/>
    <x v="2"/>
    <s v="wearables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0"/>
    <n v="13.25"/>
    <x v="2"/>
    <s v="wearables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1"/>
    <n v="99.33"/>
    <x v="2"/>
    <s v="wearables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"/>
    <n v="177.39"/>
    <x v="2"/>
    <s v="wearables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28"/>
    <n v="55.3"/>
    <x v="2"/>
    <s v="wearables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n v="0"/>
    <x v="2"/>
    <s v="wearables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4"/>
    <n v="591.66999999999996"/>
    <x v="2"/>
    <s v="wearables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73"/>
    <n v="405.5"/>
    <x v="2"/>
    <s v="wearables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58"/>
    <n v="343.15"/>
    <x v="2"/>
    <s v="wearables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12"/>
    <n v="72.59"/>
    <x v="2"/>
    <s v="wearables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1"/>
    <n v="26"/>
    <x v="2"/>
    <s v="wearables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7"/>
    <n v="6.5"/>
    <x v="2"/>
    <s v="wearables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35"/>
    <n v="119.39"/>
    <x v="2"/>
    <s v="wearables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0"/>
    <n v="84.29"/>
    <x v="2"/>
    <s v="wearables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"/>
    <n v="90.86"/>
    <x v="2"/>
    <s v="wearables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0"/>
    <n v="1"/>
    <x v="2"/>
    <s v="wearables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46"/>
    <n v="20.34"/>
    <x v="2"/>
    <s v="wearables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15"/>
    <n v="530.69000000000005"/>
    <x v="2"/>
    <s v="wearables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82"/>
    <n v="120.39"/>
    <x v="2"/>
    <s v="wearables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3"/>
    <n v="13"/>
    <x v="2"/>
    <s v="wearables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27"/>
    <n v="291.33"/>
    <x v="2"/>
    <s v="wearables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31"/>
    <n v="124.92"/>
    <x v="2"/>
    <s v="wearables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6"/>
    <n v="119.57"/>
    <x v="2"/>
    <s v="wearables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1"/>
    <n v="120.25"/>
    <x v="2"/>
    <s v="wearables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1"/>
    <n v="195.4"/>
    <x v="2"/>
    <s v="wearables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n v="0"/>
    <x v="2"/>
    <s v="wearables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79"/>
    <n v="117.7"/>
    <x v="2"/>
    <s v="wearables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22"/>
    <n v="23.95"/>
    <x v="2"/>
    <s v="wearables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0"/>
    <n v="30.5"/>
    <x v="2"/>
    <s v="wearables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n v="0"/>
    <x v="2"/>
    <s v="wearables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34"/>
    <n v="99.97"/>
    <x v="2"/>
    <s v="wearables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0"/>
    <n v="26.25"/>
    <x v="2"/>
    <s v="wearables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1"/>
    <n v="199"/>
    <x v="2"/>
    <s v="wearables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15"/>
    <n v="80.319999999999993"/>
    <x v="2"/>
    <s v="wearables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"/>
    <n v="115.75"/>
    <x v="2"/>
    <s v="wearables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10"/>
    <n v="44.69"/>
    <x v="2"/>
    <s v="wearables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0"/>
    <n v="76.25"/>
    <x v="2"/>
    <s v="wearables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1"/>
    <n v="22.5"/>
    <x v="2"/>
    <s v="wearables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"/>
    <n v="19.399999999999999"/>
    <x v="2"/>
    <s v="wearables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44"/>
    <n v="66.709999999999994"/>
    <x v="3"/>
    <s v="nonfiction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22"/>
    <n v="84.14"/>
    <x v="3"/>
    <s v="nonfiction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32"/>
    <n v="215.73"/>
    <x v="3"/>
    <s v="nonfiction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09"/>
    <n v="54.69"/>
    <x v="3"/>
    <s v="nonfiction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05"/>
    <n v="51.63"/>
    <x v="3"/>
    <s v="nonfiction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00"/>
    <n v="143.36000000000001"/>
    <x v="3"/>
    <s v="nonfiction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01"/>
    <n v="72.430000000000007"/>
    <x v="3"/>
    <s v="nonfiction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56"/>
    <n v="36.53"/>
    <x v="3"/>
    <s v="nonfiction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06"/>
    <n v="60.9"/>
    <x v="3"/>
    <s v="nonfiction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31"/>
    <n v="43.55"/>
    <x v="3"/>
    <s v="nonfiction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32"/>
    <n v="99.77"/>
    <x v="3"/>
    <s v="nonfiction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26"/>
    <n v="88.73"/>
    <x v="3"/>
    <s v="nonfiction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60"/>
    <n v="4.92"/>
    <x v="3"/>
    <s v="nonfiction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20"/>
    <n v="17.82"/>
    <x v="3"/>
    <s v="nonfiction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26"/>
    <n v="187.19"/>
    <x v="3"/>
    <s v="nonfiction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14"/>
    <n v="234.81"/>
    <x v="3"/>
    <s v="nonfiction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15"/>
    <n v="105.05"/>
    <x v="3"/>
    <s v="nonfiction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22"/>
    <n v="56.67"/>
    <x v="3"/>
    <s v="nonfiction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07"/>
    <n v="39.049999999999997"/>
    <x v="3"/>
    <s v="nonfiction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58"/>
    <n v="68.349999999999994"/>
    <x v="3"/>
    <s v="nonfiction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07"/>
    <n v="169.58"/>
    <x v="3"/>
    <s v="nonfiction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02"/>
    <n v="141.41999999999999"/>
    <x v="3"/>
    <s v="nonfiction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11"/>
    <n v="67.39"/>
    <x v="3"/>
    <s v="nonfiction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48"/>
    <n v="54.27"/>
    <x v="3"/>
    <s v="nonfiction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02"/>
    <n v="82.52"/>
    <x v="3"/>
    <s v="nonfiction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79"/>
    <n v="53.73"/>
    <x v="3"/>
    <s v="nonfiction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11"/>
    <n v="34.21"/>
    <x v="3"/>
    <s v="nonfiction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00"/>
    <n v="127.33"/>
    <x v="3"/>
    <s v="nonfiction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00"/>
    <n v="45.57"/>
    <x v="3"/>
    <s v="nonfiction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06"/>
    <n v="95.96"/>
    <x v="3"/>
    <s v="nonfiction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03"/>
    <n v="77.27"/>
    <x v="3"/>
    <s v="nonfiction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19"/>
    <n v="57.34"/>
    <x v="3"/>
    <s v="nonfiction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12"/>
    <n v="53.19"/>
    <x v="3"/>
    <s v="nonfiction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28"/>
    <n v="492.31"/>
    <x v="3"/>
    <s v="nonfiction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04"/>
    <n v="42.35"/>
    <x v="3"/>
    <s v="nonfiction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02"/>
    <n v="37.47"/>
    <x v="3"/>
    <s v="nonfiction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18"/>
    <n v="37.450000000000003"/>
    <x v="3"/>
    <s v="nonfiction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38"/>
    <n v="33.06"/>
    <x v="3"/>
    <s v="nonfiction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02"/>
    <n v="134.21"/>
    <x v="3"/>
    <s v="nonfiction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02"/>
    <n v="51.47"/>
    <x v="3"/>
    <s v="nonfiction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n v="0"/>
    <x v="3"/>
    <s v="fiction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5"/>
    <n v="39.17"/>
    <x v="3"/>
    <s v="fiction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n v="0"/>
    <x v="3"/>
    <s v="fiction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0"/>
    <n v="5"/>
    <x v="3"/>
    <s v="fiction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n v="0"/>
    <x v="3"/>
    <s v="fiction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36"/>
    <n v="57.3"/>
    <x v="3"/>
    <s v="fiction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n v="0"/>
    <x v="3"/>
    <s v="fiction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4"/>
    <n v="59"/>
    <x v="3"/>
    <s v="fiction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n v="0"/>
    <x v="3"/>
    <s v="fiction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41"/>
    <n v="31.85"/>
    <x v="3"/>
    <s v="fiction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n v="0"/>
    <x v="3"/>
    <s v="fiction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0"/>
    <n v="10"/>
    <x v="3"/>
    <s v="fiction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"/>
    <n v="50"/>
    <x v="3"/>
    <s v="fiction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1"/>
    <n v="16"/>
    <x v="3"/>
    <s v="fiction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70"/>
    <n v="39"/>
    <x v="3"/>
    <s v="fiction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2"/>
    <n v="34"/>
    <x v="3"/>
    <s v="fiction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51"/>
    <n v="63.12"/>
    <x v="3"/>
    <s v="fiction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1"/>
    <n v="7"/>
    <x v="3"/>
    <s v="fiction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0"/>
    <n v="2"/>
    <x v="3"/>
    <s v="fiction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3"/>
    <n v="66.67"/>
    <x v="3"/>
    <s v="fiction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04"/>
    <n v="38.520000000000003"/>
    <x v="4"/>
    <s v="rock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33"/>
    <n v="42.61"/>
    <x v="4"/>
    <s v="rock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00"/>
    <n v="50"/>
    <x v="4"/>
    <s v="rock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48"/>
    <n v="63.49"/>
    <x v="4"/>
    <s v="rock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03"/>
    <n v="102.5"/>
    <x v="4"/>
    <s v="rock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81"/>
    <n v="31.14"/>
    <x v="4"/>
    <s v="rock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43"/>
    <n v="162.27000000000001"/>
    <x v="4"/>
    <s v="rock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14"/>
    <n v="80.59"/>
    <x v="4"/>
    <s v="rock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04"/>
    <n v="59.85"/>
    <x v="4"/>
    <s v="rock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09"/>
    <n v="132.86000000000001"/>
    <x v="4"/>
    <s v="rock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44"/>
    <n v="92.55"/>
    <x v="4"/>
    <s v="rock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04"/>
    <n v="60.86"/>
    <x v="4"/>
    <s v="rock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00"/>
    <n v="41.85"/>
    <x v="4"/>
    <s v="rock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03"/>
    <n v="88.33"/>
    <x v="4"/>
    <s v="rock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05"/>
    <n v="158.96"/>
    <x v="4"/>
    <s v="rock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12"/>
    <n v="85.05"/>
    <x v="4"/>
    <s v="rock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01"/>
    <n v="112.61"/>
    <x v="4"/>
    <s v="rock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08"/>
    <n v="45.44"/>
    <x v="4"/>
    <s v="rock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15"/>
    <n v="46.22"/>
    <x v="4"/>
    <s v="rock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00"/>
    <n v="178.61"/>
    <x v="4"/>
    <s v="rock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52"/>
    <n v="40.75"/>
    <x v="4"/>
    <s v="rock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12"/>
    <n v="43.73"/>
    <x v="4"/>
    <s v="rock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01"/>
    <n v="81.069999999999993"/>
    <x v="4"/>
    <s v="rock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23"/>
    <n v="74.61"/>
    <x v="4"/>
    <s v="rock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00"/>
    <n v="305.56"/>
    <x v="4"/>
    <s v="rock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05"/>
    <n v="58.33"/>
    <x v="4"/>
    <s v="rock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04"/>
    <n v="117.68"/>
    <x v="4"/>
    <s v="rock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05"/>
    <n v="73.77"/>
    <x v="4"/>
    <s v="rock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00"/>
    <n v="104.65"/>
    <x v="4"/>
    <s v="rock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04"/>
    <n v="79.83"/>
    <x v="4"/>
    <s v="rock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05"/>
    <n v="58.33"/>
    <x v="4"/>
    <s v="rock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04"/>
    <n v="86.67"/>
    <x v="4"/>
    <s v="rock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52"/>
    <n v="27.61"/>
    <x v="4"/>
    <s v="rock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60"/>
    <n v="25"/>
    <x v="4"/>
    <s v="rock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27"/>
    <n v="45.46"/>
    <x v="4"/>
    <s v="rock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07"/>
    <n v="99.53"/>
    <x v="4"/>
    <s v="rock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15"/>
    <n v="39.31"/>
    <x v="4"/>
    <s v="rock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37"/>
    <n v="89.42"/>
    <x v="4"/>
    <s v="rock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56"/>
    <n v="28.68"/>
    <x v="4"/>
    <s v="rock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09"/>
    <n v="31.07"/>
    <x v="4"/>
    <s v="rock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34"/>
    <n v="70.55"/>
    <x v="4"/>
    <s v="rock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00"/>
    <n v="224.13"/>
    <x v="4"/>
    <s v="rock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19"/>
    <n v="51.81"/>
    <x v="4"/>
    <s v="rock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80"/>
    <n v="43.52"/>
    <x v="4"/>
    <s v="rock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34"/>
    <n v="39.82"/>
    <x v="4"/>
    <s v="rock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00"/>
    <n v="126.81"/>
    <x v="4"/>
    <s v="rock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01"/>
    <n v="113.88"/>
    <x v="4"/>
    <s v="rock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03"/>
    <n v="28.18"/>
    <x v="4"/>
    <s v="rock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07"/>
    <n v="36.61"/>
    <x v="4"/>
    <s v="rock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04"/>
    <n v="32.5"/>
    <x v="4"/>
    <s v="rock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08"/>
    <n v="60.66"/>
    <x v="4"/>
    <s v="rock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33"/>
    <n v="175"/>
    <x v="4"/>
    <s v="rock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01"/>
    <n v="97.99"/>
    <x v="4"/>
    <s v="rock"/>
    <d v="2012-01-21T08:13:00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02"/>
    <n v="148.78"/>
    <x v="4"/>
    <s v="rock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31"/>
    <n v="96.08"/>
    <x v="4"/>
    <s v="rock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17"/>
    <n v="58.63"/>
    <x v="4"/>
    <s v="rock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01"/>
    <n v="109.71"/>
    <x v="4"/>
    <s v="rock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22"/>
    <n v="49.11"/>
    <x v="4"/>
    <s v="rock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45"/>
    <n v="47.67"/>
    <x v="4"/>
    <s v="rock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17"/>
    <n v="60.74"/>
    <x v="4"/>
    <s v="rock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20"/>
    <n v="63.38"/>
    <x v="4"/>
    <s v="metal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01"/>
    <n v="53.89"/>
    <x v="4"/>
    <s v="metal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04"/>
    <n v="66.87"/>
    <x v="4"/>
    <s v="metal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67"/>
    <n v="63.1"/>
    <x v="4"/>
    <s v="metal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94"/>
    <n v="36.630000000000003"/>
    <x v="4"/>
    <s v="metal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20"/>
    <n v="34.01"/>
    <x v="4"/>
    <s v="metal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22"/>
    <n v="28.55"/>
    <x v="4"/>
    <s v="metal"/>
    <d v="2014-03-10T14:00:00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00"/>
    <n v="10"/>
    <x v="4"/>
    <s v="metal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00"/>
    <n v="18.75"/>
    <x v="4"/>
    <s v="metal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20"/>
    <n v="41.7"/>
    <x v="4"/>
    <s v="metal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55"/>
    <n v="46.67"/>
    <x v="4"/>
    <s v="metal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30"/>
    <n v="37.270000000000003"/>
    <x v="4"/>
    <s v="metal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05"/>
    <n v="59.26"/>
    <x v="4"/>
    <s v="metal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00"/>
    <n v="30"/>
    <x v="4"/>
    <s v="metal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18"/>
    <n v="65.86"/>
    <x v="4"/>
    <s v="metal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03"/>
    <n v="31.91"/>
    <x v="4"/>
    <s v="metal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18"/>
    <n v="19.46"/>
    <x v="4"/>
    <s v="metal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00"/>
    <n v="50"/>
    <x v="4"/>
    <s v="metal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44"/>
    <n v="22.74"/>
    <x v="4"/>
    <s v="metal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05"/>
    <n v="42.72"/>
    <x v="4"/>
    <s v="metal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18"/>
    <n v="52.92"/>
    <x v="4"/>
    <s v="jazz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"/>
    <n v="50.5"/>
    <x v="4"/>
    <s v="jazz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0"/>
    <n v="42.5"/>
    <x v="4"/>
    <s v="jazz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5"/>
    <n v="18"/>
    <x v="4"/>
    <s v="jazz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42"/>
    <n v="34.18"/>
    <x v="4"/>
    <s v="jazz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"/>
    <n v="22.5"/>
    <x v="4"/>
    <s v="jazz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18"/>
    <n v="58.18"/>
    <x v="4"/>
    <s v="jazz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24"/>
    <n v="109.18"/>
    <x v="4"/>
    <s v="jazz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0"/>
    <n v="50"/>
    <x v="4"/>
    <s v="jazz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12"/>
    <n v="346.67"/>
    <x v="4"/>
    <s v="jazz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0"/>
    <n v="12.4"/>
    <x v="4"/>
    <s v="jazz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"/>
    <n v="27.08"/>
    <x v="4"/>
    <s v="jazz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1"/>
    <n v="32.5"/>
    <x v="4"/>
    <s v="jazz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"/>
    <n v="9"/>
    <x v="4"/>
    <s v="jazz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24"/>
    <n v="34.76"/>
    <x v="4"/>
    <s v="jazz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n v="0"/>
    <x v="4"/>
    <s v="jazz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41"/>
    <n v="28.58"/>
    <x v="4"/>
    <s v="jazz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68"/>
    <n v="46.59"/>
    <x v="4"/>
    <s v="jazz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"/>
    <n v="32.5"/>
    <x v="4"/>
    <s v="jazz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31"/>
    <n v="21.47"/>
    <x v="4"/>
    <s v="jazz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3"/>
    <n v="14.13"/>
    <x v="4"/>
    <s v="indie rock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1"/>
    <n v="30"/>
    <x v="4"/>
    <s v="indie rock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20"/>
    <n v="21.57"/>
    <x v="4"/>
    <s v="indie rock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40"/>
    <n v="83.38"/>
    <x v="4"/>
    <s v="indie rock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1"/>
    <n v="10"/>
    <x v="4"/>
    <s v="indie rock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75"/>
    <n v="35.71"/>
    <x v="4"/>
    <s v="indie rock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41"/>
    <n v="29.29"/>
    <x v="4"/>
    <s v="indie rock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n v="0"/>
    <x v="4"/>
    <s v="indie rock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"/>
    <n v="18"/>
    <x v="4"/>
    <s v="indie rock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"/>
    <n v="73.760000000000005"/>
    <x v="4"/>
    <s v="indie rock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"/>
    <n v="31.25"/>
    <x v="4"/>
    <s v="indie rock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"/>
    <n v="28.89"/>
    <x v="4"/>
    <s v="indie rock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41"/>
    <n v="143.82"/>
    <x v="4"/>
    <s v="indie rock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10"/>
    <n v="40"/>
    <x v="4"/>
    <s v="indie rock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39"/>
    <n v="147.81"/>
    <x v="4"/>
    <s v="indie rock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"/>
    <n v="27.86"/>
    <x v="4"/>
    <s v="indie rock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40"/>
    <n v="44.44"/>
    <x v="4"/>
    <s v="indie rock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n v="0"/>
    <x v="4"/>
    <s v="indie rock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3"/>
    <n v="35"/>
    <x v="4"/>
    <s v="indie rock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37"/>
    <n v="35"/>
    <x v="4"/>
    <s v="indie rock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0"/>
    <n v="10.5"/>
    <x v="4"/>
    <s v="jazz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n v="0"/>
    <x v="4"/>
    <s v="jazz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0"/>
    <n v="30"/>
    <x v="4"/>
    <s v="jazz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"/>
    <n v="40"/>
    <x v="4"/>
    <s v="jazz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0"/>
    <n v="50.33"/>
    <x v="4"/>
    <s v="jazz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"/>
    <n v="32.67"/>
    <x v="4"/>
    <s v="jazz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n v="0"/>
    <x v="4"/>
    <s v="jazz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n v="0"/>
    <x v="4"/>
    <s v="jazz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n v="0"/>
    <x v="4"/>
    <s v="jazz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"/>
    <n v="65"/>
    <x v="4"/>
    <s v="jazz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22"/>
    <n v="24.6"/>
    <x v="4"/>
    <s v="jazz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n v="0"/>
    <x v="4"/>
    <s v="jazz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1"/>
    <n v="15"/>
    <x v="4"/>
    <s v="jazz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7"/>
    <n v="82.58"/>
    <x v="4"/>
    <s v="jazz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n v="0"/>
    <x v="4"/>
    <s v="jazz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6"/>
    <n v="41.67"/>
    <x v="4"/>
    <s v="jazz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n v="0"/>
    <x v="4"/>
    <s v="jazz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1"/>
    <n v="30"/>
    <x v="4"/>
    <s v="jazz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"/>
    <n v="19.600000000000001"/>
    <x v="4"/>
    <s v="jazz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1"/>
    <n v="100"/>
    <x v="4"/>
    <s v="jazz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n v="0"/>
    <x v="4"/>
    <s v="jazz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31"/>
    <n v="231.75"/>
    <x v="4"/>
    <s v="jazz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21"/>
    <n v="189.33"/>
    <x v="4"/>
    <s v="jazz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"/>
    <n v="55"/>
    <x v="4"/>
    <s v="jazz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11"/>
    <n v="21.8"/>
    <x v="4"/>
    <s v="jazz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3"/>
    <n v="32"/>
    <x v="4"/>
    <s v="jazz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n v="0"/>
    <x v="4"/>
    <s v="jazz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n v="0"/>
    <x v="4"/>
    <s v="jazz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11"/>
    <n v="56.25"/>
    <x v="4"/>
    <s v="jazz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n v="0"/>
    <x v="4"/>
    <s v="jazz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38"/>
    <n v="69"/>
    <x v="4"/>
    <s v="jazz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7"/>
    <n v="18.71"/>
    <x v="4"/>
    <s v="jazz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15"/>
    <n v="46.03"/>
    <x v="4"/>
    <s v="jazz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6"/>
    <n v="60"/>
    <x v="4"/>
    <s v="jazz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30"/>
    <n v="50.67"/>
    <x v="4"/>
    <s v="jazz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"/>
    <n v="25"/>
    <x v="4"/>
    <s v="jazz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n v="0"/>
    <x v="4"/>
    <s v="jazz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"/>
    <n v="20"/>
    <x v="4"/>
    <s v="jazz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0"/>
    <n v="25"/>
    <x v="4"/>
    <s v="jazz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"/>
    <n v="20"/>
    <x v="4"/>
    <s v="jazz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17"/>
    <n v="110.29"/>
    <x v="2"/>
    <s v="wearables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"/>
    <n v="37.450000000000003"/>
    <x v="2"/>
    <s v="wearables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9"/>
    <n v="41.75"/>
    <x v="2"/>
    <s v="wearables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10"/>
    <n v="24.08"/>
    <x v="2"/>
    <s v="wearables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13"/>
    <n v="69.41"/>
    <x v="2"/>
    <s v="wearables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"/>
    <n v="155.25"/>
    <x v="2"/>
    <s v="wearables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2"/>
    <n v="57.2"/>
    <x v="2"/>
    <s v="wearables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n v="0"/>
    <x v="2"/>
    <s v="wearables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12"/>
    <n v="60"/>
    <x v="2"/>
    <s v="wearables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"/>
    <n v="39"/>
    <x v="2"/>
    <s v="wearables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28"/>
    <n v="58.42"/>
    <x v="2"/>
    <s v="wearables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38"/>
    <n v="158.63999999999999"/>
    <x v="2"/>
    <s v="wearables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40"/>
    <n v="99.86"/>
    <x v="2"/>
    <s v="wearables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1"/>
    <n v="25.2"/>
    <x v="2"/>
    <s v="wearables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43"/>
    <n v="89.19"/>
    <x v="2"/>
    <s v="wearables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6"/>
    <n v="182.62"/>
    <x v="2"/>
    <s v="wearables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2"/>
    <n v="50.65"/>
    <x v="2"/>
    <s v="wearables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2"/>
    <n v="33.29"/>
    <x v="2"/>
    <s v="wearables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11"/>
    <n v="51.82"/>
    <x v="2"/>
    <s v="wearables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39"/>
    <n v="113.63"/>
    <x v="2"/>
    <s v="wearables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46"/>
    <n v="136.46"/>
    <x v="2"/>
    <s v="wearables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42"/>
    <n v="364.35"/>
    <x v="2"/>
    <s v="wearables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28"/>
    <n v="19.239999999999998"/>
    <x v="2"/>
    <s v="wearables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"/>
    <n v="41.89"/>
    <x v="2"/>
    <s v="wearables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1"/>
    <n v="30.31"/>
    <x v="2"/>
    <s v="wearables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"/>
    <n v="49.67"/>
    <x v="2"/>
    <s v="wearables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15"/>
    <n v="59.2"/>
    <x v="2"/>
    <s v="wearables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18"/>
    <n v="43.98"/>
    <x v="2"/>
    <s v="wearables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"/>
    <n v="26.5"/>
    <x v="2"/>
    <s v="wearables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47"/>
    <n v="1272.73"/>
    <x v="2"/>
    <s v="wearables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46"/>
    <n v="164"/>
    <x v="2"/>
    <s v="wearables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0"/>
    <n v="45.2"/>
    <x v="2"/>
    <s v="wearables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35"/>
    <n v="153.88999999999999"/>
    <x v="2"/>
    <s v="wearables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"/>
    <n v="51.38"/>
    <x v="2"/>
    <s v="wearables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1"/>
    <n v="93.33"/>
    <x v="2"/>
    <s v="wearables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3"/>
    <n v="108.63"/>
    <x v="2"/>
    <s v="wearables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2"/>
    <n v="160.5"/>
    <x v="2"/>
    <s v="wearables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34"/>
    <n v="75.75"/>
    <x v="2"/>
    <s v="wearables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56"/>
    <n v="790.84"/>
    <x v="2"/>
    <s v="wearables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83"/>
    <n v="301.94"/>
    <x v="2"/>
    <s v="wearables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15"/>
    <n v="47.94"/>
    <x v="2"/>
    <s v="wearables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0"/>
    <n v="2.75"/>
    <x v="2"/>
    <s v="wearables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0"/>
    <n v="1"/>
    <x v="2"/>
    <s v="wearables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30"/>
    <n v="171.79"/>
    <x v="2"/>
    <s v="wearables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"/>
    <n v="35.33"/>
    <x v="2"/>
    <s v="wearables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"/>
    <n v="82.09"/>
    <x v="2"/>
    <s v="wearables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13"/>
    <n v="110.87"/>
    <x v="2"/>
    <s v="wearables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13"/>
    <n v="161.22"/>
    <x v="2"/>
    <s v="wearables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n v="0"/>
    <x v="2"/>
    <s v="wearables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17"/>
    <n v="52.41"/>
    <x v="2"/>
    <s v="wearables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0"/>
    <n v="13"/>
    <x v="2"/>
    <s v="wearables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"/>
    <n v="30.29"/>
    <x v="2"/>
    <s v="wearables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0"/>
    <n v="116.75"/>
    <x v="2"/>
    <s v="wearables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25"/>
    <n v="89.6"/>
    <x v="2"/>
    <s v="wearables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"/>
    <n v="424.45"/>
    <x v="2"/>
    <s v="wearables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"/>
    <n v="80.67"/>
    <x v="2"/>
    <s v="wearables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2"/>
    <n v="13"/>
    <x v="2"/>
    <s v="wearables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"/>
    <n v="8.1300000000000008"/>
    <x v="2"/>
    <s v="wearables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59"/>
    <n v="153.43"/>
    <x v="2"/>
    <s v="wearables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8"/>
    <n v="292.08"/>
    <x v="2"/>
    <s v="wearables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"/>
    <n v="3304"/>
    <x v="2"/>
    <s v="wearables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04"/>
    <n v="1300"/>
    <x v="2"/>
    <s v="wearables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30"/>
    <n v="134.55000000000001"/>
    <x v="2"/>
    <s v="wearables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16"/>
    <n v="214.07"/>
    <x v="2"/>
    <s v="wearables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82"/>
    <n v="216.34"/>
    <x v="2"/>
    <s v="wearables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75"/>
    <n v="932.31"/>
    <x v="2"/>
    <s v="wearables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6"/>
    <n v="29.25"/>
    <x v="2"/>
    <s v="wearables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44"/>
    <n v="174.95"/>
    <x v="2"/>
    <s v="wearables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0"/>
    <n v="250"/>
    <x v="2"/>
    <s v="wearables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13"/>
    <n v="65"/>
    <x v="2"/>
    <s v="wearables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0"/>
    <n v="55"/>
    <x v="2"/>
    <s v="wearables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0"/>
    <n v="75"/>
    <x v="2"/>
    <s v="wearables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35"/>
    <n v="1389.36"/>
    <x v="2"/>
    <s v="wearables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35"/>
    <n v="95.91"/>
    <x v="2"/>
    <s v="wearables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31"/>
    <n v="191.25"/>
    <x v="2"/>
    <s v="wearables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3"/>
    <n v="40"/>
    <x v="2"/>
    <s v="wearables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3"/>
    <n v="74.790000000000006"/>
    <x v="2"/>
    <s v="wearables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23"/>
    <n v="161.12"/>
    <x v="2"/>
    <s v="wearables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"/>
    <n v="88.71"/>
    <x v="2"/>
    <s v="wearables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47"/>
    <n v="53.25"/>
    <x v="2"/>
    <s v="wearables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06"/>
    <n v="106.2"/>
    <x v="4"/>
    <s v="electronic music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52"/>
    <n v="22.08"/>
    <x v="4"/>
    <s v="electronic music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15"/>
    <n v="31.05"/>
    <x v="4"/>
    <s v="electronic music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37"/>
    <n v="36.21"/>
    <x v="4"/>
    <s v="electronic music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19"/>
    <n v="388.98"/>
    <x v="4"/>
    <s v="electronic music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10"/>
    <n v="71.849999999999994"/>
    <x v="4"/>
    <s v="electronic music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00"/>
    <n v="57.38"/>
    <x v="4"/>
    <s v="electronic music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03"/>
    <n v="69.67"/>
    <x v="4"/>
    <s v="electronic music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17"/>
    <n v="45.99"/>
    <x v="4"/>
    <s v="electronic music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12"/>
    <n v="79.260000000000005"/>
    <x v="4"/>
    <s v="electronic music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42"/>
    <n v="43.03"/>
    <x v="4"/>
    <s v="electronic music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07"/>
    <n v="108.48"/>
    <x v="4"/>
    <s v="electronic music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08"/>
    <n v="61.03"/>
    <x v="4"/>
    <s v="electronic music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03"/>
    <n v="50.59"/>
    <x v="4"/>
    <s v="electronic music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30"/>
    <n v="39.159999999999997"/>
    <x v="4"/>
    <s v="electronic music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08"/>
    <n v="65.16"/>
    <x v="4"/>
    <s v="electronic music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12"/>
    <n v="23.96"/>
    <x v="4"/>
    <s v="electronic music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02"/>
    <n v="48.62"/>
    <x v="4"/>
    <s v="electronic music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45"/>
    <n v="35.74"/>
    <x v="4"/>
    <s v="electronic music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28"/>
    <n v="21.37"/>
    <x v="4"/>
    <s v="electronic music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0"/>
    <n v="250"/>
    <x v="5"/>
    <s v="audio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n v="0"/>
    <x v="5"/>
    <s v="audio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2"/>
    <n v="10"/>
    <x v="5"/>
    <s v="audio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9"/>
    <n v="29.24"/>
    <x v="5"/>
    <s v="audio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0"/>
    <n v="3"/>
    <x v="5"/>
    <s v="audio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3"/>
    <n v="33.25"/>
    <x v="5"/>
    <s v="audio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n v="0"/>
    <x v="5"/>
    <s v="audio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0"/>
    <n v="1"/>
    <x v="5"/>
    <s v="audio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"/>
    <n v="53"/>
    <x v="5"/>
    <s v="audio"/>
    <d v="2016-09-25T01:16:29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n v="0"/>
    <x v="5"/>
    <s v="audio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n v="0"/>
    <x v="5"/>
    <s v="audio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n v="0"/>
    <x v="5"/>
    <s v="audio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n v="0"/>
    <x v="5"/>
    <s v="audio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1"/>
    <n v="15"/>
    <x v="5"/>
    <s v="audio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n v="0"/>
    <x v="5"/>
    <s v="audio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n v="0"/>
    <x v="5"/>
    <s v="audio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n v="0"/>
    <x v="5"/>
    <s v="audio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n v="0"/>
    <x v="5"/>
    <s v="audio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n v="0"/>
    <x v="5"/>
    <s v="audio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n v="0"/>
    <x v="5"/>
    <s v="audio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1"/>
    <n v="50"/>
    <x v="5"/>
    <s v="audio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n v="0"/>
    <x v="5"/>
    <s v="audio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95"/>
    <n v="47.5"/>
    <x v="5"/>
    <s v="audio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n v="0"/>
    <x v="5"/>
    <s v="audio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9"/>
    <n v="65.67"/>
    <x v="6"/>
    <s v="video games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3"/>
    <n v="16.2"/>
    <x v="6"/>
    <s v="video games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"/>
    <n v="34.130000000000003"/>
    <x v="6"/>
    <s v="video games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26"/>
    <n v="13"/>
    <x v="6"/>
    <s v="video games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0"/>
    <n v="11.25"/>
    <x v="6"/>
    <s v="video games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39"/>
    <n v="40.479999999999997"/>
    <x v="6"/>
    <s v="video games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1"/>
    <n v="35"/>
    <x v="6"/>
    <s v="video games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n v="0"/>
    <x v="6"/>
    <s v="video games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0"/>
    <n v="12.75"/>
    <x v="6"/>
    <s v="video games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"/>
    <n v="10"/>
    <x v="6"/>
    <s v="video games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"/>
    <n v="113.57"/>
    <x v="6"/>
    <s v="video games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5"/>
    <n v="15"/>
    <x v="6"/>
    <s v="video games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63"/>
    <n v="48.28"/>
    <x v="6"/>
    <s v="video games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29"/>
    <n v="43.98"/>
    <x v="6"/>
    <s v="video games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8"/>
    <n v="9"/>
    <x v="6"/>
    <s v="video games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3"/>
    <n v="37.67"/>
    <x v="6"/>
    <s v="video games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"/>
    <n v="18.579999999999998"/>
    <x v="6"/>
    <s v="video games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0"/>
    <n v="3"/>
    <x v="6"/>
    <s v="video games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1"/>
    <n v="18.670000000000002"/>
    <x v="6"/>
    <s v="video games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1"/>
    <n v="410"/>
    <x v="6"/>
    <s v="video games"/>
    <d v="2014-08-02T15:49:43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n v="0"/>
    <x v="6"/>
    <s v="video games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"/>
    <n v="114"/>
    <x v="6"/>
    <s v="video games"/>
    <d v="2016-03-14T15:06:15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0"/>
    <n v="7.5"/>
    <x v="6"/>
    <s v="video games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n v="0"/>
    <x v="6"/>
    <s v="video games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14"/>
    <n v="43.42"/>
    <x v="6"/>
    <s v="video games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8"/>
    <n v="23.96"/>
    <x v="6"/>
    <s v="video games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0"/>
    <n v="5"/>
    <x v="6"/>
    <s v="video games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13"/>
    <n v="12.5"/>
    <x v="6"/>
    <s v="video games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"/>
    <n v="3"/>
    <x v="6"/>
    <s v="video games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14"/>
    <n v="10.56"/>
    <x v="6"/>
    <s v="video games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18"/>
    <n v="122"/>
    <x v="6"/>
    <s v="video games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"/>
    <n v="267.81"/>
    <x v="6"/>
    <s v="video games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18"/>
    <n v="74.209999999999994"/>
    <x v="6"/>
    <s v="video games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0"/>
    <n v="6.71"/>
    <x v="6"/>
    <s v="video games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"/>
    <n v="81.95"/>
    <x v="6"/>
    <s v="video games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1"/>
    <n v="25"/>
    <x v="6"/>
    <s v="video games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3"/>
    <n v="10"/>
    <x v="6"/>
    <s v="video games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0"/>
    <n v="6.83"/>
    <x v="6"/>
    <s v="video games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"/>
    <n v="17.71"/>
    <x v="6"/>
    <s v="video games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2"/>
    <n v="16.2"/>
    <x v="6"/>
    <s v="video games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5"/>
    <n v="80.3"/>
    <x v="6"/>
    <s v="video games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0"/>
    <n v="71.55"/>
    <x v="6"/>
    <s v="video games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41"/>
    <n v="23.57"/>
    <x v="6"/>
    <s v="video games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n v="0"/>
    <x v="6"/>
    <s v="video games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3"/>
    <n v="34.880000000000003"/>
    <x v="6"/>
    <s v="video games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0"/>
    <n v="15"/>
    <x v="6"/>
    <s v="video games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1"/>
    <n v="23.18"/>
    <x v="6"/>
    <s v="video games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0"/>
    <n v="1"/>
    <x v="6"/>
    <s v="video games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36"/>
    <n v="100.23"/>
    <x v="6"/>
    <s v="video games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1"/>
    <n v="5"/>
    <x v="6"/>
    <s v="video games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0"/>
    <n v="3.33"/>
    <x v="6"/>
    <s v="video games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0"/>
    <n v="13.25"/>
    <x v="6"/>
    <s v="video games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0"/>
    <n v="17.850000000000001"/>
    <x v="6"/>
    <s v="video games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"/>
    <n v="10.38"/>
    <x v="6"/>
    <s v="video games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"/>
    <n v="36.33"/>
    <x v="6"/>
    <s v="video games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0"/>
    <n v="5"/>
    <x v="6"/>
    <s v="video games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n v="0"/>
    <x v="6"/>
    <s v="video games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0"/>
    <n v="5.8"/>
    <x v="6"/>
    <s v="video games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n v="0"/>
    <x v="6"/>
    <s v="video games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0"/>
    <n v="3.67"/>
    <x v="6"/>
    <s v="video games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0"/>
    <n v="60.71"/>
    <x v="6"/>
    <s v="mobile games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n v="0"/>
    <x v="6"/>
    <s v="mobile games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1"/>
    <n v="5"/>
    <x v="6"/>
    <s v="mobile games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2"/>
    <n v="25.43"/>
    <x v="6"/>
    <s v="mobile games"/>
    <d v="2014-11-14T21:30:00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0"/>
    <n v="1"/>
    <x v="6"/>
    <s v="mobile games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0"/>
    <n v="10.5"/>
    <x v="6"/>
    <s v="mobile games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0"/>
    <n v="3.67"/>
    <x v="6"/>
    <s v="mobile games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n v="0"/>
    <x v="6"/>
    <s v="mobile games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14"/>
    <n v="110.62"/>
    <x v="6"/>
    <s v="mobile games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1"/>
    <n v="20"/>
    <x v="6"/>
    <s v="mobile games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0"/>
    <n v="1"/>
    <x v="6"/>
    <s v="mobile games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5"/>
    <n v="50"/>
    <x v="6"/>
    <s v="mobile games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"/>
    <n v="45"/>
    <x v="6"/>
    <s v="mobile games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40"/>
    <n v="253.21"/>
    <x v="6"/>
    <s v="mobile games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0"/>
    <n v="31.25"/>
    <x v="6"/>
    <s v="mobile games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0"/>
    <n v="5"/>
    <x v="6"/>
    <s v="mobile games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n v="0"/>
    <x v="6"/>
    <s v="mobile games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n v="0"/>
    <x v="6"/>
    <s v="mobile games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n v="0"/>
    <x v="6"/>
    <s v="mobile games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0"/>
    <n v="23.25"/>
    <x v="6"/>
    <s v="mobile games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n v="0"/>
    <x v="7"/>
    <s v="food trucks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0"/>
    <n v="100"/>
    <x v="7"/>
    <s v="food trucks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9"/>
    <n v="44.17"/>
    <x v="7"/>
    <s v="food trucks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n v="0"/>
    <x v="7"/>
    <s v="food trucks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0"/>
    <n v="24.33"/>
    <x v="7"/>
    <s v="food trucks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0"/>
    <n v="37.5"/>
    <x v="7"/>
    <s v="food trucks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10"/>
    <n v="42"/>
    <x v="7"/>
    <s v="food trucks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n v="0"/>
    <x v="7"/>
    <s v="food trucks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6"/>
    <n v="60.73"/>
    <x v="7"/>
    <s v="food trucks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1"/>
    <n v="50"/>
    <x v="7"/>
    <s v="food trucks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7"/>
    <n v="108.33"/>
    <x v="7"/>
    <s v="food trucks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1"/>
    <n v="23.5"/>
    <x v="7"/>
    <s v="food trucks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n v="0"/>
    <x v="7"/>
    <s v="food trucks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2"/>
    <n v="50.33"/>
    <x v="7"/>
    <s v="food trucks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0"/>
    <n v="11.67"/>
    <x v="7"/>
    <s v="food trucks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n v="0"/>
    <x v="7"/>
    <s v="food trucks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4"/>
    <n v="60.79"/>
    <x v="7"/>
    <s v="food trucks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n v="0"/>
    <x v="7"/>
    <s v="food trucks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0"/>
    <n v="17.5"/>
    <x v="7"/>
    <s v="food trucks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n v="0"/>
    <x v="7"/>
    <s v="food trucks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n v="0"/>
    <x v="7"/>
    <s v="food trucks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21"/>
    <n v="82.82"/>
    <x v="7"/>
    <s v="food trucks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19"/>
    <n v="358.88"/>
    <x v="7"/>
    <s v="food trucks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2"/>
    <n v="61.19"/>
    <x v="7"/>
    <s v="food trucks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6"/>
    <n v="340"/>
    <x v="7"/>
    <s v="food trucks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0"/>
    <n v="5.67"/>
    <x v="7"/>
    <s v="food trucks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0"/>
    <n v="50"/>
    <x v="7"/>
    <s v="food trucks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0"/>
    <n v="25"/>
    <x v="7"/>
    <s v="food trucks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n v="0"/>
    <x v="7"/>
    <s v="food trucks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0"/>
    <n v="30"/>
    <x v="7"/>
    <s v="food trucks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6"/>
    <n v="46.63"/>
    <x v="7"/>
    <s v="food trucks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3"/>
    <n v="65"/>
    <x v="7"/>
    <s v="food trucks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0"/>
    <n v="10"/>
    <x v="7"/>
    <s v="food trucks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n v="0"/>
    <x v="7"/>
    <s v="food trucks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0"/>
    <n v="5"/>
    <x v="7"/>
    <s v="food trucks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"/>
    <n v="640"/>
    <x v="7"/>
    <s v="food trucks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12"/>
    <n v="69.12"/>
    <x v="7"/>
    <s v="food trucks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0"/>
    <n v="1.33"/>
    <x v="7"/>
    <s v="food trucks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"/>
    <n v="10.5"/>
    <x v="7"/>
    <s v="food trucks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4"/>
    <n v="33.33"/>
    <x v="7"/>
    <s v="food trucks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05"/>
    <n v="61.56"/>
    <x v="8"/>
    <s v="photobooks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05"/>
    <n v="118.74"/>
    <x v="8"/>
    <s v="photobooks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07"/>
    <n v="65.08"/>
    <x v="8"/>
    <s v="photobooks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04"/>
    <n v="130.16"/>
    <x v="8"/>
    <s v="photobooks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61"/>
    <n v="37.78"/>
    <x v="8"/>
    <s v="photobooks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08"/>
    <n v="112.79"/>
    <x v="8"/>
    <s v="photobooks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35"/>
    <n v="51.92"/>
    <x v="8"/>
    <s v="photobooks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09"/>
    <n v="89.24"/>
    <x v="8"/>
    <s v="photobooks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90"/>
    <n v="19.329999999999998"/>
    <x v="8"/>
    <s v="photobooks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04"/>
    <n v="79.97"/>
    <x v="8"/>
    <s v="photobooks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22"/>
    <n v="56.41"/>
    <x v="8"/>
    <s v="photobooks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35"/>
    <n v="79.41"/>
    <x v="8"/>
    <s v="photobooks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70"/>
    <n v="76.44"/>
    <x v="8"/>
    <s v="photobooks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53"/>
    <n v="121"/>
    <x v="8"/>
    <s v="photobooks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61"/>
    <n v="54.62"/>
    <x v="8"/>
    <s v="photobooks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01"/>
    <n v="299.22000000000003"/>
    <x v="8"/>
    <s v="photobooks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26"/>
    <n v="58.53"/>
    <x v="8"/>
    <s v="photobooks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02"/>
    <n v="55.37"/>
    <x v="8"/>
    <s v="photobooks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99"/>
    <n v="183.8"/>
    <x v="8"/>
    <s v="photobooks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02"/>
    <n v="165.35"/>
    <x v="8"/>
    <s v="photobooks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03"/>
    <n v="234.79"/>
    <x v="8"/>
    <s v="photobooks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01"/>
    <n v="211.48"/>
    <x v="8"/>
    <s v="photobooks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15"/>
    <n v="32.340000000000003"/>
    <x v="8"/>
    <s v="photobooks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04"/>
    <n v="123.38"/>
    <x v="8"/>
    <s v="photobooks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55"/>
    <n v="207.07"/>
    <x v="8"/>
    <s v="photobooks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06"/>
    <n v="138.26"/>
    <x v="8"/>
    <s v="photobooks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54"/>
    <n v="493.82"/>
    <x v="8"/>
    <s v="photobooks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01"/>
    <n v="168.5"/>
    <x v="8"/>
    <s v="photobooks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29"/>
    <n v="38.869999999999997"/>
    <x v="8"/>
    <s v="photobooks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02"/>
    <n v="61.53"/>
    <x v="8"/>
    <s v="photobooks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32"/>
    <n v="105.44"/>
    <x v="8"/>
    <s v="photobooks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86"/>
    <n v="71.59"/>
    <x v="8"/>
    <s v="photobooks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46"/>
    <n v="91.88"/>
    <x v="8"/>
    <s v="photobooks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03"/>
    <n v="148.57"/>
    <x v="8"/>
    <s v="photobooks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72"/>
    <n v="174.21"/>
    <x v="8"/>
    <s v="photobooks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59"/>
    <n v="102.86"/>
    <x v="8"/>
    <s v="photobooks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04"/>
    <n v="111.18"/>
    <x v="8"/>
    <s v="photobooks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11"/>
    <n v="23.8"/>
    <x v="8"/>
    <s v="photobooks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80"/>
    <n v="81.27"/>
    <x v="8"/>
    <s v="photobooks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12"/>
    <n v="116.21"/>
    <x v="8"/>
    <s v="photobooks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"/>
    <n v="58.89"/>
    <x v="4"/>
    <s v="world music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"/>
    <n v="44"/>
    <x v="4"/>
    <s v="world music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4"/>
    <n v="48.43"/>
    <x v="4"/>
    <s v="world music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n v="0"/>
    <x v="4"/>
    <s v="world music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29"/>
    <n v="61.04"/>
    <x v="4"/>
    <s v="world music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1"/>
    <n v="25"/>
    <x v="4"/>
    <s v="world music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n v="0"/>
    <x v="4"/>
    <s v="world music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n v="0"/>
    <x v="4"/>
    <s v="world music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1"/>
    <n v="40"/>
    <x v="4"/>
    <s v="world music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12"/>
    <n v="19.329999999999998"/>
    <x v="4"/>
    <s v="world music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n v="0"/>
    <x v="4"/>
    <s v="world music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3"/>
    <n v="35"/>
    <x v="4"/>
    <s v="world music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n v="0"/>
    <x v="4"/>
    <s v="world music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n v="0"/>
    <x v="4"/>
    <s v="world music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18"/>
    <n v="59.33"/>
    <x v="4"/>
    <s v="world music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n v="0"/>
    <x v="4"/>
    <s v="world music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"/>
    <n v="30.13"/>
    <x v="4"/>
    <s v="world music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51"/>
    <n v="74.62"/>
    <x v="4"/>
    <s v="world music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1"/>
    <n v="5"/>
    <x v="4"/>
    <s v="world music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14"/>
    <n v="44.5"/>
    <x v="4"/>
    <s v="world music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04"/>
    <n v="46.13"/>
    <x v="4"/>
    <s v="rock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20"/>
    <n v="141.47"/>
    <x v="4"/>
    <s v="rock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17"/>
    <n v="75.48"/>
    <x v="4"/>
    <s v="rock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22"/>
    <n v="85.5"/>
    <x v="4"/>
    <s v="rock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52"/>
    <n v="64.25"/>
    <x v="4"/>
    <s v="rock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04"/>
    <n v="64.47"/>
    <x v="4"/>
    <s v="rock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00"/>
    <n v="118.2"/>
    <x v="4"/>
    <s v="rock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02"/>
    <n v="82.54"/>
    <x v="4"/>
    <s v="rock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38"/>
    <n v="34.17"/>
    <x v="4"/>
    <s v="rock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33"/>
    <n v="42.73"/>
    <x v="4"/>
    <s v="rock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99"/>
    <n v="94.49"/>
    <x v="4"/>
    <s v="rock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02"/>
    <n v="55.7"/>
    <x v="4"/>
    <s v="rock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18"/>
    <n v="98.03"/>
    <x v="4"/>
    <s v="rock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95"/>
    <n v="92.1"/>
    <x v="4"/>
    <s v="rock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13"/>
    <n v="38.18"/>
    <x v="4"/>
    <s v="rock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04"/>
    <n v="27.15"/>
    <x v="4"/>
    <s v="rock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14"/>
    <n v="50.69"/>
    <x v="4"/>
    <s v="rock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01"/>
    <n v="38.94"/>
    <x v="4"/>
    <s v="rock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25"/>
    <n v="77.64"/>
    <x v="4"/>
    <s v="rock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19"/>
    <n v="43.54"/>
    <x v="4"/>
    <s v="rock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66"/>
    <n v="31.82"/>
    <x v="4"/>
    <s v="rock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19"/>
    <n v="63.18"/>
    <x v="4"/>
    <s v="rock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00"/>
    <n v="190.9"/>
    <x v="4"/>
    <s v="rock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02"/>
    <n v="140.86000000000001"/>
    <x v="4"/>
    <s v="rock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17"/>
    <n v="76.92"/>
    <x v="4"/>
    <s v="rock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09"/>
    <n v="99.16"/>
    <x v="4"/>
    <s v="rock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15"/>
    <n v="67.88"/>
    <x v="4"/>
    <s v="rock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02"/>
    <n v="246.29"/>
    <x v="4"/>
    <s v="rock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06"/>
    <n v="189.29"/>
    <x v="4"/>
    <s v="rock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04"/>
    <n v="76.67"/>
    <x v="4"/>
    <s v="rock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55"/>
    <n v="82.96"/>
    <x v="4"/>
    <s v="rock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62"/>
    <n v="62.52"/>
    <x v="4"/>
    <s v="rock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04"/>
    <n v="46.07"/>
    <x v="4"/>
    <s v="rock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06"/>
    <n v="38.54"/>
    <x v="4"/>
    <s v="rock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55"/>
    <n v="53.01"/>
    <x v="4"/>
    <s v="rock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11"/>
    <n v="73.36"/>
    <x v="4"/>
    <s v="rock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11"/>
    <n v="127.98"/>
    <x v="4"/>
    <s v="rock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11"/>
    <n v="104.73"/>
    <x v="4"/>
    <s v="rock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24"/>
    <n v="67.67"/>
    <x v="4"/>
    <s v="rock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11"/>
    <n v="95.93"/>
    <x v="4"/>
    <s v="rock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01"/>
    <n v="65.16"/>
    <x v="1"/>
    <s v="plays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02"/>
    <n v="32.270000000000003"/>
    <x v="1"/>
    <s v="plays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08"/>
    <n v="81.25"/>
    <x v="1"/>
    <s v="plays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42"/>
    <n v="24.2"/>
    <x v="1"/>
    <s v="plays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00"/>
    <n v="65.87"/>
    <x v="1"/>
    <s v="plays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25"/>
    <n v="36.08"/>
    <x v="1"/>
    <s v="plays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09"/>
    <n v="44.19"/>
    <x v="1"/>
    <s v="plays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46"/>
    <n v="104.07"/>
    <x v="1"/>
    <s v="plays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10"/>
    <n v="35.96"/>
    <x v="1"/>
    <s v="plays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02"/>
    <n v="127.79"/>
    <x v="1"/>
    <s v="plays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22"/>
    <n v="27.73"/>
    <x v="1"/>
    <s v="plays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02"/>
    <n v="39.83"/>
    <x v="1"/>
    <s v="plays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41"/>
    <n v="52.17"/>
    <x v="1"/>
    <s v="plays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10"/>
    <n v="92.04"/>
    <x v="1"/>
    <s v="plays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05"/>
    <n v="63.42"/>
    <x v="1"/>
    <s v="plays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24"/>
    <n v="135.63"/>
    <x v="1"/>
    <s v="plays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35"/>
    <n v="168.75"/>
    <x v="1"/>
    <s v="plays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03"/>
    <n v="70.86"/>
    <x v="1"/>
    <s v="plays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00"/>
    <n v="50"/>
    <x v="1"/>
    <s v="plays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30"/>
    <n v="42.21"/>
    <x v="1"/>
    <s v="plays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40"/>
    <n v="152.41"/>
    <x v="2"/>
    <s v="wearables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26"/>
    <n v="90.62"/>
    <x v="2"/>
    <s v="wearables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65"/>
    <n v="201.6"/>
    <x v="2"/>
    <s v="wearables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12"/>
    <n v="127.93"/>
    <x v="2"/>
    <s v="wearables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11"/>
    <n v="29.89"/>
    <x v="2"/>
    <s v="wearables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12"/>
    <n v="367.97"/>
    <x v="2"/>
    <s v="wearables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16"/>
    <n v="129.16999999999999"/>
    <x v="2"/>
    <s v="wearables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32"/>
    <n v="800.7"/>
    <x v="2"/>
    <s v="wearables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1"/>
    <n v="28"/>
    <x v="2"/>
    <s v="wearables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31"/>
    <n v="102.02"/>
    <x v="2"/>
    <s v="wearables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"/>
    <n v="184.36"/>
    <x v="2"/>
    <s v="wearables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40"/>
    <n v="162.91999999999999"/>
    <x v="2"/>
    <s v="wearables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0"/>
    <n v="1"/>
    <x v="2"/>
    <s v="wearables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6"/>
    <n v="603.53"/>
    <x v="2"/>
    <s v="wearables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15"/>
    <n v="45.41"/>
    <x v="2"/>
    <s v="wearables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15"/>
    <n v="97.33"/>
    <x v="2"/>
    <s v="wearables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1"/>
    <n v="167.67"/>
    <x v="2"/>
    <s v="wearables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"/>
    <n v="859.86"/>
    <x v="2"/>
    <s v="wearables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0"/>
    <n v="26.5"/>
    <x v="2"/>
    <s v="wearables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9"/>
    <n v="30.27"/>
    <x v="2"/>
    <s v="wearables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10"/>
    <n v="54.67"/>
    <x v="2"/>
    <s v="wearables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"/>
    <n v="60.75"/>
    <x v="2"/>
    <s v="wearables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"/>
    <n v="102.73"/>
    <x v="2"/>
    <s v="wearables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4"/>
    <n v="41.59"/>
    <x v="2"/>
    <s v="wearables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"/>
    <n v="116.53"/>
    <x v="2"/>
    <s v="wearables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1"/>
    <n v="45.33"/>
    <x v="2"/>
    <s v="wearables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22"/>
    <n v="157.46"/>
    <x v="2"/>
    <s v="wearables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"/>
    <n v="100.5"/>
    <x v="2"/>
    <s v="wearables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n v="0"/>
    <x v="2"/>
    <s v="wearables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n v="0"/>
    <x v="2"/>
    <s v="wearables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11"/>
    <n v="51.82"/>
    <x v="2"/>
    <s v="wearables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20"/>
    <n v="308.75"/>
    <x v="2"/>
    <s v="wearables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85"/>
    <n v="379.23"/>
    <x v="2"/>
    <s v="wearables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49"/>
    <n v="176.36"/>
    <x v="2"/>
    <s v="wearables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"/>
    <n v="66.069999999999993"/>
    <x v="2"/>
    <s v="wearables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7"/>
    <n v="89.65"/>
    <x v="2"/>
    <s v="wearables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n v="0"/>
    <x v="2"/>
    <s v="wearables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70"/>
    <n v="382.39"/>
    <x v="2"/>
    <s v="wearables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0"/>
    <n v="100"/>
    <x v="2"/>
    <s v="wearables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02"/>
    <n v="158.36000000000001"/>
    <x v="2"/>
    <s v="wearables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78"/>
    <n v="40.76"/>
    <x v="3"/>
    <s v="nonfiction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25"/>
    <n v="53.57"/>
    <x v="3"/>
    <s v="nonfiction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47"/>
    <n v="48.45"/>
    <x v="3"/>
    <s v="nonfiction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02"/>
    <n v="82.42"/>
    <x v="3"/>
    <s v="nonfiction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02"/>
    <n v="230.19"/>
    <x v="3"/>
    <s v="nonfiction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04"/>
    <n v="59.36"/>
    <x v="3"/>
    <s v="nonfiction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04"/>
    <n v="66.7"/>
    <x v="3"/>
    <s v="nonfiction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01"/>
    <n v="168.78"/>
    <x v="3"/>
    <s v="nonfiction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36"/>
    <n v="59.97"/>
    <x v="3"/>
    <s v="nonfiction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34"/>
    <n v="31.81"/>
    <x v="3"/>
    <s v="nonfiction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30"/>
    <n v="24.42"/>
    <x v="3"/>
    <s v="nonfiction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23"/>
    <n v="25.35"/>
    <x v="3"/>
    <s v="nonfiction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83"/>
    <n v="71.44"/>
    <x v="3"/>
    <s v="nonfiction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25"/>
    <n v="38.549999999999997"/>
    <x v="3"/>
    <s v="nonfiction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12"/>
    <n v="68.37"/>
    <x v="3"/>
    <s v="nonfiction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16"/>
    <n v="40.21"/>
    <x v="3"/>
    <s v="nonfiction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73"/>
    <n v="32.07"/>
    <x v="3"/>
    <s v="nonfiction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26"/>
    <n v="28.63"/>
    <x v="3"/>
    <s v="nonfiction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09"/>
    <n v="43.64"/>
    <x v="3"/>
    <s v="nonfiction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00"/>
    <n v="40"/>
    <x v="3"/>
    <s v="nonfiction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19"/>
    <n v="346.04"/>
    <x v="4"/>
    <s v="rock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00"/>
    <n v="81.739999999999995"/>
    <x v="4"/>
    <s v="rock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26"/>
    <n v="64.540000000000006"/>
    <x v="4"/>
    <s v="rock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14"/>
    <n v="63.48"/>
    <x v="4"/>
    <s v="rock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11"/>
    <n v="63.62"/>
    <x v="4"/>
    <s v="rock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05"/>
    <n v="83.97"/>
    <x v="4"/>
    <s v="rock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04"/>
    <n v="77.75"/>
    <x v="4"/>
    <s v="rock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07"/>
    <n v="107.07"/>
    <x v="4"/>
    <s v="rock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24"/>
    <n v="38.75"/>
    <x v="4"/>
    <s v="rock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05"/>
    <n v="201.94"/>
    <x v="4"/>
    <s v="rock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89"/>
    <n v="43.06"/>
    <x v="4"/>
    <s v="rock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71"/>
    <n v="62.87"/>
    <x v="4"/>
    <s v="rock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52"/>
    <n v="55.61"/>
    <x v="4"/>
    <s v="rock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16"/>
    <n v="48.71"/>
    <x v="4"/>
    <s v="rock"/>
    <d v="2017-02-03T04:11:00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03"/>
    <n v="30.58"/>
    <x v="4"/>
    <s v="rock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12"/>
    <n v="73.91"/>
    <x v="4"/>
    <s v="rock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24"/>
    <n v="21.2"/>
    <x v="4"/>
    <s v="rock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07"/>
    <n v="73.36"/>
    <x v="4"/>
    <s v="rock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04"/>
    <n v="56.41"/>
    <x v="4"/>
    <s v="rock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12"/>
    <n v="50.25"/>
    <x v="4"/>
    <s v="rock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24"/>
    <n v="68.94"/>
    <x v="4"/>
    <s v="rock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10"/>
    <n v="65.91"/>
    <x v="4"/>
    <s v="rock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19"/>
    <n v="62.5"/>
    <x v="4"/>
    <s v="rock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37"/>
    <n v="70.06"/>
    <x v="4"/>
    <s v="rock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35"/>
    <n v="60.18"/>
    <x v="4"/>
    <s v="rock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45"/>
    <n v="21.38"/>
    <x v="4"/>
    <s v="rock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09"/>
    <n v="160.79"/>
    <x v="4"/>
    <s v="rock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10"/>
    <n v="42.38"/>
    <x v="4"/>
    <s v="rock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14"/>
    <n v="27.32"/>
    <x v="4"/>
    <s v="rock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02"/>
    <n v="196.83"/>
    <x v="4"/>
    <s v="rock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22"/>
    <n v="53.88"/>
    <x v="4"/>
    <s v="rock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12"/>
    <n v="47.76"/>
    <x v="4"/>
    <s v="rock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07"/>
    <n v="88.19"/>
    <x v="4"/>
    <s v="rock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14"/>
    <n v="72.06"/>
    <x v="4"/>
    <s v="rock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10"/>
    <n v="74.25"/>
    <x v="4"/>
    <s v="rock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26"/>
    <n v="61.7"/>
    <x v="4"/>
    <s v="rock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67"/>
    <n v="17.239999999999998"/>
    <x v="4"/>
    <s v="rock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97"/>
    <n v="51.72"/>
    <x v="4"/>
    <s v="rock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09"/>
    <n v="24.15"/>
    <x v="4"/>
    <s v="rock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03"/>
    <n v="62.17"/>
    <x v="4"/>
    <s v="rock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2"/>
    <n v="48.2"/>
    <x v="3"/>
    <s v="translations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0"/>
    <n v="6.18"/>
    <x v="3"/>
    <s v="translations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0"/>
    <n v="5"/>
    <x v="3"/>
    <s v="translations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1"/>
    <n v="7.5"/>
    <x v="3"/>
    <s v="translations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"/>
    <n v="12"/>
    <x v="3"/>
    <s v="translations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n v="0"/>
    <x v="3"/>
    <s v="translations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0"/>
    <n v="1"/>
    <x v="3"/>
    <s v="translations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0"/>
    <n v="2.33"/>
    <x v="3"/>
    <s v="translations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5"/>
    <n v="24.62"/>
    <x v="3"/>
    <s v="translations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5"/>
    <n v="100"/>
    <x v="3"/>
    <s v="translations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0"/>
    <n v="1"/>
    <x v="3"/>
    <s v="translations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18"/>
    <n v="88.89"/>
    <x v="3"/>
    <s v="translations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n v="0"/>
    <x v="3"/>
    <s v="translations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"/>
    <n v="27.5"/>
    <x v="3"/>
    <s v="translations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0"/>
    <n v="6"/>
    <x v="3"/>
    <s v="translations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"/>
    <n v="44.5"/>
    <x v="3"/>
    <s v="translations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3"/>
    <n v="1"/>
    <x v="3"/>
    <s v="translations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0"/>
    <n v="100"/>
    <x v="3"/>
    <s v="translations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0"/>
    <n v="13"/>
    <x v="3"/>
    <s v="translations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0"/>
    <n v="100"/>
    <x v="3"/>
    <s v="translations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20"/>
    <n v="109.07"/>
    <x v="3"/>
    <s v="translations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n v="0"/>
    <x v="3"/>
    <s v="translations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n v="0"/>
    <x v="3"/>
    <s v="translations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"/>
    <n v="104.75"/>
    <x v="3"/>
    <s v="translations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5"/>
    <n v="15"/>
    <x v="3"/>
    <s v="translations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n v="0"/>
    <x v="3"/>
    <s v="translations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"/>
    <n v="80.599999999999994"/>
    <x v="3"/>
    <s v="translations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32"/>
    <n v="115.55"/>
    <x v="3"/>
    <s v="translations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n v="0"/>
    <x v="3"/>
    <s v="translations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7"/>
    <n v="80.5"/>
    <x v="3"/>
    <s v="translations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10"/>
    <n v="744.55"/>
    <x v="3"/>
    <s v="translations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0"/>
    <n v="7.5"/>
    <x v="3"/>
    <s v="translations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1"/>
    <n v="38.5"/>
    <x v="3"/>
    <s v="translations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27"/>
    <n v="36.68"/>
    <x v="3"/>
    <s v="translations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3"/>
    <n v="75"/>
    <x v="3"/>
    <s v="translations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7"/>
    <n v="30"/>
    <x v="3"/>
    <s v="translations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0"/>
    <n v="1"/>
    <x v="3"/>
    <s v="translations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"/>
    <n v="673.33"/>
    <x v="3"/>
    <s v="translations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n v="0"/>
    <x v="3"/>
    <s v="translations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n v="0"/>
    <x v="3"/>
    <s v="translations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n v="0"/>
    <x v="3"/>
    <s v="translations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n v="0"/>
    <x v="3"/>
    <s v="translations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n v="0"/>
    <x v="3"/>
    <s v="translations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0"/>
    <n v="25"/>
    <x v="3"/>
    <s v="translations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n v="0"/>
    <x v="3"/>
    <s v="translations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n v="0"/>
    <x v="3"/>
    <s v="translations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0"/>
    <n v="1"/>
    <x v="3"/>
    <s v="translations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0"/>
    <n v="1"/>
    <x v="3"/>
    <s v="translations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n v="0"/>
    <x v="3"/>
    <s v="translations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n v="0"/>
    <x v="3"/>
    <s v="translations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1"/>
    <n v="15"/>
    <x v="3"/>
    <s v="translations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11"/>
    <n v="225"/>
    <x v="3"/>
    <s v="translations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3"/>
    <n v="48.33"/>
    <x v="3"/>
    <s v="translations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n v="0"/>
    <x v="3"/>
    <s v="translations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n v="0"/>
    <x v="3"/>
    <s v="translations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n v="0"/>
    <x v="3"/>
    <s v="translations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n v="0"/>
    <x v="3"/>
    <s v="translations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01"/>
    <n v="44.67"/>
    <x v="3"/>
    <s v="radio &amp; podcasts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09"/>
    <n v="28.94"/>
    <x v="3"/>
    <s v="radio &amp; podcasts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48"/>
    <n v="35.44"/>
    <x v="3"/>
    <s v="radio &amp; podcasts"/>
    <d v="2013-04-07T20:52:18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63"/>
    <n v="34.869999999999997"/>
    <x v="3"/>
    <s v="radio &amp; podcasts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56"/>
    <n v="52.62"/>
    <x v="3"/>
    <s v="radio &amp; podcasts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08"/>
    <n v="69.599999999999994"/>
    <x v="3"/>
    <s v="radio &amp; podcasts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15"/>
    <n v="76.72"/>
    <x v="3"/>
    <s v="radio &amp; podcasts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02"/>
    <n v="33.19"/>
    <x v="3"/>
    <s v="radio &amp; podcasts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08"/>
    <n v="149.46"/>
    <x v="3"/>
    <s v="radio &amp; podcasts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25"/>
    <n v="23.17"/>
    <x v="3"/>
    <s v="radio &amp; podcasts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04"/>
    <n v="96.88"/>
    <x v="3"/>
    <s v="radio &amp; podcasts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39"/>
    <n v="103.2"/>
    <x v="3"/>
    <s v="radio &amp; podcasts"/>
    <d v="2013-10-16T13:01:43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21"/>
    <n v="38.46"/>
    <x v="3"/>
    <s v="radio &amp; podcasts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12"/>
    <n v="44.32"/>
    <x v="3"/>
    <s v="radio &amp; podcasts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89"/>
    <n v="64.17"/>
    <x v="3"/>
    <s v="radio &amp; podcasts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62"/>
    <n v="43.33"/>
    <x v="3"/>
    <s v="radio &amp; podcasts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11"/>
    <n v="90.5"/>
    <x v="3"/>
    <s v="radio &amp; podcasts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82"/>
    <n v="29.19"/>
    <x v="3"/>
    <s v="radio &amp; podcasts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37"/>
    <n v="30.96"/>
    <x v="3"/>
    <s v="radio &amp; podcasts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17"/>
    <n v="92.16"/>
    <x v="3"/>
    <s v="radio &amp; podcasts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"/>
    <n v="17.5"/>
    <x v="3"/>
    <s v="fiction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0"/>
    <n v="5"/>
    <x v="3"/>
    <s v="fiction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1"/>
    <n v="25"/>
    <x v="3"/>
    <s v="fiction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n v="0"/>
    <x v="3"/>
    <s v="fiction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"/>
    <n v="50"/>
    <x v="3"/>
    <s v="fiction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0"/>
    <n v="16"/>
    <x v="3"/>
    <s v="fiction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n v="0"/>
    <x v="3"/>
    <s v="fiction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"/>
    <n v="60"/>
    <x v="3"/>
    <s v="fiction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n v="0"/>
    <x v="3"/>
    <s v="fiction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31"/>
    <n v="47.11"/>
    <x v="3"/>
    <s v="fiction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"/>
    <n v="100"/>
    <x v="3"/>
    <s v="fiction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1"/>
    <n v="15"/>
    <x v="3"/>
    <s v="fiction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n v="0"/>
    <x v="3"/>
    <s v="fiction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9"/>
    <n v="40.450000000000003"/>
    <x v="3"/>
    <s v="fiction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n v="0"/>
    <x v="3"/>
    <s v="fiction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n v="0"/>
    <x v="3"/>
    <s v="fiction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0"/>
    <n v="1"/>
    <x v="3"/>
    <s v="fiction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2"/>
    <n v="19"/>
    <x v="3"/>
    <s v="fiction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0"/>
    <n v="5"/>
    <x v="3"/>
    <s v="fiction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25"/>
    <n v="46.73"/>
    <x v="3"/>
    <s v="fiction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66"/>
    <n v="97.73"/>
    <x v="8"/>
    <s v="photobooks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01"/>
    <n v="67.84"/>
    <x v="8"/>
    <s v="photobooks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08"/>
    <n v="56.98"/>
    <x v="8"/>
    <s v="photobooks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78"/>
    <n v="67.16"/>
    <x v="8"/>
    <s v="photobooks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04"/>
    <n v="48.04"/>
    <x v="8"/>
    <s v="photobooks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11"/>
    <n v="38.86"/>
    <x v="8"/>
    <s v="photobooks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15"/>
    <n v="78.180000000000007"/>
    <x v="8"/>
    <s v="photobooks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11"/>
    <n v="97.11"/>
    <x v="8"/>
    <s v="photobooks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24"/>
    <n v="110.39"/>
    <x v="8"/>
    <s v="photobooks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01"/>
    <n v="39.92"/>
    <x v="8"/>
    <s v="photobooks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12"/>
    <n v="75.98"/>
    <x v="8"/>
    <s v="photobooks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59"/>
    <n v="58.38"/>
    <x v="8"/>
    <s v="photobooks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50"/>
    <n v="55.82"/>
    <x v="8"/>
    <s v="photobooks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06"/>
    <n v="151.24"/>
    <x v="8"/>
    <s v="photobooks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57"/>
    <n v="849.67"/>
    <x v="8"/>
    <s v="photobooks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09"/>
    <n v="159.24"/>
    <x v="8"/>
    <s v="photobooks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62"/>
    <n v="39.51"/>
    <x v="8"/>
    <s v="photobooks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05"/>
    <n v="130.53"/>
    <x v="8"/>
    <s v="photobooks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03"/>
    <n v="64.16"/>
    <x v="8"/>
    <s v="photobooks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03"/>
    <n v="111.53"/>
    <x v="8"/>
    <s v="photobooks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07"/>
    <n v="170.45"/>
    <x v="8"/>
    <s v="photobooks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39"/>
    <n v="133.74"/>
    <x v="8"/>
    <s v="photobooks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25"/>
    <n v="95.83"/>
    <x v="8"/>
    <s v="photobooks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07"/>
    <n v="221.79"/>
    <x v="8"/>
    <s v="photobooks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74"/>
    <n v="32.32"/>
    <x v="8"/>
    <s v="photobooks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20"/>
    <n v="98.84"/>
    <x v="8"/>
    <s v="photobooks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10"/>
    <n v="55.22"/>
    <x v="8"/>
    <s v="photobooks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82"/>
    <n v="52.79"/>
    <x v="8"/>
    <s v="photobooks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01"/>
    <n v="135.66999999999999"/>
    <x v="8"/>
    <s v="photobooks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35"/>
    <n v="53.99"/>
    <x v="8"/>
    <s v="photobooks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76"/>
    <n v="56.64"/>
    <x v="8"/>
    <s v="photobooks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84"/>
    <n v="82.32"/>
    <x v="8"/>
    <s v="photobooks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45"/>
    <n v="88.26"/>
    <x v="8"/>
    <s v="photobooks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18"/>
    <n v="84.91"/>
    <x v="8"/>
    <s v="photobooks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32"/>
    <n v="48.15"/>
    <x v="8"/>
    <s v="photobooks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50"/>
    <n v="66.02"/>
    <x v="8"/>
    <s v="photobooks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80"/>
    <n v="96.38"/>
    <x v="8"/>
    <s v="photobooks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03"/>
    <n v="156.16999999999999"/>
    <x v="8"/>
    <s v="photobooks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36"/>
    <n v="95.76"/>
    <x v="8"/>
    <s v="photobooks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18"/>
    <n v="180.41"/>
    <x v="8"/>
    <s v="photobooks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0"/>
    <n v="3"/>
    <x v="8"/>
    <s v="nature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4"/>
    <n v="20"/>
    <x v="8"/>
    <s v="nature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0"/>
    <n v="10"/>
    <x v="8"/>
    <s v="nature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n v="0"/>
    <x v="8"/>
    <s v="nature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0"/>
    <n v="1"/>
    <x v="8"/>
    <s v="nature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29"/>
    <n v="26.27"/>
    <x v="8"/>
    <s v="nature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n v="0"/>
    <x v="8"/>
    <s v="nature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9"/>
    <n v="60"/>
    <x v="8"/>
    <s v="nature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34"/>
    <n v="28.33"/>
    <x v="8"/>
    <s v="nature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13"/>
    <n v="14.43"/>
    <x v="8"/>
    <s v="nature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n v="0"/>
    <x v="8"/>
    <s v="nature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49"/>
    <n v="132.19"/>
    <x v="8"/>
    <s v="nature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n v="0"/>
    <x v="8"/>
    <s v="nature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n v="0"/>
    <x v="8"/>
    <s v="nature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n v="0"/>
    <x v="8"/>
    <s v="nature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45"/>
    <n v="56.42"/>
    <x v="8"/>
    <s v="nature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4"/>
    <n v="100"/>
    <x v="8"/>
    <s v="nature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5"/>
    <n v="11.67"/>
    <x v="8"/>
    <s v="nature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0"/>
    <n v="50"/>
    <x v="8"/>
    <s v="nature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4"/>
    <n v="23.5"/>
    <x v="8"/>
    <s v="nature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1"/>
    <n v="67"/>
    <x v="3"/>
    <s v="art books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n v="0"/>
    <x v="3"/>
    <s v="art books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"/>
    <n v="42.5"/>
    <x v="3"/>
    <s v="art books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0"/>
    <n v="10"/>
    <x v="3"/>
    <s v="art books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3"/>
    <n v="100"/>
    <x v="3"/>
    <s v="art books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21"/>
    <n v="108.05"/>
    <x v="3"/>
    <s v="art books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"/>
    <n v="26.92"/>
    <x v="3"/>
    <s v="art books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14"/>
    <n v="155"/>
    <x v="3"/>
    <s v="art books"/>
    <d v="2014-12-24T01:29:4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n v="0"/>
    <x v="3"/>
    <s v="art books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41"/>
    <n v="47.77"/>
    <x v="3"/>
    <s v="art books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1"/>
    <n v="20"/>
    <x v="3"/>
    <s v="art books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5"/>
    <n v="41.67"/>
    <x v="3"/>
    <s v="art books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"/>
    <n v="74.33"/>
    <x v="3"/>
    <s v="art books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"/>
    <n v="84.33"/>
    <x v="3"/>
    <s v="art books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23"/>
    <n v="65.459999999999994"/>
    <x v="3"/>
    <s v="art books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13"/>
    <n v="65"/>
    <x v="3"/>
    <s v="art books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1"/>
    <n v="27.5"/>
    <x v="3"/>
    <s v="art books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11"/>
    <n v="51.25"/>
    <x v="3"/>
    <s v="art books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1"/>
    <n v="14"/>
    <x v="3"/>
    <s v="art books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n v="0"/>
    <x v="3"/>
    <s v="art books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1"/>
    <n v="5"/>
    <x v="8"/>
    <s v="places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"/>
    <n v="31"/>
    <x v="8"/>
    <s v="places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0"/>
    <n v="15"/>
    <x v="8"/>
    <s v="places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n v="0"/>
    <x v="8"/>
    <s v="places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79"/>
    <n v="131.66999999999999"/>
    <x v="8"/>
    <s v="places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n v="0"/>
    <x v="8"/>
    <s v="places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0"/>
    <n v="1"/>
    <x v="8"/>
    <s v="places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n v="0"/>
    <x v="8"/>
    <s v="places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n v="0"/>
    <x v="8"/>
    <s v="places"/>
    <d v="2015-10-09T23:38:06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2"/>
    <n v="510"/>
    <x v="8"/>
    <s v="places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29"/>
    <n v="44.48"/>
    <x v="8"/>
    <s v="places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n v="0"/>
    <x v="8"/>
    <s v="places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0"/>
    <n v="1"/>
    <x v="8"/>
    <s v="places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21"/>
    <n v="20.5"/>
    <x v="8"/>
    <s v="places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0"/>
    <n v="40"/>
    <x v="8"/>
    <s v="places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"/>
    <n v="25"/>
    <x v="8"/>
    <s v="places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n v="0"/>
    <x v="8"/>
    <s v="places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0"/>
    <n v="1"/>
    <x v="8"/>
    <s v="places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n v="0"/>
    <x v="8"/>
    <s v="places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"/>
    <n v="40.78"/>
    <x v="8"/>
    <s v="places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08"/>
    <n v="48.33"/>
    <x v="4"/>
    <s v="rock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00"/>
    <n v="46.95"/>
    <x v="4"/>
    <s v="rock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00"/>
    <n v="66.69"/>
    <x v="4"/>
    <s v="rock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22"/>
    <n v="48.84"/>
    <x v="4"/>
    <s v="rock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01"/>
    <n v="137.31"/>
    <x v="4"/>
    <s v="rock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01"/>
    <n v="87.83"/>
    <x v="4"/>
    <s v="rock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45"/>
    <n v="70.790000000000006"/>
    <x v="4"/>
    <s v="rock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01"/>
    <n v="52.83"/>
    <x v="4"/>
    <s v="rock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18"/>
    <n v="443.75"/>
    <x v="4"/>
    <s v="rock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72"/>
    <n v="48.54"/>
    <x v="4"/>
    <s v="rock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25"/>
    <n v="37.07"/>
    <x v="4"/>
    <s v="rock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10"/>
    <n v="50"/>
    <x v="4"/>
    <s v="rock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02"/>
    <n v="39.04"/>
    <x v="4"/>
    <s v="rock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03"/>
    <n v="66.69"/>
    <x v="4"/>
    <s v="rock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14"/>
    <n v="67.13"/>
    <x v="4"/>
    <s v="rock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04"/>
    <n v="66.37"/>
    <x v="4"/>
    <s v="rock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46"/>
    <n v="64.62"/>
    <x v="4"/>
    <s v="rock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05"/>
    <n v="58.37"/>
    <x v="4"/>
    <s v="rock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33"/>
    <n v="86.96"/>
    <x v="4"/>
    <s v="rock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13"/>
    <n v="66.47"/>
    <x v="4"/>
    <s v="rock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21"/>
    <n v="163.78"/>
    <x v="4"/>
    <s v="rock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02"/>
    <n v="107.98"/>
    <x v="4"/>
    <s v="rock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01"/>
    <n v="42.11"/>
    <x v="4"/>
    <s v="rock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18"/>
    <n v="47.2"/>
    <x v="4"/>
    <s v="rock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55"/>
    <n v="112.02"/>
    <x v="4"/>
    <s v="rock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01"/>
    <n v="74.95"/>
    <x v="4"/>
    <s v="rock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17"/>
    <n v="61.58"/>
    <x v="4"/>
    <s v="rock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01"/>
    <n v="45.88"/>
    <x v="4"/>
    <s v="rock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04"/>
    <n v="75.849999999999994"/>
    <x v="4"/>
    <s v="rock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65"/>
    <n v="84.21"/>
    <x v="4"/>
    <s v="rock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56"/>
    <n v="117.23"/>
    <x v="4"/>
    <s v="rock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02"/>
    <n v="86.49"/>
    <x v="4"/>
    <s v="rock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00"/>
    <n v="172.41"/>
    <x v="4"/>
    <s v="rock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01"/>
    <n v="62.81"/>
    <x v="4"/>
    <s v="rock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25"/>
    <n v="67.73"/>
    <x v="4"/>
    <s v="rock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04"/>
    <n v="53.56"/>
    <x v="4"/>
    <s v="rock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04"/>
    <n v="34.6"/>
    <x v="4"/>
    <s v="rock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05"/>
    <n v="38.89"/>
    <x v="4"/>
    <s v="rock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00"/>
    <n v="94.74"/>
    <x v="4"/>
    <s v="rock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70"/>
    <n v="39.97"/>
    <x v="4"/>
    <s v="rock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01"/>
    <n v="97.5"/>
    <x v="4"/>
    <s v="pop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00"/>
    <n v="42.86"/>
    <x v="4"/>
    <s v="pop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25"/>
    <n v="168.51"/>
    <x v="4"/>
    <s v="pop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10"/>
    <n v="85.55"/>
    <x v="4"/>
    <s v="pop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11"/>
    <n v="554"/>
    <x v="4"/>
    <s v="pop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10"/>
    <n v="26.55"/>
    <x v="4"/>
    <s v="pop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05"/>
    <n v="113.83"/>
    <x v="4"/>
    <s v="pop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25"/>
    <n v="32.01"/>
    <x v="4"/>
    <s v="pop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01"/>
    <n v="47.19"/>
    <x v="4"/>
    <s v="pop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42"/>
    <n v="88.47"/>
    <x v="4"/>
    <s v="pop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01"/>
    <n v="100.75"/>
    <x v="4"/>
    <s v="pop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01"/>
    <n v="64.709999999999994"/>
    <x v="4"/>
    <s v="pop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74"/>
    <n v="51.85"/>
    <x v="4"/>
    <s v="pop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20"/>
    <n v="38.79"/>
    <x v="4"/>
    <s v="pop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43"/>
    <n v="44.65"/>
    <x v="4"/>
    <s v="pop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00"/>
    <n v="156.77000000000001"/>
    <x v="4"/>
    <s v="pop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05"/>
    <n v="118.7"/>
    <x v="4"/>
    <s v="pop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32"/>
    <n v="74.150000000000006"/>
    <x v="4"/>
    <s v="pop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13"/>
    <n v="12.53"/>
    <x v="4"/>
    <s v="pop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54"/>
    <n v="27.86"/>
    <x v="4"/>
    <s v="pop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03"/>
    <n v="80.180000000000007"/>
    <x v="4"/>
    <s v="pop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03"/>
    <n v="132.44"/>
    <x v="4"/>
    <s v="pop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08"/>
    <n v="33.75"/>
    <x v="4"/>
    <s v="pop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22"/>
    <n v="34.380000000000003"/>
    <x v="4"/>
    <s v="pop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19"/>
    <n v="44.96"/>
    <x v="4"/>
    <s v="pop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61"/>
    <n v="41.04"/>
    <x v="4"/>
    <s v="pop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27"/>
    <n v="52.6"/>
    <x v="4"/>
    <s v="pop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03"/>
    <n v="70.78"/>
    <x v="4"/>
    <s v="pop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40"/>
    <n v="53.75"/>
    <x v="4"/>
    <s v="pop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03"/>
    <n v="44.61"/>
    <x v="4"/>
    <s v="pop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01"/>
    <n v="26.15"/>
    <x v="4"/>
    <s v="pop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13"/>
    <n v="39.18"/>
    <x v="4"/>
    <s v="pop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28"/>
    <n v="45.59"/>
    <x v="4"/>
    <s v="pop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02"/>
    <n v="89.25"/>
    <x v="4"/>
    <s v="pop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37"/>
    <n v="40.42"/>
    <x v="4"/>
    <s v="pop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15"/>
    <n v="82.38"/>
    <x v="4"/>
    <s v="pop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12"/>
    <n v="159.52000000000001"/>
    <x v="4"/>
    <s v="pop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18"/>
    <n v="36.24"/>
    <x v="4"/>
    <s v="pop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75"/>
    <n v="62.5"/>
    <x v="4"/>
    <s v="pop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18"/>
    <n v="47"/>
    <x v="4"/>
    <s v="pop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01"/>
    <n v="74.58"/>
    <x v="4"/>
    <s v="faith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n v="0"/>
    <x v="4"/>
    <s v="faith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22"/>
    <n v="76"/>
    <x v="4"/>
    <s v="faith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09"/>
    <n v="86.44"/>
    <x v="4"/>
    <s v="faith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03"/>
    <n v="24"/>
    <x v="4"/>
    <s v="faith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0"/>
    <n v="18"/>
    <x v="4"/>
    <s v="faith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31"/>
    <n v="80.13"/>
    <x v="4"/>
    <s v="faith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44"/>
    <n v="253.14"/>
    <x v="4"/>
    <s v="faith"/>
    <d v="2017-04-09T11:49:54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00"/>
    <n v="171.43"/>
    <x v="4"/>
    <s v="faith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25"/>
    <n v="57.73"/>
    <x v="4"/>
    <s v="faith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33"/>
    <n v="264.26"/>
    <x v="4"/>
    <s v="faith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48"/>
    <n v="159.33000000000001"/>
    <x v="4"/>
    <s v="faith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"/>
    <n v="35"/>
    <x v="4"/>
    <s v="faith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0"/>
    <n v="5"/>
    <x v="4"/>
    <s v="faith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12"/>
    <n v="61.09"/>
    <x v="4"/>
    <s v="faith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n v="0"/>
    <x v="4"/>
    <s v="faith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20"/>
    <n v="114.82"/>
    <x v="4"/>
    <s v="faith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n v="0"/>
    <x v="4"/>
    <s v="faith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"/>
    <n v="54"/>
    <x v="4"/>
    <s v="faith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26"/>
    <n v="65.97"/>
    <x v="4"/>
    <s v="faith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0"/>
    <n v="5"/>
    <x v="4"/>
    <s v="faith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0"/>
    <n v="1"/>
    <x v="4"/>
    <s v="faith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"/>
    <n v="25.5"/>
    <x v="4"/>
    <s v="faith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65"/>
    <n v="118.36"/>
    <x v="4"/>
    <s v="faith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n v="0"/>
    <x v="4"/>
    <s v="faith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n v="0"/>
    <x v="4"/>
    <s v="faith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10"/>
    <n v="54.11"/>
    <x v="4"/>
    <s v="faith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n v="0"/>
    <x v="4"/>
    <s v="faith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5"/>
    <n v="21.25"/>
    <x v="4"/>
    <s v="faith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1"/>
    <n v="34"/>
    <x v="4"/>
    <s v="faith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11"/>
    <n v="525"/>
    <x v="4"/>
    <s v="faith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n v="0"/>
    <x v="4"/>
    <s v="faith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2"/>
    <n v="50"/>
    <x v="4"/>
    <s v="faith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8"/>
    <n v="115.71"/>
    <x v="4"/>
    <s v="faith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0"/>
    <n v="5.5"/>
    <x v="4"/>
    <s v="faith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8"/>
    <n v="50"/>
    <x v="4"/>
    <s v="faith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43"/>
    <n v="34.020000000000003"/>
    <x v="4"/>
    <s v="faith"/>
    <d v="2016-04-21T04:00:00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0"/>
    <n v="37.5"/>
    <x v="4"/>
    <s v="faith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1"/>
    <n v="11.67"/>
    <x v="4"/>
    <s v="faith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6"/>
    <n v="28.13"/>
    <x v="4"/>
    <s v="faith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n v="0"/>
    <x v="4"/>
    <s v="faith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0"/>
    <n v="1"/>
    <x v="4"/>
    <s v="faith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7"/>
    <n v="216.67"/>
    <x v="4"/>
    <s v="faith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1"/>
    <n v="8.75"/>
    <x v="4"/>
    <s v="faith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10"/>
    <n v="62.22"/>
    <x v="4"/>
    <s v="faith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34"/>
    <n v="137.25"/>
    <x v="4"/>
    <s v="faith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0"/>
    <n v="1"/>
    <x v="4"/>
    <s v="faith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68"/>
    <n v="122.14"/>
    <x v="4"/>
    <s v="faith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n v="0"/>
    <x v="4"/>
    <s v="faith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n v="0"/>
    <x v="4"/>
    <s v="faith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n v="0"/>
    <x v="4"/>
    <s v="faith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n v="0"/>
    <x v="4"/>
    <s v="faith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n v="0"/>
    <x v="4"/>
    <s v="faith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0"/>
    <n v="1"/>
    <x v="4"/>
    <s v="faith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11"/>
    <n v="55"/>
    <x v="4"/>
    <s v="faith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1"/>
    <n v="22"/>
    <x v="4"/>
    <s v="faith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21"/>
    <n v="56.67"/>
    <x v="4"/>
    <s v="faith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0"/>
    <n v="20"/>
    <x v="4"/>
    <s v="faith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0"/>
    <n v="1"/>
    <x v="4"/>
    <s v="faith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n v="0"/>
    <x v="4"/>
    <s v="faith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11"/>
    <n v="25.58"/>
    <x v="8"/>
    <s v="photobooks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09"/>
    <n v="63.97"/>
    <x v="8"/>
    <s v="photobooks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00"/>
    <n v="89.93"/>
    <x v="8"/>
    <s v="photobooks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18"/>
    <n v="93.07"/>
    <x v="8"/>
    <s v="photobooks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14"/>
    <n v="89.67"/>
    <x v="8"/>
    <s v="photobooks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48"/>
    <n v="207.62"/>
    <x v="8"/>
    <s v="photobooks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05"/>
    <n v="59.41"/>
    <x v="8"/>
    <s v="photobooks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30"/>
    <n v="358.97"/>
    <x v="8"/>
    <s v="photobooks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23"/>
    <n v="94.74"/>
    <x v="8"/>
    <s v="photobooks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02"/>
    <n v="80.650000000000006"/>
    <x v="8"/>
    <s v="photobooks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03"/>
    <n v="168.69"/>
    <x v="8"/>
    <s v="photobooks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60"/>
    <n v="34.69"/>
    <x v="8"/>
    <s v="photobooks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08"/>
    <n v="462.86"/>
    <x v="8"/>
    <s v="photobooks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11"/>
    <n v="104.39"/>
    <x v="8"/>
    <s v="photobooks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20"/>
    <n v="7.5"/>
    <x v="8"/>
    <s v="photobooks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03"/>
    <n v="47.13"/>
    <x v="8"/>
    <s v="photobooks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16"/>
    <n v="414.29"/>
    <x v="8"/>
    <s v="photobooks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15"/>
    <n v="42.48"/>
    <x v="8"/>
    <s v="photobooks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07"/>
    <n v="108.78"/>
    <x v="8"/>
    <s v="photobooks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65"/>
    <n v="81.099999999999994"/>
    <x v="8"/>
    <s v="photobooks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55"/>
    <n v="51.67"/>
    <x v="8"/>
    <s v="photobooks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85"/>
    <n v="35.4"/>
    <x v="8"/>
    <s v="photobooks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02"/>
    <n v="103.64"/>
    <x v="8"/>
    <s v="photobooks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20"/>
    <n v="55.28"/>
    <x v="8"/>
    <s v="photobooks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59"/>
    <n v="72.17"/>
    <x v="8"/>
    <s v="photobooks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n v="0"/>
    <x v="8"/>
    <s v="photobooks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46"/>
    <n v="58.62"/>
    <x v="8"/>
    <s v="photobooks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4"/>
    <n v="12.47"/>
    <x v="8"/>
    <s v="photobooks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3"/>
    <n v="49.14"/>
    <x v="8"/>
    <s v="photobooks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57"/>
    <n v="150.5"/>
    <x v="8"/>
    <s v="photobooks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21"/>
    <n v="35.799999999999997"/>
    <x v="8"/>
    <s v="photobooks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16"/>
    <n v="45.16"/>
    <x v="8"/>
    <s v="photobooks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"/>
    <n v="98.79"/>
    <x v="8"/>
    <s v="photobooks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46"/>
    <n v="88.31"/>
    <x v="8"/>
    <s v="photobooks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65"/>
    <n v="170.63"/>
    <x v="8"/>
    <s v="photobooks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7"/>
    <n v="83.75"/>
    <x v="8"/>
    <s v="photobooks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14"/>
    <n v="65.099999999999994"/>
    <x v="8"/>
    <s v="photobooks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2"/>
    <n v="66.33"/>
    <x v="8"/>
    <s v="photobooks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36"/>
    <n v="104.89"/>
    <x v="8"/>
    <s v="photobooks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40"/>
    <n v="78.44"/>
    <x v="8"/>
    <s v="photobooks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26"/>
    <n v="59.04"/>
    <x v="8"/>
    <s v="photobooks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15"/>
    <n v="71.34"/>
    <x v="8"/>
    <s v="photobooks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24"/>
    <n v="51.23"/>
    <x v="8"/>
    <s v="photobooks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40"/>
    <n v="60.24"/>
    <x v="8"/>
    <s v="photobooks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20"/>
    <n v="44.94"/>
    <x v="8"/>
    <s v="photobooks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48"/>
    <n v="31.21"/>
    <x v="8"/>
    <s v="photobooks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15"/>
    <n v="63.88"/>
    <x v="8"/>
    <s v="photobooks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"/>
    <n v="19"/>
    <x v="8"/>
    <s v="photobooks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1"/>
    <n v="10"/>
    <x v="8"/>
    <s v="photobooks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5"/>
    <n v="109.07"/>
    <x v="8"/>
    <s v="photobooks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4"/>
    <n v="26.75"/>
    <x v="8"/>
    <s v="photobooks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61"/>
    <n v="109.94"/>
    <x v="8"/>
    <s v="photobooks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"/>
    <n v="20"/>
    <x v="8"/>
    <s v="photobooks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11"/>
    <n v="55.39"/>
    <x v="8"/>
    <s v="photobooks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39"/>
    <n v="133.9"/>
    <x v="8"/>
    <s v="photobooks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22"/>
    <n v="48.72"/>
    <x v="8"/>
    <s v="photobooks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68"/>
    <n v="48.25"/>
    <x v="8"/>
    <s v="photobooks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14"/>
    <n v="58.97"/>
    <x v="8"/>
    <s v="photobooks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2"/>
    <n v="11.64"/>
    <x v="8"/>
    <s v="photobooks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20"/>
    <n v="83.72"/>
    <x v="8"/>
    <s v="photobooks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14"/>
    <n v="63.65"/>
    <x v="8"/>
    <s v="photobooks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48"/>
    <n v="94.28"/>
    <x v="8"/>
    <s v="photobooks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31"/>
    <n v="71.87"/>
    <x v="8"/>
    <s v="photobooks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35"/>
    <n v="104.85"/>
    <x v="8"/>
    <s v="photobooks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36"/>
    <n v="67.14"/>
    <x v="8"/>
    <s v="photobooks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3"/>
    <n v="73.88"/>
    <x v="8"/>
    <s v="photobooks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11"/>
    <n v="69.13"/>
    <x v="8"/>
    <s v="photobooks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41"/>
    <n v="120.77"/>
    <x v="8"/>
    <s v="photobooks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11"/>
    <n v="42.22"/>
    <x v="8"/>
    <s v="photobooks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"/>
    <n v="7.5"/>
    <x v="8"/>
    <s v="photobooks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0"/>
    <n v="1.54"/>
    <x v="8"/>
    <s v="photobooks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13"/>
    <n v="37.61"/>
    <x v="8"/>
    <s v="photobooks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n v="0"/>
    <x v="8"/>
    <s v="photobooks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49"/>
    <n v="42.16"/>
    <x v="8"/>
    <s v="photobooks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n v="0"/>
    <x v="8"/>
    <s v="photobooks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"/>
    <n v="84.83"/>
    <x v="8"/>
    <s v="photobooks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52"/>
    <n v="94.19"/>
    <x v="8"/>
    <s v="photobooks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n v="0"/>
    <x v="8"/>
    <s v="photobooks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"/>
    <n v="6.25"/>
    <x v="8"/>
    <s v="photobooks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7"/>
    <n v="213.38"/>
    <x v="8"/>
    <s v="photobooks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35"/>
    <n v="59.16"/>
    <x v="4"/>
    <s v="rock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00"/>
    <n v="27.27"/>
    <x v="4"/>
    <s v="rock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16"/>
    <n v="24.58"/>
    <x v="4"/>
    <s v="rock"/>
    <d v="2012-10-24T16:26:16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00"/>
    <n v="75.05"/>
    <x v="4"/>
    <s v="rock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05"/>
    <n v="42.02"/>
    <x v="4"/>
    <s v="rock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01"/>
    <n v="53.16"/>
    <x v="4"/>
    <s v="rock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01"/>
    <n v="83.89"/>
    <x v="4"/>
    <s v="rock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00"/>
    <n v="417.33"/>
    <x v="4"/>
    <s v="rock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67"/>
    <n v="75.77"/>
    <x v="4"/>
    <s v="rock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02"/>
    <n v="67.39"/>
    <x v="4"/>
    <s v="rock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03"/>
    <n v="73.569999999999993"/>
    <x v="4"/>
    <s v="rock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43"/>
    <n v="25"/>
    <x v="4"/>
    <s v="rock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63"/>
    <n v="42"/>
    <x v="4"/>
    <s v="rock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18"/>
    <n v="131.16999999999999"/>
    <x v="4"/>
    <s v="rock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04"/>
    <n v="47.27"/>
    <x v="4"/>
    <s v="rock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00"/>
    <n v="182.13"/>
    <x v="4"/>
    <s v="rock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07"/>
    <n v="61.37"/>
    <x v="4"/>
    <s v="rock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00"/>
    <n v="35.770000000000003"/>
    <x v="4"/>
    <s v="rock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05"/>
    <n v="45.62"/>
    <x v="4"/>
    <s v="rock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09"/>
    <n v="75.38"/>
    <x v="4"/>
    <s v="rock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02"/>
    <n v="50.88"/>
    <x v="4"/>
    <s v="rock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25"/>
    <n v="119.29"/>
    <x v="4"/>
    <s v="rock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24"/>
    <n v="92.54"/>
    <x v="4"/>
    <s v="rock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01"/>
    <n v="76.05"/>
    <x v="4"/>
    <s v="rock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00"/>
    <n v="52.63"/>
    <x v="4"/>
    <s v="rock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38"/>
    <n v="98.99"/>
    <x v="4"/>
    <s v="rock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21"/>
    <n v="79.53"/>
    <x v="4"/>
    <s v="rock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07"/>
    <n v="134.21"/>
    <x v="4"/>
    <s v="rock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00"/>
    <n v="37.630000000000003"/>
    <x v="4"/>
    <s v="rock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02"/>
    <n v="51.04"/>
    <x v="4"/>
    <s v="rock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00"/>
    <n v="50.04"/>
    <x v="4"/>
    <s v="rock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17"/>
    <n v="133.93"/>
    <x v="4"/>
    <s v="rock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02"/>
    <n v="58.21"/>
    <x v="4"/>
    <s v="rock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02"/>
    <n v="88.04"/>
    <x v="4"/>
    <s v="rock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54"/>
    <n v="70.58"/>
    <x v="4"/>
    <s v="rock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01"/>
    <n v="53.29"/>
    <x v="4"/>
    <s v="rock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00"/>
    <n v="136.36000000000001"/>
    <x v="4"/>
    <s v="rock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09"/>
    <n v="40.549999999999997"/>
    <x v="4"/>
    <s v="rock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32"/>
    <n v="70.63"/>
    <x v="4"/>
    <s v="rock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33"/>
    <n v="52.68"/>
    <x v="4"/>
    <s v="rock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n v="0"/>
    <x v="6"/>
    <s v="mobile games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"/>
    <n v="90.94"/>
    <x v="6"/>
    <s v="mobile games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0"/>
    <n v="5"/>
    <x v="6"/>
    <s v="mobile games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43"/>
    <n v="58.08"/>
    <x v="6"/>
    <s v="mobile games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0"/>
    <n v="2"/>
    <x v="6"/>
    <s v="mobile games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1"/>
    <n v="62.5"/>
    <x v="6"/>
    <s v="mobile games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0"/>
    <n v="10"/>
    <x v="6"/>
    <s v="mobile games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5"/>
    <n v="71.59"/>
    <x v="6"/>
    <s v="mobile games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n v="0"/>
    <x v="6"/>
    <s v="mobile games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10"/>
    <n v="32.82"/>
    <x v="6"/>
    <s v="mobile games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72"/>
    <n v="49.12"/>
    <x v="6"/>
    <s v="mobile games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"/>
    <n v="16.309999999999999"/>
    <x v="6"/>
    <s v="mobile games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0"/>
    <n v="18"/>
    <x v="6"/>
    <s v="mobile games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0"/>
    <n v="13"/>
    <x v="6"/>
    <s v="mobile games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1"/>
    <n v="17"/>
    <x v="6"/>
    <s v="mobile games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n v="0"/>
    <x v="6"/>
    <s v="mobile games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n v="0"/>
    <x v="6"/>
    <s v="mobile games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n v="0"/>
    <x v="6"/>
    <s v="mobile games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0"/>
    <n v="3"/>
    <x v="6"/>
    <s v="mobile games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20"/>
    <n v="41.83"/>
    <x v="6"/>
    <s v="mobile games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73"/>
    <n v="49.34"/>
    <x v="4"/>
    <s v="indie rock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01"/>
    <n v="41.73"/>
    <x v="4"/>
    <s v="indie rock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05"/>
    <n v="32.72"/>
    <x v="4"/>
    <s v="indie rock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35"/>
    <n v="51.96"/>
    <x v="4"/>
    <s v="indie rock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16"/>
    <n v="50.69"/>
    <x v="4"/>
    <s v="indie rock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02"/>
    <n v="42.24"/>
    <x v="4"/>
    <s v="indie rock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11"/>
    <n v="416.88"/>
    <x v="4"/>
    <s v="indie rock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66"/>
    <n v="46.65"/>
    <x v="4"/>
    <s v="indie rock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07"/>
    <n v="48.45"/>
    <x v="4"/>
    <s v="indie rock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45"/>
    <n v="70.53"/>
    <x v="4"/>
    <s v="indie rock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06"/>
    <n v="87.96"/>
    <x v="4"/>
    <s v="indie rock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37"/>
    <n v="26.27"/>
    <x v="4"/>
    <s v="indie rock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04"/>
    <n v="57.78"/>
    <x v="4"/>
    <s v="indie rock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15"/>
    <n v="57.25"/>
    <x v="4"/>
    <s v="indie rock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02"/>
    <n v="196.34"/>
    <x v="4"/>
    <s v="indie rock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24"/>
    <n v="43"/>
    <x v="4"/>
    <s v="indie rock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02"/>
    <n v="35.549999999999997"/>
    <x v="4"/>
    <s v="indie rock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45"/>
    <n v="68.81"/>
    <x v="4"/>
    <s v="indie rock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33"/>
    <n v="28.57"/>
    <x v="4"/>
    <s v="indie rock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09"/>
    <n v="50.63"/>
    <x v="4"/>
    <s v="indie rock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3"/>
    <n v="106.8"/>
    <x v="2"/>
    <s v="gadgets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"/>
    <n v="4"/>
    <x v="2"/>
    <s v="gadgets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47"/>
    <n v="34.1"/>
    <x v="2"/>
    <s v="gadgets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0"/>
    <n v="25"/>
    <x v="2"/>
    <s v="gadgets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0"/>
    <n v="10.5"/>
    <x v="2"/>
    <s v="gadgets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43"/>
    <n v="215.96"/>
    <x v="2"/>
    <s v="gadgets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0"/>
    <n v="21.25"/>
    <x v="2"/>
    <s v="gadgets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2"/>
    <n v="108.25"/>
    <x v="2"/>
    <s v="gadgets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14"/>
    <n v="129.97"/>
    <x v="2"/>
    <s v="gadgets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39"/>
    <n v="117.49"/>
    <x v="2"/>
    <s v="gadgets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0"/>
    <n v="10"/>
    <x v="2"/>
    <s v="gadgets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59"/>
    <n v="70.599999999999994"/>
    <x v="2"/>
    <s v="gadgets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"/>
    <n v="24.5"/>
    <x v="2"/>
    <s v="gadgets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"/>
    <n v="30"/>
    <x v="2"/>
    <s v="gadgets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2"/>
    <n v="2"/>
    <x v="2"/>
    <s v="gadgets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1"/>
    <n v="17"/>
    <x v="2"/>
    <s v="gadgets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53"/>
    <n v="2928.93"/>
    <x v="2"/>
    <s v="gadgets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"/>
    <n v="28.89"/>
    <x v="2"/>
    <s v="gadgets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47"/>
    <n v="29.63"/>
    <x v="2"/>
    <s v="gadgets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43"/>
    <n v="40.98"/>
    <x v="2"/>
    <s v="gadgets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37"/>
    <n v="54"/>
    <x v="4"/>
    <s v="indie rock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16"/>
    <n v="36.11"/>
    <x v="4"/>
    <s v="indie rock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41"/>
    <n v="23.15"/>
    <x v="4"/>
    <s v="indie rock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14"/>
    <n v="104"/>
    <x v="4"/>
    <s v="indie rock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10"/>
    <n v="31.83"/>
    <x v="4"/>
    <s v="indie rock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95"/>
    <n v="27.39"/>
    <x v="4"/>
    <s v="indie rock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03"/>
    <n v="56.36"/>
    <x v="4"/>
    <s v="indie rock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03"/>
    <n v="77.349999999999994"/>
    <x v="4"/>
    <s v="indie rock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00"/>
    <n v="42.8"/>
    <x v="4"/>
    <s v="indie rock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27"/>
    <n v="48.85"/>
    <x v="4"/>
    <s v="indie rock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21"/>
    <n v="48.24"/>
    <x v="4"/>
    <s v="indie rock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07"/>
    <n v="70.209999999999994"/>
    <x v="4"/>
    <s v="indie rock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72"/>
    <n v="94.05"/>
    <x v="4"/>
    <s v="indie rock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24"/>
    <n v="80.27"/>
    <x v="4"/>
    <s v="indie rock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08"/>
    <n v="54.2"/>
    <x v="4"/>
    <s v="indie rock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17"/>
    <n v="60.27"/>
    <x v="4"/>
    <s v="indie rock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87"/>
    <n v="38.74"/>
    <x v="4"/>
    <s v="indie rock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16"/>
    <n v="152.54"/>
    <x v="4"/>
    <s v="indie rock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11"/>
    <n v="115.31"/>
    <x v="4"/>
    <s v="indie rock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71"/>
    <n v="35.840000000000003"/>
    <x v="4"/>
    <s v="indie rock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26"/>
    <n v="64.569999999999993"/>
    <x v="2"/>
    <s v="hardware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38"/>
    <n v="87.44"/>
    <x v="2"/>
    <s v="hardware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05"/>
    <n v="68.819999999999993"/>
    <x v="2"/>
    <s v="hardware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88"/>
    <n v="176.2"/>
    <x v="2"/>
    <s v="hardware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48"/>
    <n v="511.79"/>
    <x v="2"/>
    <s v="hardware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50"/>
    <n v="160.44"/>
    <x v="2"/>
    <s v="hardware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01"/>
    <n v="35"/>
    <x v="2"/>
    <s v="hardware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00"/>
    <n v="188.51"/>
    <x v="2"/>
    <s v="hardware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06"/>
    <n v="56.2"/>
    <x v="2"/>
    <s v="hardware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01"/>
    <n v="51.31"/>
    <x v="2"/>
    <s v="hardware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12"/>
    <n v="127.36"/>
    <x v="2"/>
    <s v="hardware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98"/>
    <n v="101.86"/>
    <x v="2"/>
    <s v="hardware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26"/>
    <n v="230.56"/>
    <x v="2"/>
    <s v="hardware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99"/>
    <n v="842.11"/>
    <x v="2"/>
    <s v="hardware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99"/>
    <n v="577.28"/>
    <x v="2"/>
    <s v="hardware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94"/>
    <n v="483.34"/>
    <x v="2"/>
    <s v="hardware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68"/>
    <n v="76.14"/>
    <x v="2"/>
    <s v="hardware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36"/>
    <n v="74.11"/>
    <x v="2"/>
    <s v="hardware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57"/>
    <n v="36.97"/>
    <x v="2"/>
    <s v="hardware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18"/>
    <n v="2500.9699999999998"/>
    <x v="2"/>
    <s v="hardware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05"/>
    <n v="67.69"/>
    <x v="2"/>
    <s v="hardware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93"/>
    <n v="63.05"/>
    <x v="2"/>
    <s v="hardware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27"/>
    <n v="117.6"/>
    <x v="2"/>
    <s v="hardware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60"/>
    <n v="180.75"/>
    <x v="2"/>
    <s v="hardware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62"/>
    <n v="127.32"/>
    <x v="2"/>
    <s v="hardware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07"/>
    <n v="136.63999999999999"/>
    <x v="2"/>
    <s v="hardware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70"/>
    <n v="182.78"/>
    <x v="2"/>
    <s v="hardware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85"/>
    <n v="279.38"/>
    <x v="2"/>
    <s v="hardware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79"/>
    <n v="61.38"/>
    <x v="2"/>
    <s v="hardware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32"/>
    <n v="80.73"/>
    <x v="2"/>
    <s v="hardware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63"/>
    <n v="272.36"/>
    <x v="2"/>
    <s v="hardware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74"/>
    <n v="70.849999999999994"/>
    <x v="2"/>
    <s v="hardware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57"/>
    <n v="247.94"/>
    <x v="2"/>
    <s v="hardware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75"/>
    <n v="186.81"/>
    <x v="2"/>
    <s v="hardware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09"/>
    <n v="131.99"/>
    <x v="2"/>
    <s v="hardware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47"/>
    <n v="29.31"/>
    <x v="2"/>
    <s v="hardware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02"/>
    <n v="245.02"/>
    <x v="2"/>
    <s v="hardware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27"/>
    <n v="1323.25"/>
    <x v="2"/>
    <s v="hardware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15"/>
    <n v="282.66000000000003"/>
    <x v="2"/>
    <s v="hardware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55"/>
    <n v="91.21"/>
    <x v="2"/>
    <s v="hardware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"/>
    <n v="31.75"/>
    <x v="8"/>
    <s v="people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n v="0"/>
    <x v="8"/>
    <s v="people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"/>
    <n v="88.69"/>
    <x v="8"/>
    <s v="people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21"/>
    <n v="453.14"/>
    <x v="8"/>
    <s v="people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"/>
    <n v="12.75"/>
    <x v="8"/>
    <s v="people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0"/>
    <n v="1"/>
    <x v="8"/>
    <s v="people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42"/>
    <n v="83.43"/>
    <x v="8"/>
    <s v="people"/>
    <d v="2015-03-01T15:21:16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0"/>
    <n v="25"/>
    <x v="8"/>
    <s v="people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1"/>
    <n v="50"/>
    <x v="8"/>
    <s v="people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17"/>
    <n v="101.8"/>
    <x v="8"/>
    <s v="people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"/>
    <n v="46.67"/>
    <x v="8"/>
    <s v="people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0"/>
    <n v="1"/>
    <x v="8"/>
    <s v="people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n v="0"/>
    <x v="8"/>
    <s v="people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n v="0"/>
    <x v="8"/>
    <s v="people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8"/>
    <n v="26"/>
    <x v="8"/>
    <s v="people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n v="0"/>
    <x v="8"/>
    <s v="people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n v="0"/>
    <x v="8"/>
    <s v="people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26"/>
    <n v="218.33"/>
    <x v="8"/>
    <s v="people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1"/>
    <n v="33.71"/>
    <x v="8"/>
    <s v="people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13"/>
    <n v="25"/>
    <x v="8"/>
    <s v="people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82"/>
    <n v="128.38999999999999"/>
    <x v="2"/>
    <s v="hardware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17"/>
    <n v="78.83"/>
    <x v="2"/>
    <s v="hardware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12"/>
    <n v="91.76"/>
    <x v="2"/>
    <s v="hardware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34"/>
    <n v="331.1"/>
    <x v="2"/>
    <s v="hardware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24"/>
    <n v="194.26"/>
    <x v="2"/>
    <s v="hardware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48"/>
    <n v="408.98"/>
    <x v="2"/>
    <s v="hardware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16"/>
    <n v="84.46"/>
    <x v="2"/>
    <s v="hardware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17"/>
    <n v="44.85"/>
    <x v="2"/>
    <s v="hardware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05"/>
    <n v="383.36"/>
    <x v="2"/>
    <s v="hardware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20"/>
    <n v="55.28"/>
    <x v="2"/>
    <s v="hardware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20"/>
    <n v="422.02"/>
    <x v="2"/>
    <s v="hardware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35"/>
    <n v="64.180000000000007"/>
    <x v="2"/>
    <s v="hardware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95"/>
    <n v="173.58"/>
    <x v="2"/>
    <s v="hardware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14"/>
    <n v="88.6"/>
    <x v="2"/>
    <s v="hardware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13"/>
    <n v="50.22"/>
    <x v="2"/>
    <s v="hardware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22"/>
    <n v="192.39"/>
    <x v="2"/>
    <s v="hardware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25"/>
    <n v="73.42"/>
    <x v="2"/>
    <s v="hardware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02"/>
    <n v="147.68"/>
    <x v="2"/>
    <s v="hardware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85"/>
    <n v="108.97"/>
    <x v="2"/>
    <s v="hardware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92"/>
    <n v="23.65"/>
    <x v="2"/>
    <s v="hardware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81"/>
    <n v="147.94999999999999"/>
    <x v="2"/>
    <s v="hardware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25"/>
    <n v="385.04"/>
    <x v="2"/>
    <s v="hardware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61"/>
    <n v="457.39"/>
    <x v="2"/>
    <s v="hardware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85"/>
    <n v="222.99"/>
    <x v="2"/>
    <s v="hardware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01"/>
    <n v="220.74"/>
    <x v="2"/>
    <s v="hardware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33"/>
    <n v="73.5"/>
    <x v="2"/>
    <s v="hardware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20"/>
    <n v="223.1"/>
    <x v="2"/>
    <s v="hardware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26"/>
    <n v="47.91"/>
    <x v="2"/>
    <s v="hardware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61"/>
    <n v="96.06"/>
    <x v="2"/>
    <s v="hardware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26"/>
    <n v="118.61"/>
    <x v="2"/>
    <s v="hardware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20"/>
    <n v="118.45"/>
    <x v="2"/>
    <s v="hardware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04"/>
    <n v="143.21"/>
    <x v="2"/>
    <s v="hardware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79"/>
    <n v="282.72000000000003"/>
    <x v="2"/>
    <s v="hardware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87"/>
    <n v="593.94000000000005"/>
    <x v="2"/>
    <s v="hardware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11"/>
    <n v="262.16000000000003"/>
    <x v="2"/>
    <s v="hardware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32"/>
    <n v="46.58"/>
    <x v="2"/>
    <s v="hardware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00"/>
    <n v="70.040000000000006"/>
    <x v="2"/>
    <s v="hardware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21"/>
    <n v="164.91"/>
    <x v="2"/>
    <s v="hardware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36"/>
    <n v="449.26"/>
    <x v="2"/>
    <s v="hardware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48"/>
    <n v="27.47"/>
    <x v="2"/>
    <s v="hardware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82"/>
    <n v="143.97999999999999"/>
    <x v="2"/>
    <s v="hardware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24"/>
    <n v="88.24"/>
    <x v="2"/>
    <s v="hardware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06"/>
    <n v="36.33"/>
    <x v="2"/>
    <s v="hardware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08"/>
    <n v="90.18"/>
    <x v="2"/>
    <s v="hardware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19"/>
    <n v="152.62"/>
    <x v="2"/>
    <s v="hardware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21"/>
    <n v="55.81"/>
    <x v="2"/>
    <s v="hardware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03"/>
    <n v="227.85"/>
    <x v="2"/>
    <s v="hardware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48"/>
    <n v="91.83"/>
    <x v="2"/>
    <s v="hardware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20"/>
    <n v="80.989999999999995"/>
    <x v="2"/>
    <s v="hardware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73"/>
    <n v="278.39"/>
    <x v="2"/>
    <s v="hardware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30"/>
    <n v="43.1"/>
    <x v="2"/>
    <s v="hardware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53"/>
    <n v="326.29000000000002"/>
    <x v="2"/>
    <s v="hardware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01"/>
    <n v="41.74"/>
    <x v="2"/>
    <s v="hardware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14"/>
    <n v="64.02"/>
    <x v="2"/>
    <s v="hardware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67"/>
    <n v="99.46"/>
    <x v="2"/>
    <s v="hardware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53"/>
    <n v="138.49"/>
    <x v="2"/>
    <s v="hardware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02"/>
    <n v="45.55"/>
    <x v="2"/>
    <s v="hardware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68"/>
    <n v="10.51"/>
    <x v="2"/>
    <s v="hardware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43"/>
    <n v="114.77"/>
    <x v="2"/>
    <s v="hardware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96"/>
    <n v="36"/>
    <x v="2"/>
    <s v="hardware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08"/>
    <n v="154.16999999999999"/>
    <x v="2"/>
    <s v="hardware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15"/>
    <n v="566.39"/>
    <x v="2"/>
    <s v="hardware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48"/>
    <n v="120.86"/>
    <x v="2"/>
    <s v="hardware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91"/>
    <n v="86.16"/>
    <x v="2"/>
    <s v="hardware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99"/>
    <n v="51.21"/>
    <x v="2"/>
    <s v="hardware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19"/>
    <n v="67.260000000000005"/>
    <x v="2"/>
    <s v="hardware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27"/>
    <n v="62.8"/>
    <x v="2"/>
    <s v="hardware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05"/>
    <n v="346.13"/>
    <x v="2"/>
    <s v="hardware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28"/>
    <n v="244.12"/>
    <x v="2"/>
    <s v="hardware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17"/>
    <n v="259.25"/>
    <x v="2"/>
    <s v="hardware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81"/>
    <n v="201.96"/>
    <x v="2"/>
    <s v="hardware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11"/>
    <n v="226.21"/>
    <x v="2"/>
    <s v="hardware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53"/>
    <n v="324.69"/>
    <x v="2"/>
    <s v="hardware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03"/>
    <n v="205"/>
    <x v="2"/>
    <s v="hardware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78"/>
    <n v="20.47"/>
    <x v="2"/>
    <s v="hardware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43"/>
    <n v="116.35"/>
    <x v="2"/>
    <s v="hardware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16"/>
    <n v="307.2"/>
    <x v="2"/>
    <s v="hardware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31"/>
    <n v="546.69000000000005"/>
    <x v="2"/>
    <s v="hardware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88"/>
    <n v="47.47"/>
    <x v="2"/>
    <s v="hardware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08"/>
    <n v="101.56"/>
    <x v="2"/>
    <s v="hardware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15"/>
    <n v="72.91"/>
    <x v="4"/>
    <s v="indie rock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11"/>
    <n v="43.71"/>
    <x v="4"/>
    <s v="indie rock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13"/>
    <n v="34"/>
    <x v="4"/>
    <s v="indie rock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08"/>
    <n v="70.650000000000006"/>
    <x v="4"/>
    <s v="indie rock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24"/>
    <n v="89.3"/>
    <x v="4"/>
    <s v="indie rock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01"/>
    <n v="115.09"/>
    <x v="4"/>
    <s v="indie rock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04"/>
    <n v="62.12"/>
    <x v="4"/>
    <s v="indie rock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16"/>
    <n v="46.2"/>
    <x v="4"/>
    <s v="indie rock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20"/>
    <n v="48.55"/>
    <x v="4"/>
    <s v="indie rock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15"/>
    <n v="57.52"/>
    <x v="4"/>
    <s v="indie rock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20"/>
    <n v="88.15"/>
    <x v="4"/>
    <s v="indie rock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01"/>
    <n v="110.49"/>
    <x v="4"/>
    <s v="indie rock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02"/>
    <n v="66.83"/>
    <x v="4"/>
    <s v="indie rock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21"/>
    <n v="58.6"/>
    <x v="4"/>
    <s v="indie rock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00"/>
    <n v="113.64"/>
    <x v="4"/>
    <s v="indie rock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02"/>
    <n v="43.57"/>
    <x v="4"/>
    <s v="indie rock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00"/>
    <n v="78.95"/>
    <x v="4"/>
    <s v="indie rock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00"/>
    <n v="188.13"/>
    <x v="4"/>
    <s v="indie rock"/>
    <d v="2012-03-08T02:43:55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32"/>
    <n v="63.03"/>
    <x v="4"/>
    <s v="indie rock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37"/>
    <n v="30.37"/>
    <x v="4"/>
    <s v="indie rock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13"/>
    <n v="51.48"/>
    <x v="4"/>
    <s v="indie rock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36"/>
    <n v="35.79"/>
    <x v="4"/>
    <s v="indie rock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46"/>
    <n v="98.82"/>
    <x v="4"/>
    <s v="indie rock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30"/>
    <n v="28"/>
    <x v="4"/>
    <s v="indie rock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54"/>
    <n v="51.31"/>
    <x v="4"/>
    <s v="indie rock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07"/>
    <n v="53.52"/>
    <x v="4"/>
    <s v="indie rock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08"/>
    <n v="37.15"/>
    <x v="4"/>
    <s v="indie rock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07"/>
    <n v="89.9"/>
    <x v="4"/>
    <s v="indie rock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07"/>
    <n v="106.53"/>
    <x v="4"/>
    <s v="indie rock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00"/>
    <n v="52.82"/>
    <x v="4"/>
    <s v="indie rock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07"/>
    <n v="54.62"/>
    <x v="4"/>
    <s v="indie rock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00"/>
    <n v="27.27"/>
    <x v="4"/>
    <s v="indie rock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05"/>
    <n v="68.599999999999994"/>
    <x v="4"/>
    <s v="indie rock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05"/>
    <n v="35.61"/>
    <x v="4"/>
    <s v="indie rock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26"/>
    <n v="94.03"/>
    <x v="4"/>
    <s v="indie rock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01"/>
    <n v="526.46"/>
    <x v="4"/>
    <s v="indie rock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48"/>
    <n v="50.66"/>
    <x v="4"/>
    <s v="indie rock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35"/>
    <n v="79.180000000000007"/>
    <x v="4"/>
    <s v="indie rock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01"/>
    <n v="91.59"/>
    <x v="4"/>
    <s v="indie rock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01"/>
    <n v="116.96"/>
    <x v="4"/>
    <s v="indie rock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1"/>
    <n v="28.4"/>
    <x v="6"/>
    <s v="video games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0"/>
    <n v="103.33"/>
    <x v="6"/>
    <s v="video games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10"/>
    <n v="10"/>
    <x v="6"/>
    <s v="video games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10"/>
    <n v="23"/>
    <x v="6"/>
    <s v="video games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"/>
    <n v="31.56"/>
    <x v="6"/>
    <s v="video games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0"/>
    <n v="5"/>
    <x v="6"/>
    <s v="video games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29"/>
    <n v="34.22"/>
    <x v="6"/>
    <s v="video games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0"/>
    <n v="25"/>
    <x v="6"/>
    <s v="video games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12"/>
    <n v="19.670000000000002"/>
    <x v="6"/>
    <s v="video games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0"/>
    <n v="21.25"/>
    <x v="6"/>
    <s v="video games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5"/>
    <n v="8.33"/>
    <x v="6"/>
    <s v="video games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"/>
    <n v="21.34"/>
    <x v="6"/>
    <s v="video games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2"/>
    <n v="5.33"/>
    <x v="6"/>
    <s v="video games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2"/>
    <n v="34.67"/>
    <x v="6"/>
    <s v="video games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10"/>
    <n v="21.73"/>
    <x v="6"/>
    <s v="video games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0"/>
    <n v="11.92"/>
    <x v="6"/>
    <s v="video games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28"/>
    <n v="26.6"/>
    <x v="6"/>
    <s v="video games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13"/>
    <n v="10.67"/>
    <x v="6"/>
    <s v="video games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"/>
    <n v="29.04"/>
    <x v="6"/>
    <s v="video games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0"/>
    <n v="50.91"/>
    <x v="6"/>
    <s v="video games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n v="0"/>
    <x v="6"/>
    <s v="video games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6"/>
    <n v="50.08"/>
    <x v="6"/>
    <s v="video games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11"/>
    <n v="45"/>
    <x v="6"/>
    <s v="video games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2"/>
    <n v="25.29"/>
    <x v="6"/>
    <s v="video games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30"/>
    <n v="51.29"/>
    <x v="6"/>
    <s v="video games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0"/>
    <n v="1"/>
    <x v="6"/>
    <s v="video games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1"/>
    <n v="49.38"/>
    <x v="6"/>
    <s v="video games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2"/>
    <n v="1"/>
    <x v="6"/>
    <s v="video games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n v="0"/>
    <x v="6"/>
    <s v="video games"/>
    <d v="2010-07-31T00:00:00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1"/>
    <n v="101.25"/>
    <x v="6"/>
    <s v="video games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0"/>
    <n v="19.670000000000002"/>
    <x v="6"/>
    <s v="video games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0"/>
    <n v="12.5"/>
    <x v="6"/>
    <s v="video games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0"/>
    <n v="8.5"/>
    <x v="6"/>
    <s v="video games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1"/>
    <n v="1"/>
    <x v="6"/>
    <s v="video games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"/>
    <n v="23"/>
    <x v="6"/>
    <s v="video games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3"/>
    <n v="17.989999999999998"/>
    <x v="6"/>
    <s v="video games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28"/>
    <n v="370.95"/>
    <x v="6"/>
    <s v="video games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7"/>
    <n v="63.57"/>
    <x v="6"/>
    <s v="video games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1"/>
    <n v="13"/>
    <x v="6"/>
    <s v="video games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1"/>
    <n v="5.31"/>
    <x v="6"/>
    <s v="video games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16"/>
    <n v="35.619999999999997"/>
    <x v="4"/>
    <s v="rock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12"/>
    <n v="87.1"/>
    <x v="4"/>
    <s v="rock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32"/>
    <n v="75.11"/>
    <x v="4"/>
    <s v="rock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03"/>
    <n v="68.010000000000005"/>
    <x v="4"/>
    <s v="rock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39"/>
    <n v="29.62"/>
    <x v="4"/>
    <s v="rock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47"/>
    <n v="91.63"/>
    <x v="4"/>
    <s v="rock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20"/>
    <n v="22.5"/>
    <x v="4"/>
    <s v="rock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22"/>
    <n v="64.37"/>
    <x v="4"/>
    <s v="rock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00"/>
    <n v="21.86"/>
    <x v="4"/>
    <s v="rock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81"/>
    <n v="33.32"/>
    <x v="4"/>
    <s v="rock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06"/>
    <n v="90.28"/>
    <x v="4"/>
    <s v="rock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00"/>
    <n v="76.92"/>
    <x v="4"/>
    <s v="rock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27"/>
    <n v="59.23"/>
    <x v="4"/>
    <s v="rock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03"/>
    <n v="65.38"/>
    <x v="4"/>
    <s v="rock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50"/>
    <n v="67.31"/>
    <x v="4"/>
    <s v="rock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26"/>
    <n v="88.75"/>
    <x v="4"/>
    <s v="rock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00"/>
    <n v="65.87"/>
    <x v="4"/>
    <s v="rock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39"/>
    <n v="40.35"/>
    <x v="4"/>
    <s v="rock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61"/>
    <n v="76.86"/>
    <x v="4"/>
    <s v="rock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07"/>
    <n v="68.709999999999994"/>
    <x v="4"/>
    <s v="rock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53"/>
    <n v="57.77"/>
    <x v="6"/>
    <s v="tabletop games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24"/>
    <n v="44.17"/>
    <x v="6"/>
    <s v="tabletop games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89"/>
    <n v="31.57"/>
    <x v="6"/>
    <s v="tabletop games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85"/>
    <n v="107.05"/>
    <x v="6"/>
    <s v="tabletop games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57"/>
    <n v="149.03"/>
    <x v="6"/>
    <s v="tabletop games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10"/>
    <n v="55.96"/>
    <x v="6"/>
    <s v="tabletop games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15"/>
    <n v="56.97"/>
    <x v="6"/>
    <s v="tabletop games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12"/>
    <n v="44.06"/>
    <x v="6"/>
    <s v="tabletop games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03"/>
    <n v="68.63"/>
    <x v="6"/>
    <s v="tabletop games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85"/>
    <n v="65.319999999999993"/>
    <x v="6"/>
    <s v="tabletop games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20"/>
    <n v="35.92"/>
    <x v="6"/>
    <s v="tabletop games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81"/>
    <n v="40.07"/>
    <x v="6"/>
    <s v="tabletop games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52"/>
    <n v="75.650000000000006"/>
    <x v="6"/>
    <s v="tabletop games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37"/>
    <n v="61.2"/>
    <x v="6"/>
    <s v="tabletop games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20"/>
    <n v="48.13"/>
    <x v="6"/>
    <s v="tabletop games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14"/>
    <n v="68.11"/>
    <x v="6"/>
    <s v="tabletop games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51"/>
    <n v="65.89"/>
    <x v="6"/>
    <s v="tabletop games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33"/>
    <n v="81.650000000000006"/>
    <x v="6"/>
    <s v="tabletop games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47"/>
    <n v="52.7"/>
    <x v="6"/>
    <s v="tabletop games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42"/>
    <n v="41.23"/>
    <x v="6"/>
    <s v="tabletop games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83"/>
    <n v="15.04"/>
    <x v="4"/>
    <s v="electronic music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04"/>
    <n v="39.07"/>
    <x v="4"/>
    <s v="electronic music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10"/>
    <n v="43.82"/>
    <x v="4"/>
    <s v="electronic music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33"/>
    <n v="27.3"/>
    <x v="4"/>
    <s v="electronic music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52"/>
    <n v="42.22"/>
    <x v="4"/>
    <s v="electronic music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03"/>
    <n v="33.24"/>
    <x v="4"/>
    <s v="electronic music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00"/>
    <n v="285.70999999999998"/>
    <x v="4"/>
    <s v="electronic music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02"/>
    <n v="42.33"/>
    <x v="4"/>
    <s v="electronic music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51"/>
    <n v="50.27"/>
    <x v="4"/>
    <s v="electronic music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11"/>
    <n v="61.9"/>
    <x v="4"/>
    <s v="electronic music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96"/>
    <n v="40.75"/>
    <x v="4"/>
    <s v="electronic music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14"/>
    <n v="55.8"/>
    <x v="4"/>
    <s v="electronic music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00"/>
    <n v="10"/>
    <x v="4"/>
    <s v="electronic music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93"/>
    <n v="73.13"/>
    <x v="4"/>
    <s v="electronic music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56"/>
    <n v="26.06"/>
    <x v="4"/>
    <s v="electronic music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06"/>
    <n v="22.64"/>
    <x v="4"/>
    <s v="electronic music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01"/>
    <n v="47.22"/>
    <x v="4"/>
    <s v="electronic music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23"/>
    <n v="32.32"/>
    <x v="4"/>
    <s v="electronic music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02"/>
    <n v="53.42"/>
    <x v="4"/>
    <s v="electronic music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01"/>
    <n v="51.3"/>
    <x v="4"/>
    <s v="electronic music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08"/>
    <n v="37.200000000000003"/>
    <x v="6"/>
    <s v="tabletop games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63"/>
    <n v="27.1"/>
    <x v="6"/>
    <s v="tabletop games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06"/>
    <n v="206.31"/>
    <x v="6"/>
    <s v="tabletop games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43"/>
    <n v="82.15"/>
    <x v="6"/>
    <s v="tabletop games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45"/>
    <n v="164.8"/>
    <x v="6"/>
    <s v="tabletop games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08"/>
    <n v="60.82"/>
    <x v="6"/>
    <s v="tabletop games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57"/>
    <n v="67.97"/>
    <x v="6"/>
    <s v="tabletop games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74"/>
    <n v="81.56"/>
    <x v="6"/>
    <s v="tabletop games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71"/>
    <n v="25.43"/>
    <x v="6"/>
    <s v="tabletop games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26"/>
    <n v="21.5"/>
    <x v="6"/>
    <s v="tabletop games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12"/>
    <n v="27.23"/>
    <x v="6"/>
    <s v="tabletop games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96"/>
    <n v="25.09"/>
    <x v="6"/>
    <s v="tabletop games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32"/>
    <n v="21.23"/>
    <x v="6"/>
    <s v="tabletop games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65"/>
    <n v="41.61"/>
    <x v="6"/>
    <s v="tabletop games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53"/>
    <n v="135.59"/>
    <x v="6"/>
    <s v="tabletop games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37"/>
    <n v="22.12"/>
    <x v="6"/>
    <s v="tabletop games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53"/>
    <n v="64.63"/>
    <x v="6"/>
    <s v="tabletop games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37"/>
    <n v="69.569999999999993"/>
    <x v="6"/>
    <s v="tabletop games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28"/>
    <n v="75.13"/>
    <x v="6"/>
    <s v="tabletop games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71"/>
    <n v="140.97999999999999"/>
    <x v="6"/>
    <s v="tabletop games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06"/>
    <n v="49.47"/>
    <x v="6"/>
    <s v="tabletop games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60"/>
    <n v="53.87"/>
    <x v="6"/>
    <s v="tabletop games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50"/>
    <n v="4.57"/>
    <x v="6"/>
    <s v="tabletop games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77"/>
    <n v="65"/>
    <x v="6"/>
    <s v="tabletop games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47"/>
    <n v="53.48"/>
    <x v="6"/>
    <s v="tabletop games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00"/>
    <n v="43.91"/>
    <x v="6"/>
    <s v="tabletop games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04"/>
    <n v="50.85"/>
    <x v="6"/>
    <s v="tabletop games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07"/>
    <n v="58.63"/>
    <x v="6"/>
    <s v="tabletop games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69"/>
    <n v="32.82"/>
    <x v="6"/>
    <s v="tabletop games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75"/>
    <n v="426.93"/>
    <x v="6"/>
    <s v="tabletop games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34"/>
    <n v="23.81"/>
    <x v="6"/>
    <s v="tabletop games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72"/>
    <n v="98.41"/>
    <x v="6"/>
    <s v="tabletop games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13"/>
    <n v="107.32"/>
    <x v="6"/>
    <s v="tabletop games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60"/>
    <n v="11.67"/>
    <x v="6"/>
    <s v="tabletop games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87"/>
    <n v="41.78"/>
    <x v="6"/>
    <s v="tabletop games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23"/>
    <n v="21.38"/>
    <x v="6"/>
    <s v="tabletop games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36"/>
    <n v="94.1"/>
    <x v="6"/>
    <s v="tabletop games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47"/>
    <n v="15.72"/>
    <x v="6"/>
    <s v="tabletop games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67"/>
    <n v="90.64"/>
    <x v="6"/>
    <s v="tabletop games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27"/>
    <n v="97.3"/>
    <x v="6"/>
    <s v="tabletop games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80"/>
    <n v="37.119999999999997"/>
    <x v="6"/>
    <s v="tabletop games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54"/>
    <n v="28.1"/>
    <x v="6"/>
    <s v="tabletop games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16"/>
    <n v="144.43"/>
    <x v="6"/>
    <s v="tabletop games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80"/>
    <n v="24.27"/>
    <x v="6"/>
    <s v="tabletop games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99"/>
    <n v="35.119999999999997"/>
    <x v="6"/>
    <s v="tabletop games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20"/>
    <n v="24.76"/>
    <x v="6"/>
    <s v="tabletop games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81"/>
    <n v="188.38"/>
    <x v="6"/>
    <s v="tabletop games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03"/>
    <n v="148.08000000000001"/>
    <x v="6"/>
    <s v="tabletop games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02"/>
    <n v="49.93"/>
    <x v="6"/>
    <s v="tabletop games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20"/>
    <n v="107.82"/>
    <x v="6"/>
    <s v="tabletop games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83"/>
    <n v="42.63"/>
    <x v="6"/>
    <s v="tabletop games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57"/>
    <n v="14.37"/>
    <x v="6"/>
    <s v="tabletop games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20"/>
    <n v="37.479999999999997"/>
    <x v="6"/>
    <s v="tabletop games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20"/>
    <n v="30.2"/>
    <x v="6"/>
    <s v="tabletop games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08"/>
    <n v="33.549999999999997"/>
    <x v="6"/>
    <s v="tabletop games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06"/>
    <n v="64.75"/>
    <x v="6"/>
    <s v="tabletop games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41"/>
    <n v="57.93"/>
    <x v="6"/>
    <s v="tabletop games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71"/>
    <n v="53.08"/>
    <x v="6"/>
    <s v="tabletop games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54"/>
    <n v="48.06"/>
    <x v="6"/>
    <s v="tabletop games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04"/>
    <n v="82.4"/>
    <x v="6"/>
    <s v="tabletop games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85"/>
    <n v="50.45"/>
    <x v="4"/>
    <s v="rock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85"/>
    <n v="115.83"/>
    <x v="4"/>
    <s v="rock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01"/>
    <n v="63.03"/>
    <x v="4"/>
    <s v="rock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06"/>
    <n v="108.02"/>
    <x v="4"/>
    <s v="rock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21"/>
    <n v="46.09"/>
    <x v="4"/>
    <s v="rock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00"/>
    <n v="107.21"/>
    <x v="4"/>
    <s v="rock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20"/>
    <n v="50.93"/>
    <x v="4"/>
    <s v="rock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00"/>
    <n v="40.04"/>
    <x v="4"/>
    <s v="rock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07"/>
    <n v="64.44"/>
    <x v="4"/>
    <s v="rock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04"/>
    <n v="53.83"/>
    <x v="4"/>
    <s v="rock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73"/>
    <n v="100.47"/>
    <x v="4"/>
    <s v="rock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07"/>
    <n v="46.63"/>
    <x v="4"/>
    <s v="rock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08"/>
    <n v="34.07"/>
    <x v="4"/>
    <s v="rock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46"/>
    <n v="65.209999999999994"/>
    <x v="4"/>
    <s v="rock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25"/>
    <n v="44.21"/>
    <x v="4"/>
    <s v="rock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49"/>
    <n v="71.97"/>
    <x v="4"/>
    <s v="rock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01"/>
    <n v="52.95"/>
    <x v="4"/>
    <s v="rock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05"/>
    <n v="109.45"/>
    <x v="4"/>
    <s v="rock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50"/>
    <n v="75.040000000000006"/>
    <x v="4"/>
    <s v="rock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01"/>
    <n v="115.71"/>
    <x v="4"/>
    <s v="rock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34"/>
    <n v="31.66"/>
    <x v="4"/>
    <s v="indie rock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71"/>
    <n v="46.18"/>
    <x v="4"/>
    <s v="indie rock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09"/>
    <n v="68.48"/>
    <x v="4"/>
    <s v="indie rock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01"/>
    <n v="53.47"/>
    <x v="4"/>
    <s v="indie rock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01"/>
    <n v="109.11"/>
    <x v="4"/>
    <s v="indie rock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07"/>
    <n v="51.19"/>
    <x v="4"/>
    <s v="indie rock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07"/>
    <n v="27.94"/>
    <x v="4"/>
    <s v="indie rock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01"/>
    <n v="82.5"/>
    <x v="4"/>
    <s v="indie rock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07"/>
    <n v="59.82"/>
    <x v="4"/>
    <s v="indie rock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29"/>
    <n v="64.819999999999993"/>
    <x v="4"/>
    <s v="indie rock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04"/>
    <n v="90.1"/>
    <x v="4"/>
    <s v="indie rock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08"/>
    <n v="40.96"/>
    <x v="4"/>
    <s v="indie rock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76"/>
    <n v="56"/>
    <x v="4"/>
    <s v="indie rock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57"/>
    <n v="37.67"/>
    <x v="4"/>
    <s v="indie rock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03"/>
    <n v="40.08"/>
    <x v="4"/>
    <s v="indie rock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04"/>
    <n v="78.03"/>
    <x v="4"/>
    <s v="indie rock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04"/>
    <n v="18.91"/>
    <x v="4"/>
    <s v="indie rock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21"/>
    <n v="37.130000000000003"/>
    <x v="4"/>
    <s v="indie rock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08"/>
    <n v="41.96"/>
    <x v="4"/>
    <s v="indie rock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09"/>
    <n v="61.04"/>
    <x v="4"/>
    <s v="indie rock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39"/>
    <n v="64.53"/>
    <x v="7"/>
    <s v="small batch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"/>
    <n v="21.25"/>
    <x v="7"/>
    <s v="small batch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48"/>
    <n v="30"/>
    <x v="7"/>
    <s v="small batch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21"/>
    <n v="25.49"/>
    <x v="7"/>
    <s v="small batch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8"/>
    <n v="11.43"/>
    <x v="7"/>
    <s v="small batch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1"/>
    <n v="108"/>
    <x v="7"/>
    <s v="small batch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26"/>
    <n v="54.88"/>
    <x v="7"/>
    <s v="small batch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54"/>
    <n v="47.38"/>
    <x v="7"/>
    <s v="small batch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06"/>
    <n v="211.84"/>
    <x v="7"/>
    <s v="small batch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02"/>
    <n v="219.93"/>
    <x v="7"/>
    <s v="small batch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44"/>
    <n v="40.799999999999997"/>
    <x v="7"/>
    <s v="small batch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06"/>
    <n v="75.5"/>
    <x v="7"/>
    <s v="small batch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12"/>
    <n v="13.54"/>
    <x v="7"/>
    <s v="small batch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02"/>
    <n v="60.87"/>
    <x v="7"/>
    <s v="small batch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02"/>
    <n v="115.69"/>
    <x v="7"/>
    <s v="small batch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21"/>
    <n v="48.1"/>
    <x v="7"/>
    <s v="small batch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11"/>
    <n v="74.180000000000007"/>
    <x v="7"/>
    <s v="small batch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01"/>
    <n v="123.35"/>
    <x v="7"/>
    <s v="small batch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94"/>
    <n v="66.62"/>
    <x v="7"/>
    <s v="small batch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06"/>
    <n v="104.99"/>
    <x v="7"/>
    <s v="small batch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n v="0"/>
    <x v="2"/>
    <s v="web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n v="0"/>
    <x v="2"/>
    <s v="web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3"/>
    <n v="300"/>
    <x v="2"/>
    <s v="web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0"/>
    <n v="1"/>
    <x v="2"/>
    <s v="web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n v="0"/>
    <x v="2"/>
    <s v="web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0"/>
    <n v="13"/>
    <x v="2"/>
    <s v="web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2"/>
    <n v="15"/>
    <x v="2"/>
    <s v="web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0"/>
    <n v="54"/>
    <x v="2"/>
    <s v="web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n v="0"/>
    <x v="2"/>
    <s v="web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n v="0"/>
    <x v="2"/>
    <s v="web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1"/>
    <n v="15.43"/>
    <x v="2"/>
    <s v="web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n v="0"/>
    <x v="2"/>
    <s v="web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n v="0"/>
    <x v="2"/>
    <s v="web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0"/>
    <n v="25"/>
    <x v="2"/>
    <s v="web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1"/>
    <n v="27.5"/>
    <x v="2"/>
    <s v="web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n v="0"/>
    <x v="2"/>
    <s v="web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n v="0"/>
    <x v="2"/>
    <s v="web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n v="0"/>
    <x v="2"/>
    <s v="web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15"/>
    <n v="367"/>
    <x v="2"/>
    <s v="web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0"/>
    <n v="2"/>
    <x v="2"/>
    <s v="web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n v="0"/>
    <x v="2"/>
    <s v="web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29"/>
    <n v="60"/>
    <x v="2"/>
    <s v="web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n v="0"/>
    <x v="2"/>
    <s v="web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n v="0"/>
    <x v="2"/>
    <s v="web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n v="0"/>
    <x v="2"/>
    <s v="web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11"/>
    <n v="97.41"/>
    <x v="2"/>
    <s v="web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"/>
    <n v="47.86"/>
    <x v="2"/>
    <s v="web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0"/>
    <n v="50"/>
    <x v="2"/>
    <s v="web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n v="0"/>
    <x v="2"/>
    <s v="web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0"/>
    <n v="20.5"/>
    <x v="2"/>
    <s v="web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n v="0"/>
    <x v="2"/>
    <s v="web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"/>
    <n v="30"/>
    <x v="2"/>
    <s v="web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0"/>
    <n v="50"/>
    <x v="2"/>
    <s v="web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0"/>
    <n v="10"/>
    <x v="2"/>
    <s v="web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n v="0"/>
    <x v="2"/>
    <s v="web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11"/>
    <n v="81.58"/>
    <x v="2"/>
    <s v="web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n v="0"/>
    <x v="2"/>
    <s v="web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n v="0"/>
    <x v="2"/>
    <s v="web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n v="0"/>
    <x v="2"/>
    <s v="web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0"/>
    <n v="18.329999999999998"/>
    <x v="2"/>
    <s v="web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2"/>
    <n v="224.43"/>
    <x v="2"/>
    <s v="web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3"/>
    <n v="37.5"/>
    <x v="2"/>
    <s v="web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"/>
    <n v="145"/>
    <x v="2"/>
    <s v="web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1"/>
    <n v="1"/>
    <x v="2"/>
    <s v="web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"/>
    <n v="112.57"/>
    <x v="2"/>
    <s v="web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n v="0"/>
    <x v="2"/>
    <s v="web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1"/>
    <n v="342"/>
    <x v="2"/>
    <s v="web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"/>
    <n v="57.88"/>
    <x v="2"/>
    <s v="web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0"/>
    <n v="30"/>
    <x v="2"/>
    <s v="web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n v="0"/>
    <x v="2"/>
    <s v="web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0"/>
    <n v="25"/>
    <x v="2"/>
    <s v="web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n v="0"/>
    <x v="2"/>
    <s v="web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0"/>
    <n v="50"/>
    <x v="2"/>
    <s v="web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0"/>
    <n v="1.5"/>
    <x v="2"/>
    <s v="web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n v="0"/>
    <x v="2"/>
    <s v="web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0"/>
    <n v="10"/>
    <x v="2"/>
    <s v="web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n v="0"/>
    <x v="2"/>
    <s v="web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n v="0"/>
    <x v="2"/>
    <s v="web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n v="0"/>
    <x v="2"/>
    <s v="web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n v="0"/>
    <x v="2"/>
    <s v="web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1"/>
    <n v="22.33"/>
    <x v="7"/>
    <s v="food trucks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0"/>
    <n v="52"/>
    <x v="7"/>
    <s v="food trucks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17"/>
    <n v="16.829999999999998"/>
    <x v="7"/>
    <s v="food trucks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n v="0"/>
    <x v="7"/>
    <s v="food trucks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23"/>
    <n v="56.3"/>
    <x v="7"/>
    <s v="food trucks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41"/>
    <n v="84.06"/>
    <x v="7"/>
    <s v="food trucks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25"/>
    <n v="168.39"/>
    <x v="7"/>
    <s v="food trucks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0"/>
    <n v="15"/>
    <x v="7"/>
    <s v="food trucks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2"/>
    <n v="76.67"/>
    <x v="7"/>
    <s v="food trucks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n v="0"/>
    <x v="7"/>
    <s v="food trucks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1"/>
    <n v="50.33"/>
    <x v="7"/>
    <s v="food trucks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n v="0"/>
    <x v="7"/>
    <s v="food trucks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1"/>
    <n v="8.33"/>
    <x v="7"/>
    <s v="food trucks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"/>
    <n v="35.380000000000003"/>
    <x v="7"/>
    <s v="food trucks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1"/>
    <n v="55.83"/>
    <x v="7"/>
    <s v="food trucks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0"/>
    <n v="5"/>
    <x v="7"/>
    <s v="food trucks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n v="0"/>
    <x v="7"/>
    <s v="food trucks"/>
    <d v="2014-08-10T21:13:07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0"/>
    <n v="1"/>
    <x v="7"/>
    <s v="food trucks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n v="0"/>
    <x v="7"/>
    <s v="food trucks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15"/>
    <n v="69.47"/>
    <x v="7"/>
    <s v="food trucks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0"/>
    <n v="1"/>
    <x v="7"/>
    <s v="food trucks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0"/>
    <n v="1"/>
    <x v="7"/>
    <s v="food trucks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0"/>
    <n v="8"/>
    <x v="7"/>
    <s v="food trucks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"/>
    <n v="34.44"/>
    <x v="7"/>
    <s v="food trucks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0"/>
    <n v="1"/>
    <x v="7"/>
    <s v="food trucks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n v="0"/>
    <x v="7"/>
    <s v="food trucks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0"/>
    <n v="1"/>
    <x v="7"/>
    <s v="food trucks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0"/>
    <n v="1"/>
    <x v="7"/>
    <s v="food trucks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"/>
    <n v="501.25"/>
    <x v="7"/>
    <s v="food trucks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1"/>
    <n v="10.5"/>
    <x v="7"/>
    <s v="food trucks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0"/>
    <n v="1"/>
    <x v="7"/>
    <s v="food trucks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0"/>
    <n v="1"/>
    <x v="7"/>
    <s v="food trucks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n v="0"/>
    <x v="7"/>
    <s v="food trucks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0"/>
    <n v="13"/>
    <x v="7"/>
    <s v="food trucks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0"/>
    <n v="306"/>
    <x v="7"/>
    <s v="food trucks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0"/>
    <n v="22.5"/>
    <x v="7"/>
    <s v="food trucks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n v="0"/>
    <x v="7"/>
    <s v="food trucks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0"/>
    <n v="50"/>
    <x v="7"/>
    <s v="food trucks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n v="0"/>
    <x v="7"/>
    <s v="food trucks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0"/>
    <n v="5"/>
    <x v="7"/>
    <s v="food trucks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08"/>
    <n v="74.23"/>
    <x v="7"/>
    <s v="small batch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26"/>
    <n v="81.25"/>
    <x v="7"/>
    <s v="small batch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03"/>
    <n v="130.22999999999999"/>
    <x v="7"/>
    <s v="small batch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09"/>
    <n v="53.41"/>
    <x v="7"/>
    <s v="small batch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73"/>
    <n v="75.13"/>
    <x v="7"/>
    <s v="small batch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68"/>
    <n v="75.67"/>
    <x v="7"/>
    <s v="small batch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27"/>
    <n v="31.69"/>
    <x v="7"/>
    <s v="small batch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08"/>
    <n v="47.78"/>
    <x v="7"/>
    <s v="small batch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08"/>
    <n v="90"/>
    <x v="7"/>
    <s v="small batch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02"/>
    <n v="149.31"/>
    <x v="7"/>
    <s v="small batch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15"/>
    <n v="62.07"/>
    <x v="7"/>
    <s v="small batch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34"/>
    <n v="53.4"/>
    <x v="7"/>
    <s v="small batch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55"/>
    <n v="69.27"/>
    <x v="7"/>
    <s v="small batch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01"/>
    <n v="271.51"/>
    <x v="7"/>
    <s v="small batch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82"/>
    <n v="34.130000000000003"/>
    <x v="7"/>
    <s v="small batch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81"/>
    <n v="40.49"/>
    <x v="7"/>
    <s v="small batch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02"/>
    <n v="189.76"/>
    <x v="7"/>
    <s v="small batch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10"/>
    <n v="68.86"/>
    <x v="7"/>
    <s v="small batch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02"/>
    <n v="108.78"/>
    <x v="7"/>
    <s v="small batch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01"/>
    <n v="125.99"/>
    <x v="7"/>
    <s v="small batch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04"/>
    <n v="90.52"/>
    <x v="4"/>
    <s v="indie rock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11"/>
    <n v="28.88"/>
    <x v="4"/>
    <s v="indie rock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16"/>
    <n v="31"/>
    <x v="4"/>
    <s v="indie rock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11"/>
    <n v="51.67"/>
    <x v="4"/>
    <s v="indie rock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80"/>
    <n v="26.27"/>
    <x v="4"/>
    <s v="indie rock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00"/>
    <n v="48.08"/>
    <x v="4"/>
    <s v="indie rock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19"/>
    <n v="27.56"/>
    <x v="4"/>
    <s v="indie rock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07"/>
    <n v="36.97"/>
    <x v="4"/>
    <s v="indie rock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14"/>
    <n v="29.02"/>
    <x v="4"/>
    <s v="indie rock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03"/>
    <n v="28.66"/>
    <x v="4"/>
    <s v="indie rock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28"/>
    <n v="37.65"/>
    <x v="4"/>
    <s v="indie rock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36"/>
    <n v="97.9"/>
    <x v="4"/>
    <s v="indie rock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00"/>
    <n v="42.55"/>
    <x v="4"/>
    <s v="indie rock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00"/>
    <n v="131.58000000000001"/>
    <x v="4"/>
    <s v="indie rock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05"/>
    <n v="32.32"/>
    <x v="4"/>
    <s v="indie rock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05"/>
    <n v="61.1"/>
    <x v="4"/>
    <s v="indie rock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71"/>
    <n v="31.34"/>
    <x v="4"/>
    <s v="indie rock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28"/>
    <n v="129.11000000000001"/>
    <x v="4"/>
    <s v="indie rock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33"/>
    <n v="25.02"/>
    <x v="4"/>
    <s v="indie rock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00"/>
    <n v="250"/>
    <x v="4"/>
    <s v="indie rock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13"/>
    <n v="47.54"/>
    <x v="4"/>
    <s v="indie rock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00"/>
    <n v="40.04"/>
    <x v="4"/>
    <s v="indie rock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14"/>
    <n v="65.84"/>
    <x v="4"/>
    <s v="indie rock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19"/>
    <n v="46.4"/>
    <x v="4"/>
    <s v="indie rock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03"/>
    <n v="50.37"/>
    <x v="4"/>
    <s v="indie rock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66"/>
    <n v="26.57"/>
    <x v="4"/>
    <s v="indie rock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00"/>
    <n v="39.49"/>
    <x v="4"/>
    <s v="indie rock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07"/>
    <n v="49.25"/>
    <x v="4"/>
    <s v="indie rock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34"/>
    <n v="62.38"/>
    <x v="4"/>
    <s v="indie rock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21"/>
    <n v="37.94"/>
    <x v="4"/>
    <s v="indie rock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03"/>
    <n v="51.6"/>
    <x v="4"/>
    <s v="indie rock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25"/>
    <n v="27.78"/>
    <x v="4"/>
    <s v="indie rock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29"/>
    <n v="99.38"/>
    <x v="4"/>
    <s v="indie rock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01"/>
    <n v="38.85"/>
    <x v="4"/>
    <s v="indie rock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28"/>
    <n v="45.55"/>
    <x v="4"/>
    <s v="indie rock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00"/>
    <n v="600"/>
    <x v="4"/>
    <s v="indie rock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13"/>
    <n v="80.55"/>
    <x v="4"/>
    <s v="indie rock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06"/>
    <n v="52.8"/>
    <x v="4"/>
    <s v="indie rock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03"/>
    <n v="47.68"/>
    <x v="4"/>
    <s v="indie rock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13"/>
    <n v="23.45"/>
    <x v="4"/>
    <s v="indie rock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3"/>
    <n v="40.14"/>
    <x v="7"/>
    <s v="restaurants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0"/>
    <n v="17.2"/>
    <x v="7"/>
    <s v="restaurants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n v="0"/>
    <x v="7"/>
    <s v="restaurants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n v="0"/>
    <x v="7"/>
    <s v="restaurants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n v="0"/>
    <x v="7"/>
    <s v="restaurants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1"/>
    <n v="15"/>
    <x v="7"/>
    <s v="restaurants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n v="0"/>
    <x v="7"/>
    <s v="restaurants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n v="0"/>
    <x v="7"/>
    <s v="restaurants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"/>
    <n v="35.71"/>
    <x v="7"/>
    <s v="restaurants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0"/>
    <n v="37.5"/>
    <x v="7"/>
    <s v="restaurants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n v="0"/>
    <x v="7"/>
    <s v="restaurants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n v="0"/>
    <x v="7"/>
    <s v="restaurants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n v="0"/>
    <x v="7"/>
    <s v="restaurants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2"/>
    <n v="52.5"/>
    <x v="7"/>
    <s v="restaurants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19"/>
    <n v="77.5"/>
    <x v="7"/>
    <s v="restaurants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n v="0"/>
    <x v="7"/>
    <s v="restaurants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10"/>
    <n v="53.55"/>
    <x v="7"/>
    <s v="restaurants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n v="0"/>
    <x v="7"/>
    <s v="restaurants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0"/>
    <n v="16.25"/>
    <x v="7"/>
    <s v="restaurants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n v="0"/>
    <x v="7"/>
    <s v="restaurants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09"/>
    <n v="103.68"/>
    <x v="4"/>
    <s v="classical music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00"/>
    <n v="185.19"/>
    <x v="4"/>
    <s v="classical music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56"/>
    <n v="54.15"/>
    <x v="4"/>
    <s v="classical music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02"/>
    <n v="177.21"/>
    <x v="4"/>
    <s v="classical music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00"/>
    <n v="100.33"/>
    <x v="4"/>
    <s v="classical music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13"/>
    <n v="136.91"/>
    <x v="4"/>
    <s v="classical music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02"/>
    <n v="57.54"/>
    <x v="4"/>
    <s v="classical music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07"/>
    <n v="52.96"/>
    <x v="4"/>
    <s v="classical music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04"/>
    <n v="82.33"/>
    <x v="4"/>
    <s v="classical music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00"/>
    <n v="135.41999999999999"/>
    <x v="4"/>
    <s v="classical music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00"/>
    <n v="74.069999999999993"/>
    <x v="4"/>
    <s v="classical music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26"/>
    <n v="84.08"/>
    <x v="4"/>
    <s v="classical music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11"/>
    <n v="61.03"/>
    <x v="4"/>
    <s v="classical music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05"/>
    <n v="150"/>
    <x v="4"/>
    <s v="classical music"/>
    <d v="2010-01-01T06:00:00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04"/>
    <n v="266.08999999999997"/>
    <x v="4"/>
    <s v="classical music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16"/>
    <n v="7.25"/>
    <x v="4"/>
    <s v="classical music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10"/>
    <n v="100"/>
    <x v="4"/>
    <s v="classical music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13"/>
    <n v="109.96"/>
    <x v="4"/>
    <s v="classical music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00"/>
    <n v="169.92"/>
    <x v="4"/>
    <s v="classical music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03"/>
    <n v="95.74"/>
    <x v="4"/>
    <s v="classical music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07"/>
    <n v="59.46"/>
    <x v="4"/>
    <s v="classical music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04"/>
    <n v="55.77"/>
    <x v="4"/>
    <s v="classical music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56"/>
    <n v="30.08"/>
    <x v="4"/>
    <s v="classical music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01"/>
    <n v="88.44"/>
    <x v="4"/>
    <s v="classical music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95"/>
    <n v="64.03"/>
    <x v="4"/>
    <s v="classical music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12"/>
    <n v="60.15"/>
    <x v="4"/>
    <s v="classical music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20"/>
    <n v="49.19"/>
    <x v="4"/>
    <s v="classical music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02"/>
    <n v="165.16"/>
    <x v="4"/>
    <s v="classical music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03"/>
    <n v="43.62"/>
    <x v="4"/>
    <s v="classical music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01"/>
    <n v="43.7"/>
    <x v="4"/>
    <s v="classical music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03"/>
    <n v="67.42"/>
    <x v="4"/>
    <s v="classical music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07"/>
    <n v="177.5"/>
    <x v="4"/>
    <s v="classical music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56"/>
    <n v="38.880000000000003"/>
    <x v="4"/>
    <s v="classical music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23"/>
    <n v="54.99"/>
    <x v="4"/>
    <s v="classical music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07"/>
    <n v="61.34"/>
    <x v="4"/>
    <s v="classical music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06"/>
    <n v="23.12"/>
    <x v="4"/>
    <s v="classical music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18"/>
    <n v="29.61"/>
    <x v="4"/>
    <s v="classical music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09"/>
    <n v="75.61"/>
    <x v="4"/>
    <s v="classical music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11"/>
    <n v="35.6"/>
    <x v="4"/>
    <s v="classical music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00"/>
    <n v="143"/>
    <x v="4"/>
    <s v="classical music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n v="0"/>
    <x v="7"/>
    <s v="food trucks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1"/>
    <n v="25"/>
    <x v="7"/>
    <s v="food trucks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n v="0"/>
    <x v="7"/>
    <s v="food trucks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n v="0"/>
    <x v="7"/>
    <s v="food trucks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1"/>
    <n v="100"/>
    <x v="7"/>
    <s v="food trucks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n v="0"/>
    <x v="7"/>
    <s v="food trucks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0"/>
    <n v="60"/>
    <x v="7"/>
    <s v="food trucks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1"/>
    <n v="50"/>
    <x v="7"/>
    <s v="food trucks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"/>
    <n v="72.5"/>
    <x v="7"/>
    <s v="food trucks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1"/>
    <n v="29.5"/>
    <x v="7"/>
    <s v="food trucks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0"/>
    <n v="62.5"/>
    <x v="7"/>
    <s v="food trucks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n v="0"/>
    <x v="7"/>
    <s v="food trucks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n v="0"/>
    <x v="7"/>
    <s v="food trucks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n v="0"/>
    <x v="7"/>
    <s v="food trucks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n v="0"/>
    <x v="7"/>
    <s v="food trucks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n v="0"/>
    <x v="7"/>
    <s v="food trucks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n v="0"/>
    <x v="7"/>
    <s v="food trucks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n v="0"/>
    <x v="7"/>
    <s v="food trucks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0"/>
    <n v="23.08"/>
    <x v="7"/>
    <s v="food trucks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1"/>
    <n v="25.5"/>
    <x v="7"/>
    <s v="food trucks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11"/>
    <n v="48.18"/>
    <x v="7"/>
    <s v="food trucks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0"/>
    <n v="1"/>
    <x v="7"/>
    <s v="food trucks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1"/>
    <n v="1"/>
    <x v="7"/>
    <s v="food trucks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n v="0"/>
    <x v="7"/>
    <s v="food trucks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0"/>
    <n v="50"/>
    <x v="7"/>
    <s v="food trucks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0"/>
    <n v="5"/>
    <x v="7"/>
    <s v="food trucks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"/>
    <n v="202.83"/>
    <x v="7"/>
    <s v="food trucks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4"/>
    <n v="29.13"/>
    <x v="7"/>
    <s v="food trucks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0"/>
    <n v="5"/>
    <x v="7"/>
    <s v="food trucks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n v="0"/>
    <x v="7"/>
    <s v="food trucks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2"/>
    <n v="13"/>
    <x v="7"/>
    <s v="food trucks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0"/>
    <n v="50"/>
    <x v="7"/>
    <s v="food trucks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n v="0"/>
    <x v="7"/>
    <s v="food trucks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0"/>
    <n v="1"/>
    <x v="7"/>
    <s v="food trucks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12"/>
    <n v="96.05"/>
    <x v="7"/>
    <s v="food trucks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24"/>
    <n v="305.77999999999997"/>
    <x v="7"/>
    <s v="food trucks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6"/>
    <n v="12.14"/>
    <x v="7"/>
    <s v="food trucks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39"/>
    <n v="83.57"/>
    <x v="7"/>
    <s v="food trucks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1"/>
    <n v="18"/>
    <x v="7"/>
    <s v="food trucks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7"/>
    <n v="115.53"/>
    <x v="7"/>
    <s v="food trucks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61"/>
    <n v="21.9"/>
    <x v="2"/>
    <s v="space exploration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26"/>
    <n v="80.02"/>
    <x v="2"/>
    <s v="space exploration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01"/>
    <n v="35.520000000000003"/>
    <x v="2"/>
    <s v="space exploration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04"/>
    <n v="64.930000000000007"/>
    <x v="2"/>
    <s v="space exploration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07"/>
    <n v="60.97"/>
    <x v="2"/>
    <s v="space exploration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10"/>
    <n v="31.44"/>
    <x v="2"/>
    <s v="space exploration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08"/>
    <n v="81.95"/>
    <x v="2"/>
    <s v="space exploration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24"/>
    <n v="58.93"/>
    <x v="2"/>
    <s v="space exploration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04"/>
    <n v="157.29"/>
    <x v="2"/>
    <s v="space exploration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41"/>
    <n v="55.76"/>
    <x v="2"/>
    <s v="space exploration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91"/>
    <n v="83.8"/>
    <x v="2"/>
    <s v="space exploration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72"/>
    <n v="58.42"/>
    <x v="2"/>
    <s v="space exploration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01"/>
    <n v="270.57"/>
    <x v="2"/>
    <s v="space exploration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02"/>
    <n v="107.1"/>
    <x v="2"/>
    <s v="space exploration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70"/>
    <n v="47.18"/>
    <x v="2"/>
    <s v="space exploration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15"/>
    <n v="120.31"/>
    <x v="2"/>
    <s v="space exploration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78"/>
    <n v="27.6"/>
    <x v="2"/>
    <s v="space exploration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05"/>
    <n v="205.3"/>
    <x v="2"/>
    <s v="space exploration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88"/>
    <n v="35.549999999999997"/>
    <x v="2"/>
    <s v="space exploration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44"/>
    <n v="74.64"/>
    <x v="2"/>
    <s v="space exploration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46"/>
    <n v="47.06"/>
    <x v="2"/>
    <s v="space exploration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31"/>
    <n v="26.59"/>
    <x v="2"/>
    <s v="space exploration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14"/>
    <n v="36.770000000000003"/>
    <x v="2"/>
    <s v="space exploration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79"/>
    <n v="31.82"/>
    <x v="2"/>
    <s v="space exploration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56"/>
    <n v="27.58"/>
    <x v="2"/>
    <s v="space exploration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12"/>
    <n v="56"/>
    <x v="2"/>
    <s v="space exploration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47"/>
    <n v="21.56"/>
    <x v="2"/>
    <s v="space exploration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10"/>
    <n v="44.1"/>
    <x v="2"/>
    <s v="space exploration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28"/>
    <n v="63.87"/>
    <x v="2"/>
    <s v="space exploration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58"/>
    <n v="38.99"/>
    <x v="2"/>
    <s v="space exploration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15"/>
    <n v="80.19"/>
    <x v="2"/>
    <s v="space exploration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37"/>
    <n v="34.9"/>
    <x v="2"/>
    <s v="space exploration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55"/>
    <n v="89.1"/>
    <x v="2"/>
    <s v="space exploration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06"/>
    <n v="39.44"/>
    <x v="2"/>
    <s v="space exploration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00"/>
    <n v="136.9"/>
    <x v="2"/>
    <s v="space exploration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87"/>
    <n v="37.46"/>
    <x v="2"/>
    <s v="space exploration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66"/>
    <n v="31.96"/>
    <x v="2"/>
    <s v="space exploration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02"/>
    <n v="25.21"/>
    <x v="2"/>
    <s v="space exploration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64"/>
    <n v="10.039999999999999"/>
    <x v="2"/>
    <s v="space exploration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06"/>
    <n v="45.94"/>
    <x v="2"/>
    <s v="space exploration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1"/>
    <n v="15"/>
    <x v="2"/>
    <s v="space exploration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n v="0"/>
    <x v="2"/>
    <s v="space exploration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34"/>
    <n v="223.58"/>
    <x v="2"/>
    <s v="space exploration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"/>
    <n v="39.479999999999997"/>
    <x v="2"/>
    <s v="space exploration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11"/>
    <n v="91.3"/>
    <x v="2"/>
    <s v="space exploration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"/>
    <n v="78.67"/>
    <x v="2"/>
    <s v="space exploration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"/>
    <n v="12"/>
    <x v="2"/>
    <s v="space exploration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1"/>
    <n v="17.670000000000002"/>
    <x v="2"/>
    <s v="space exploration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0"/>
    <n v="41.33"/>
    <x v="2"/>
    <s v="space exploration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1"/>
    <n v="71.599999999999994"/>
    <x v="2"/>
    <s v="space exploration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2"/>
    <n v="307.82"/>
    <x v="2"/>
    <s v="space exploration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1"/>
    <n v="80.45"/>
    <x v="2"/>
    <s v="space exploration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12"/>
    <n v="83.94"/>
    <x v="2"/>
    <s v="space exploration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0"/>
    <n v="8.5"/>
    <x v="2"/>
    <s v="space exploration"/>
    <d v="2015-04-21T13:25:26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21"/>
    <n v="73.37"/>
    <x v="2"/>
    <s v="space exploration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11"/>
    <n v="112.86"/>
    <x v="2"/>
    <s v="space exploration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19"/>
    <n v="95.28"/>
    <x v="2"/>
    <s v="space exploration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0"/>
    <n v="22.75"/>
    <x v="2"/>
    <s v="space exploration"/>
    <d v="2016-07-30T21:13:14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3"/>
    <n v="133.30000000000001"/>
    <x v="2"/>
    <s v="space exploration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0"/>
    <n v="3.8"/>
    <x v="2"/>
    <s v="space exploration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03"/>
    <n v="85.75"/>
    <x v="2"/>
    <s v="makerspaces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07"/>
    <n v="267"/>
    <x v="2"/>
    <s v="makerspaces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05"/>
    <n v="373.56"/>
    <x v="2"/>
    <s v="makerspaces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03"/>
    <n v="174.04"/>
    <x v="2"/>
    <s v="makerspaces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23"/>
    <n v="93.7"/>
    <x v="2"/>
    <s v="makerspaces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59"/>
    <n v="77.33"/>
    <x v="2"/>
    <s v="makerspaces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11"/>
    <n v="92.22"/>
    <x v="2"/>
    <s v="makerspaces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71"/>
    <n v="60.96"/>
    <x v="2"/>
    <s v="makerspaces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25"/>
    <n v="91"/>
    <x v="2"/>
    <s v="makerspaces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"/>
    <n v="41.58"/>
    <x v="2"/>
    <s v="makerspaces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11"/>
    <n v="33.76"/>
    <x v="2"/>
    <s v="makerspaces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33"/>
    <n v="70.62"/>
    <x v="2"/>
    <s v="makerspaces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28"/>
    <n v="167.15"/>
    <x v="2"/>
    <s v="makerspaces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63"/>
    <n v="128.62"/>
    <x v="2"/>
    <s v="makerspaces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8"/>
    <n v="65.41"/>
    <x v="2"/>
    <s v="makerspaces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50"/>
    <n v="117.56"/>
    <x v="2"/>
    <s v="makerspaces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18"/>
    <n v="126.48"/>
    <x v="2"/>
    <s v="makerspaces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0"/>
    <n v="550"/>
    <x v="2"/>
    <s v="makerspaces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0"/>
    <n v="44"/>
    <x v="2"/>
    <s v="makerspaces"/>
    <d v="2015-02-28T00:01:34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1"/>
    <n v="69"/>
    <x v="2"/>
    <s v="makerspaces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1"/>
    <n v="27.5"/>
    <x v="7"/>
    <s v="food trucks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28"/>
    <n v="84.9"/>
    <x v="7"/>
    <s v="food trucks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0"/>
    <n v="12"/>
    <x v="7"/>
    <s v="food trucks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"/>
    <n v="200"/>
    <x v="7"/>
    <s v="food trucks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0"/>
    <n v="10"/>
    <x v="7"/>
    <s v="food trucks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n v="0"/>
    <x v="7"/>
    <s v="food trucks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n v="0"/>
    <x v="7"/>
    <s v="food trucks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0"/>
    <n v="5.29"/>
    <x v="7"/>
    <s v="food trucks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0"/>
    <n v="1"/>
    <x v="7"/>
    <s v="food trucks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11"/>
    <n v="72.760000000000005"/>
    <x v="7"/>
    <s v="food trucks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0"/>
    <n v="17.5"/>
    <x v="7"/>
    <s v="food trucks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1"/>
    <n v="25"/>
    <x v="7"/>
    <s v="food trucks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1"/>
    <n v="13.33"/>
    <x v="7"/>
    <s v="food trucks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0"/>
    <n v="1"/>
    <x v="7"/>
    <s v="food trucks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0"/>
    <n v="23.67"/>
    <x v="7"/>
    <s v="food trucks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6"/>
    <n v="89.21"/>
    <x v="7"/>
    <s v="food trucks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26"/>
    <n v="116.56"/>
    <x v="7"/>
    <s v="food trucks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0"/>
    <n v="13.01"/>
    <x v="7"/>
    <s v="food trucks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n v="0"/>
    <x v="7"/>
    <s v="food trucks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1"/>
    <n v="17.5"/>
    <x v="7"/>
    <s v="food trucks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46"/>
    <n v="34.130000000000003"/>
    <x v="1"/>
    <s v="spaces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34"/>
    <n v="132.35"/>
    <x v="1"/>
    <s v="spaces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04"/>
    <n v="922.22"/>
    <x v="1"/>
    <s v="spaces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"/>
    <n v="163.57"/>
    <x v="1"/>
    <s v="spaces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11"/>
    <n v="217.38"/>
    <x v="1"/>
    <s v="spaces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12"/>
    <n v="149.44"/>
    <x v="1"/>
    <s v="spaces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51"/>
    <n v="71.239999999999995"/>
    <x v="1"/>
    <s v="spaces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33"/>
    <n v="44.46"/>
    <x v="1"/>
    <s v="spaces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02"/>
    <n v="164.94"/>
    <x v="1"/>
    <s v="spaces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54"/>
    <n v="84.87"/>
    <x v="1"/>
    <s v="spaces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01"/>
    <n v="53.95"/>
    <x v="1"/>
    <s v="spaces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31"/>
    <n v="50.53"/>
    <x v="1"/>
    <s v="spaces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02"/>
    <n v="108"/>
    <x v="1"/>
    <s v="spaces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16"/>
    <n v="95.37"/>
    <x v="1"/>
    <s v="spaces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65"/>
    <n v="57.63"/>
    <x v="1"/>
    <s v="spaces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20"/>
    <n v="64.16"/>
    <x v="1"/>
    <s v="spaces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20"/>
    <n v="92.39"/>
    <x v="1"/>
    <s v="spaces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04"/>
    <n v="125.98"/>
    <x v="1"/>
    <s v="spaces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09"/>
    <n v="94.64"/>
    <x v="1"/>
    <s v="spaces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18"/>
    <n v="170.7"/>
    <x v="1"/>
    <s v="spaces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62"/>
    <n v="40.76"/>
    <x v="2"/>
    <s v="hardware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53"/>
    <n v="68.25"/>
    <x v="2"/>
    <s v="hardware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40"/>
    <n v="95.49"/>
    <x v="2"/>
    <s v="hardware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97"/>
    <n v="7.19"/>
    <x v="2"/>
    <s v="hardware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45"/>
    <n v="511.65"/>
    <x v="2"/>
    <s v="hardware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06"/>
    <n v="261.75"/>
    <x v="2"/>
    <s v="hardware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93"/>
    <n v="69.760000000000005"/>
    <x v="2"/>
    <s v="hardware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02"/>
    <n v="77.23"/>
    <x v="2"/>
    <s v="hardware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04"/>
    <n v="340.57"/>
    <x v="2"/>
    <s v="hardware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70"/>
    <n v="67.42"/>
    <x v="2"/>
    <s v="hardware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04"/>
    <n v="845.7"/>
    <x v="2"/>
    <s v="hardware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18"/>
    <n v="97.19"/>
    <x v="2"/>
    <s v="hardware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08"/>
    <n v="451.84"/>
    <x v="2"/>
    <s v="hardware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00"/>
    <n v="138.66999999999999"/>
    <x v="2"/>
    <s v="hardware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78"/>
    <n v="21.64"/>
    <x v="2"/>
    <s v="hardware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23"/>
    <n v="169.52"/>
    <x v="2"/>
    <s v="hardware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46"/>
    <n v="161.88"/>
    <x v="2"/>
    <s v="hardware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48"/>
    <n v="493.13"/>
    <x v="2"/>
    <s v="hardware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84"/>
    <n v="22.12"/>
    <x v="2"/>
    <s v="hardware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03"/>
    <n v="18.239999999999998"/>
    <x v="2"/>
    <s v="hardware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0"/>
    <n v="8.75"/>
    <x v="3"/>
    <s v="children's books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29"/>
    <n v="40.61"/>
    <x v="3"/>
    <s v="children's books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n v="0"/>
    <x v="3"/>
    <s v="children's books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"/>
    <n v="37.950000000000003"/>
    <x v="3"/>
    <s v="children's books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22"/>
    <n v="35.729999999999997"/>
    <x v="3"/>
    <s v="children's books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27"/>
    <n v="42.16"/>
    <x v="3"/>
    <s v="children's books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28"/>
    <n v="35"/>
    <x v="3"/>
    <s v="children's books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"/>
    <n v="13.25"/>
    <x v="3"/>
    <s v="children's books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"/>
    <n v="55"/>
    <x v="3"/>
    <s v="children's books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n v="0"/>
    <x v="3"/>
    <s v="children's books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n v="0"/>
    <x v="3"/>
    <s v="children's books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11"/>
    <n v="39.29"/>
    <x v="3"/>
    <s v="children's books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19"/>
    <n v="47.5"/>
    <x v="3"/>
    <s v="children's books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n v="0"/>
    <x v="3"/>
    <s v="children's books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52"/>
    <n v="17.329999999999998"/>
    <x v="3"/>
    <s v="children's books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10"/>
    <n v="31.76"/>
    <x v="3"/>
    <s v="children's books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1"/>
    <n v="5"/>
    <x v="3"/>
    <s v="children's books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12"/>
    <n v="39"/>
    <x v="3"/>
    <s v="children's books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11"/>
    <n v="52.5"/>
    <x v="3"/>
    <s v="children's books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n v="0"/>
    <x v="3"/>
    <s v="children's books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1"/>
    <n v="9"/>
    <x v="3"/>
    <s v="children's books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1"/>
    <n v="25"/>
    <x v="3"/>
    <s v="children's books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0"/>
    <n v="30"/>
    <x v="3"/>
    <s v="children's books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"/>
    <n v="11.25"/>
    <x v="3"/>
    <s v="children's books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n v="0"/>
    <x v="3"/>
    <s v="children's books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2"/>
    <n v="25"/>
    <x v="3"/>
    <s v="children's books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1"/>
    <n v="11.33"/>
    <x v="3"/>
    <s v="children's books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14"/>
    <n v="29.47"/>
    <x v="3"/>
    <s v="children's books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0"/>
    <n v="1"/>
    <x v="3"/>
    <s v="children's books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10"/>
    <n v="63.1"/>
    <x v="3"/>
    <s v="children's books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n v="0"/>
    <x v="3"/>
    <s v="children's books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n v="0"/>
    <x v="3"/>
    <s v="children's books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0"/>
    <n v="1"/>
    <x v="3"/>
    <s v="children's books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14"/>
    <n v="43.85"/>
    <x v="3"/>
    <s v="children's books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3"/>
    <n v="75"/>
    <x v="3"/>
    <s v="children's books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8"/>
    <n v="45.97"/>
    <x v="3"/>
    <s v="children's books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0"/>
    <n v="10"/>
    <x v="3"/>
    <s v="children's books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26"/>
    <n v="93.67"/>
    <x v="3"/>
    <s v="children's books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"/>
    <n v="53"/>
    <x v="3"/>
    <s v="children's books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n v="0"/>
    <x v="3"/>
    <s v="children's books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05"/>
    <n v="47"/>
    <x v="1"/>
    <s v="plays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20"/>
    <n v="66.67"/>
    <x v="1"/>
    <s v="plays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15"/>
    <n v="18.77"/>
    <x v="1"/>
    <s v="plays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19"/>
    <n v="66.11"/>
    <x v="1"/>
    <s v="plays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05"/>
    <n v="36.86"/>
    <x v="1"/>
    <s v="plays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18"/>
    <n v="39.81"/>
    <x v="1"/>
    <s v="plays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20"/>
    <n v="31.5"/>
    <x v="1"/>
    <s v="plays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03"/>
    <n v="102.5"/>
    <x v="1"/>
    <s v="plays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01"/>
    <n v="126.46"/>
    <x v="1"/>
    <s v="plays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05"/>
    <n v="47.88"/>
    <x v="1"/>
    <s v="plays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03"/>
    <n v="73.209999999999994"/>
    <x v="1"/>
    <s v="plays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08"/>
    <n v="89.67"/>
    <x v="1"/>
    <s v="plays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11"/>
    <n v="151.46"/>
    <x v="1"/>
    <s v="plays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50"/>
    <n v="25"/>
    <x v="1"/>
    <s v="plays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04"/>
    <n v="36.5"/>
    <x v="1"/>
    <s v="plays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16"/>
    <n v="44"/>
    <x v="1"/>
    <s v="plays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03"/>
    <n v="87.36"/>
    <x v="1"/>
    <s v="plays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01"/>
    <n v="36.47"/>
    <x v="1"/>
    <s v="plays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17"/>
    <n v="44.86"/>
    <x v="1"/>
    <s v="plays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33"/>
    <n v="42.9"/>
    <x v="1"/>
    <s v="plays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33"/>
    <n v="51.23"/>
    <x v="1"/>
    <s v="plays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02"/>
    <n v="33.94"/>
    <x v="1"/>
    <s v="plays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28"/>
    <n v="90.74"/>
    <x v="1"/>
    <s v="plays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15"/>
    <n v="50"/>
    <x v="1"/>
    <s v="plays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10"/>
    <n v="24.44"/>
    <x v="1"/>
    <s v="plays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12"/>
    <n v="44.25"/>
    <x v="1"/>
    <s v="plays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26"/>
    <n v="67.739999999999995"/>
    <x v="1"/>
    <s v="plays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00"/>
    <n v="65.38"/>
    <x v="1"/>
    <s v="plays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02"/>
    <n v="121.9"/>
    <x v="1"/>
    <s v="plays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08"/>
    <n v="47.46"/>
    <x v="1"/>
    <s v="plays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00"/>
    <n v="92.84"/>
    <x v="1"/>
    <s v="plays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13"/>
    <n v="68.25"/>
    <x v="1"/>
    <s v="plays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28"/>
    <n v="37.21"/>
    <x v="1"/>
    <s v="plays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08"/>
    <n v="25.25"/>
    <x v="1"/>
    <s v="plays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42"/>
    <n v="43.21"/>
    <x v="1"/>
    <s v="plays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42"/>
    <n v="25.13"/>
    <x v="1"/>
    <s v="plays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30"/>
    <n v="23.64"/>
    <x v="1"/>
    <s v="plays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06"/>
    <n v="103.95"/>
    <x v="1"/>
    <s v="plays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05"/>
    <n v="50.38"/>
    <x v="1"/>
    <s v="plays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36"/>
    <n v="13.6"/>
    <x v="1"/>
    <s v="plays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00"/>
    <n v="28.57"/>
    <x v="1"/>
    <s v="plays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00"/>
    <n v="63.83"/>
    <x v="1"/>
    <s v="plays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24"/>
    <n v="8.86"/>
    <x v="1"/>
    <s v="plays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17"/>
    <n v="50.67"/>
    <x v="1"/>
    <s v="plays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03"/>
    <n v="60.78"/>
    <x v="1"/>
    <s v="plays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08"/>
    <n v="113.42"/>
    <x v="1"/>
    <s v="plays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20"/>
    <n v="104.57"/>
    <x v="1"/>
    <s v="plays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00"/>
    <n v="98.31"/>
    <x v="1"/>
    <s v="plays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07"/>
    <n v="35.04"/>
    <x v="1"/>
    <s v="plays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00"/>
    <n v="272.73"/>
    <x v="1"/>
    <s v="plays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11"/>
    <n v="63.85"/>
    <x v="1"/>
    <s v="plays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15"/>
    <n v="30.19"/>
    <x v="1"/>
    <s v="plays"/>
    <d v="2014-11-23T22:00:00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08"/>
    <n v="83.51"/>
    <x v="1"/>
    <s v="plays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70"/>
    <n v="64.760000000000005"/>
    <x v="1"/>
    <s v="plays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87"/>
    <n v="20.12"/>
    <x v="1"/>
    <s v="plays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08"/>
    <n v="44.09"/>
    <x v="1"/>
    <s v="plays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00"/>
    <n v="40.479999999999997"/>
    <x v="1"/>
    <s v="plays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20"/>
    <n v="44.54"/>
    <x v="1"/>
    <s v="plays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11"/>
    <n v="125.81"/>
    <x v="1"/>
    <s v="plays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04"/>
    <n v="19.7"/>
    <x v="1"/>
    <s v="plays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1"/>
    <n v="10"/>
    <x v="1"/>
    <s v="plays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n v="0"/>
    <x v="1"/>
    <s v="plays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n v="0"/>
    <x v="1"/>
    <s v="plays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"/>
    <n v="30"/>
    <x v="1"/>
    <s v="plays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32"/>
    <n v="60.67"/>
    <x v="1"/>
    <s v="plays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n v="0"/>
    <x v="1"/>
    <s v="plays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n v="0"/>
    <x v="1"/>
    <s v="plays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0"/>
    <n v="23.33"/>
    <x v="1"/>
    <s v="plays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1"/>
    <n v="5"/>
    <x v="1"/>
    <s v="plays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4"/>
    <n v="23.92"/>
    <x v="1"/>
    <s v="plays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n v="0"/>
    <x v="1"/>
    <s v="plays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2"/>
    <n v="15.83"/>
    <x v="1"/>
    <s v="plays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n v="0"/>
    <x v="1"/>
    <s v="plays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42"/>
    <n v="29.79"/>
    <x v="1"/>
    <s v="plays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50"/>
    <n v="60"/>
    <x v="1"/>
    <s v="plays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5"/>
    <n v="24.33"/>
    <x v="1"/>
    <s v="plays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20"/>
    <n v="500"/>
    <x v="1"/>
    <s v="plays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n v="0"/>
    <x v="1"/>
    <s v="plays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2"/>
    <n v="35"/>
    <x v="1"/>
    <s v="plays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7"/>
    <n v="29.56"/>
    <x v="1"/>
    <s v="plays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32"/>
    <n v="26.67"/>
    <x v="1"/>
    <s v="plays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0"/>
    <n v="18.329999999999998"/>
    <x v="1"/>
    <s v="plays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0"/>
    <n v="20"/>
    <x v="1"/>
    <s v="plays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2"/>
    <n v="13.33"/>
    <x v="1"/>
    <s v="plays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n v="0"/>
    <x v="1"/>
    <s v="plays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1"/>
    <n v="22.5"/>
    <x v="1"/>
    <s v="plays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20"/>
    <n v="50.4"/>
    <x v="1"/>
    <s v="plays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42"/>
    <n v="105.03"/>
    <x v="1"/>
    <s v="plays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1"/>
    <n v="35.4"/>
    <x v="1"/>
    <s v="plays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15"/>
    <n v="83.33"/>
    <x v="1"/>
    <s v="plays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5"/>
    <n v="35.92"/>
    <x v="1"/>
    <s v="plays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n v="0"/>
    <x v="1"/>
    <s v="plays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38"/>
    <n v="119.13"/>
    <x v="1"/>
    <s v="plays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"/>
    <n v="90.33"/>
    <x v="1"/>
    <s v="plays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0"/>
    <n v="2.33"/>
    <x v="1"/>
    <s v="plays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n v="0"/>
    <x v="1"/>
    <s v="plays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11"/>
    <n v="108.33"/>
    <x v="1"/>
    <s v="plays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"/>
    <n v="15.75"/>
    <x v="1"/>
    <s v="plays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0"/>
    <n v="29"/>
    <x v="1"/>
    <s v="plays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23"/>
    <n v="96.55"/>
    <x v="1"/>
    <s v="plays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n v="0"/>
    <x v="1"/>
    <s v="plays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34"/>
    <n v="63"/>
    <x v="1"/>
    <s v="plays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19"/>
    <n v="381.6"/>
    <x v="1"/>
    <s v="plays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0"/>
    <n v="46.25"/>
    <x v="1"/>
    <s v="plays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33"/>
    <n v="26"/>
    <x v="1"/>
    <s v="plays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5"/>
    <n v="10"/>
    <x v="1"/>
    <s v="plays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0"/>
    <n v="5"/>
    <x v="1"/>
    <s v="plays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n v="0"/>
    <x v="1"/>
    <s v="plays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38"/>
    <n v="81.569999999999993"/>
    <x v="1"/>
    <s v="plays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"/>
    <n v="7"/>
    <x v="1"/>
    <s v="plays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3"/>
    <n v="27.3"/>
    <x v="1"/>
    <s v="plays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"/>
    <n v="29.41"/>
    <x v="1"/>
    <s v="plays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1"/>
    <n v="12.5"/>
    <x v="1"/>
    <s v="plays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n v="0"/>
    <x v="1"/>
    <s v="plays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5"/>
    <n v="5.75"/>
    <x v="1"/>
    <s v="plays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21"/>
    <n v="52.08"/>
    <x v="1"/>
    <s v="plays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5"/>
    <n v="183.33"/>
    <x v="1"/>
    <s v="plays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"/>
    <n v="26.33"/>
    <x v="1"/>
    <s v="plays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n v="0"/>
    <x v="1"/>
    <s v="plays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62"/>
    <n v="486.43"/>
    <x v="1"/>
    <s v="plays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1"/>
    <n v="3"/>
    <x v="1"/>
    <s v="plays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0"/>
    <n v="25"/>
    <x v="1"/>
    <s v="plays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1"/>
    <n v="9.75"/>
    <x v="1"/>
    <s v="plays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5"/>
    <n v="18.75"/>
    <x v="1"/>
    <s v="plays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18"/>
    <n v="36.590000000000003"/>
    <x v="1"/>
    <s v="plays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"/>
    <n v="80.709999999999994"/>
    <x v="1"/>
    <s v="plays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0"/>
    <n v="1"/>
    <x v="1"/>
    <s v="plays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3"/>
    <n v="52.8"/>
    <x v="1"/>
    <s v="plays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0"/>
    <n v="20"/>
    <x v="1"/>
    <s v="plays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0"/>
    <n v="1"/>
    <x v="1"/>
    <s v="plays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37"/>
    <n v="46.93"/>
    <x v="1"/>
    <s v="plays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14"/>
    <n v="78.08"/>
    <x v="1"/>
    <s v="plays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0"/>
    <n v="1"/>
    <x v="1"/>
    <s v="plays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0"/>
    <n v="1"/>
    <x v="1"/>
    <s v="plays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61"/>
    <n v="203.67"/>
    <x v="1"/>
    <s v="plays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8"/>
    <n v="20.71"/>
    <x v="1"/>
    <s v="plays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22"/>
    <n v="48.56"/>
    <x v="1"/>
    <s v="plays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27"/>
    <n v="68.099999999999994"/>
    <x v="1"/>
    <s v="plays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9"/>
    <n v="8.5"/>
    <x v="1"/>
    <s v="plays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27"/>
    <n v="51.62"/>
    <x v="1"/>
    <s v="plays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29"/>
    <n v="43"/>
    <x v="1"/>
    <s v="musical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00"/>
    <n v="83.33"/>
    <x v="1"/>
    <s v="musical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00"/>
    <n v="30"/>
    <x v="1"/>
    <s v="musical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03"/>
    <n v="175.51"/>
    <x v="1"/>
    <s v="musical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02"/>
    <n v="231.66"/>
    <x v="1"/>
    <s v="musical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25"/>
    <n v="75"/>
    <x v="1"/>
    <s v="musical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31"/>
    <n v="112.14"/>
    <x v="1"/>
    <s v="musical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00"/>
    <n v="41.67"/>
    <x v="1"/>
    <s v="musical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02"/>
    <n v="255.17"/>
    <x v="1"/>
    <s v="musical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01"/>
    <n v="162.77000000000001"/>
    <x v="1"/>
    <s v="musical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06"/>
    <n v="88.33"/>
    <x v="1"/>
    <s v="musical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05"/>
    <n v="85.74"/>
    <x v="1"/>
    <s v="musical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03"/>
    <n v="47.57"/>
    <x v="1"/>
    <s v="musical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08"/>
    <n v="72.97"/>
    <x v="1"/>
    <s v="musical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01"/>
    <n v="90.54"/>
    <x v="1"/>
    <s v="musical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28"/>
    <n v="37.65"/>
    <x v="1"/>
    <s v="musical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33"/>
    <n v="36.36"/>
    <x v="1"/>
    <s v="musical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01"/>
    <n v="126.72"/>
    <x v="1"/>
    <s v="musical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03"/>
    <n v="329.2"/>
    <x v="1"/>
    <s v="musical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07"/>
    <n v="81.239999999999995"/>
    <x v="1"/>
    <s v="musical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0"/>
    <n v="1"/>
    <x v="1"/>
    <s v="spaces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20"/>
    <n v="202.23"/>
    <x v="1"/>
    <s v="spaces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n v="0"/>
    <x v="1"/>
    <s v="spaces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1"/>
    <n v="100"/>
    <x v="1"/>
    <s v="spaces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n v="0"/>
    <x v="1"/>
    <s v="spaces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0"/>
    <n v="1"/>
    <x v="1"/>
    <s v="spaces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"/>
    <n v="82.46"/>
    <x v="1"/>
    <s v="spaces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0"/>
    <n v="2.67"/>
    <x v="1"/>
    <s v="spaces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3"/>
    <n v="12.5"/>
    <x v="1"/>
    <s v="spaces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n v="0"/>
    <x v="1"/>
    <s v="spaces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"/>
    <n v="18.899999999999999"/>
    <x v="1"/>
    <s v="spaces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"/>
    <n v="200.63"/>
    <x v="1"/>
    <s v="spaces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0"/>
    <n v="201.67"/>
    <x v="1"/>
    <s v="spaces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n v="0"/>
    <x v="1"/>
    <s v="spaces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60"/>
    <n v="65"/>
    <x v="1"/>
    <s v="spaces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17"/>
    <n v="66.099999999999994"/>
    <x v="1"/>
    <s v="spaces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2"/>
    <n v="93.33"/>
    <x v="1"/>
    <s v="spaces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n v="0"/>
    <x v="1"/>
    <s v="spaces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n v="0"/>
    <x v="1"/>
    <s v="spaces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n v="0"/>
    <x v="1"/>
    <s v="spaces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10"/>
    <n v="50.75"/>
    <x v="1"/>
    <s v="plays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22"/>
    <n v="60.9"/>
    <x v="1"/>
    <s v="plays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07"/>
    <n v="109.03"/>
    <x v="1"/>
    <s v="plays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01"/>
    <n v="25.69"/>
    <x v="1"/>
    <s v="plays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09"/>
    <n v="41.92"/>
    <x v="1"/>
    <s v="plays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14"/>
    <n v="88.77"/>
    <x v="1"/>
    <s v="plays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14"/>
    <n v="80.23"/>
    <x v="1"/>
    <s v="plays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06"/>
    <n v="78.94"/>
    <x v="1"/>
    <s v="plays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63"/>
    <n v="95.59"/>
    <x v="1"/>
    <s v="plays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06"/>
    <n v="69.89"/>
    <x v="1"/>
    <s v="plays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00"/>
    <n v="74.53"/>
    <x v="1"/>
    <s v="plays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05"/>
    <n v="123.94"/>
    <x v="1"/>
    <s v="plays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75"/>
    <n v="264.85000000000002"/>
    <x v="1"/>
    <s v="plays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02"/>
    <n v="58.62"/>
    <x v="1"/>
    <s v="plays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00"/>
    <n v="70.88"/>
    <x v="1"/>
    <s v="plays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71"/>
    <n v="8.57"/>
    <x v="1"/>
    <s v="plays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14"/>
    <n v="113.57"/>
    <x v="1"/>
    <s v="plays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29"/>
    <n v="60.69"/>
    <x v="1"/>
    <s v="plays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01"/>
    <n v="110.22"/>
    <x v="1"/>
    <s v="plays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09"/>
    <n v="136.46"/>
    <x v="1"/>
    <s v="plays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29"/>
    <n v="53.16"/>
    <x v="1"/>
    <s v="spaces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02"/>
    <n v="86.49"/>
    <x v="1"/>
    <s v="spaces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47"/>
    <n v="155.24"/>
    <x v="1"/>
    <s v="spaces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00"/>
    <n v="115.08"/>
    <x v="1"/>
    <s v="spaces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22"/>
    <n v="109.59"/>
    <x v="1"/>
    <s v="spaces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06"/>
    <n v="45.21"/>
    <x v="1"/>
    <s v="spaces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10"/>
    <n v="104.15"/>
    <x v="1"/>
    <s v="spaces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00"/>
    <n v="35.71"/>
    <x v="1"/>
    <s v="spaces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77"/>
    <n v="97"/>
    <x v="1"/>
    <s v="spaces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00"/>
    <n v="370.37"/>
    <x v="1"/>
    <s v="spaces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03"/>
    <n v="94.41"/>
    <x v="1"/>
    <s v="spaces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05"/>
    <n v="48.98"/>
    <x v="1"/>
    <s v="spaces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00"/>
    <n v="45.59"/>
    <x v="1"/>
    <s v="spaces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58"/>
    <n v="23.28"/>
    <x v="1"/>
    <s v="spaces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05"/>
    <n v="63.23"/>
    <x v="1"/>
    <s v="spaces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72"/>
    <n v="153.52000000000001"/>
    <x v="1"/>
    <s v="spaces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04"/>
    <n v="90.2"/>
    <x v="1"/>
    <s v="spaces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03"/>
    <n v="118.97"/>
    <x v="1"/>
    <s v="spaces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19"/>
    <n v="80.25"/>
    <x v="1"/>
    <s v="spaces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00"/>
    <n v="62.5"/>
    <x v="1"/>
    <s v="spaces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19"/>
    <n v="131.38"/>
    <x v="1"/>
    <s v="spaces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09"/>
    <n v="73.03"/>
    <x v="1"/>
    <s v="spaces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01"/>
    <n v="178.53"/>
    <x v="1"/>
    <s v="spaces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13"/>
    <n v="162.91"/>
    <x v="1"/>
    <s v="spaces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20"/>
    <n v="108.24"/>
    <x v="1"/>
    <s v="spaces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08"/>
    <n v="88.87"/>
    <x v="1"/>
    <s v="spaces"/>
    <d v="2014-12-14T18:09:51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80"/>
    <n v="54"/>
    <x v="1"/>
    <s v="spaces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01"/>
    <n v="116.73"/>
    <x v="1"/>
    <s v="spaces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20"/>
    <n v="233.9"/>
    <x v="1"/>
    <s v="spaces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58"/>
    <n v="158"/>
    <x v="1"/>
    <s v="spaces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24"/>
    <n v="14.84"/>
    <x v="1"/>
    <s v="spaces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17"/>
    <n v="85.18"/>
    <x v="1"/>
    <s v="spaces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57"/>
    <n v="146.69"/>
    <x v="1"/>
    <s v="spaces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13"/>
    <n v="50.76"/>
    <x v="1"/>
    <s v="spaces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03"/>
    <n v="87.7"/>
    <x v="1"/>
    <s v="spaces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03"/>
    <n v="242.28"/>
    <x v="1"/>
    <s v="spaces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06"/>
    <n v="146.44999999999999"/>
    <x v="1"/>
    <s v="spaces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01"/>
    <n v="103.17"/>
    <x v="1"/>
    <s v="spaces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21"/>
    <n v="80.459999999999994"/>
    <x v="1"/>
    <s v="spaces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01"/>
    <n v="234.67"/>
    <x v="1"/>
    <s v="spaces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16"/>
    <n v="50.69"/>
    <x v="1"/>
    <s v="spaces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01"/>
    <n v="162.71"/>
    <x v="1"/>
    <s v="spaces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03"/>
    <n v="120.17"/>
    <x v="1"/>
    <s v="spaces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46"/>
    <n v="67.7"/>
    <x v="1"/>
    <s v="spaces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02"/>
    <n v="52.1"/>
    <x v="1"/>
    <s v="spaces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43"/>
    <n v="51.6"/>
    <x v="1"/>
    <s v="spaces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31"/>
    <n v="164.3"/>
    <x v="1"/>
    <s v="spaces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68"/>
    <n v="84.86"/>
    <x v="1"/>
    <s v="spaces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10"/>
    <n v="94.55"/>
    <x v="1"/>
    <s v="spaces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07"/>
    <n v="45.54"/>
    <x v="1"/>
    <s v="spaces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00"/>
    <n v="51.72"/>
    <x v="1"/>
    <s v="spaces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27"/>
    <n v="50.88"/>
    <x v="1"/>
    <s v="spaces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47"/>
    <n v="191.13"/>
    <x v="1"/>
    <s v="spaces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13"/>
    <n v="89.31"/>
    <x v="1"/>
    <s v="spaces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09"/>
    <n v="88.59"/>
    <x v="1"/>
    <s v="spaces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27"/>
    <n v="96.3"/>
    <x v="1"/>
    <s v="spaces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13"/>
    <n v="33.31"/>
    <x v="1"/>
    <s v="spaces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01"/>
    <n v="37.22"/>
    <x v="1"/>
    <s v="spaces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09"/>
    <n v="92.13"/>
    <x v="1"/>
    <s v="spaces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08"/>
    <n v="76.790000000000006"/>
    <x v="1"/>
    <s v="spaces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10"/>
    <n v="96.53"/>
    <x v="1"/>
    <s v="spaces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28"/>
    <n v="51.89"/>
    <x v="1"/>
    <s v="spaces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10"/>
    <n v="128.91"/>
    <x v="1"/>
    <s v="spaces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09"/>
    <n v="84.11"/>
    <x v="1"/>
    <s v="spaces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33"/>
    <n v="82.94"/>
    <x v="1"/>
    <s v="spaces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91"/>
    <n v="259.95"/>
    <x v="1"/>
    <s v="spaces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49"/>
    <n v="37.25"/>
    <x v="1"/>
    <s v="spaces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66"/>
    <n v="177.02"/>
    <x v="1"/>
    <s v="spaces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07"/>
    <n v="74.069999999999993"/>
    <x v="1"/>
    <s v="spaces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06"/>
    <n v="70.67"/>
    <x v="1"/>
    <s v="spaces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24"/>
    <n v="23.63"/>
    <x v="1"/>
    <s v="spaces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0"/>
    <n v="37.5"/>
    <x v="1"/>
    <s v="spaces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0"/>
    <n v="13.33"/>
    <x v="1"/>
    <s v="spaces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n v="0"/>
    <x v="1"/>
    <s v="spaces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0"/>
    <n v="1"/>
    <x v="1"/>
    <s v="spaces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n v="0"/>
    <x v="1"/>
    <s v="spaces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n v="0"/>
    <x v="1"/>
    <s v="spaces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0"/>
    <n v="1"/>
    <x v="1"/>
    <s v="spaces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"/>
    <n v="41"/>
    <x v="1"/>
    <s v="spaces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0"/>
    <n v="55.83"/>
    <x v="1"/>
    <s v="spaces"/>
    <d v="2015-09-28T06:35:34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n v="0"/>
    <x v="1"/>
    <s v="spaces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67"/>
    <n v="99.76"/>
    <x v="1"/>
    <s v="spaces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20"/>
    <n v="25.52"/>
    <x v="1"/>
    <s v="spaces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11"/>
    <n v="117.65"/>
    <x v="1"/>
    <s v="spaces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0"/>
    <n v="5"/>
    <x v="1"/>
    <s v="spaces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12"/>
    <n v="2796.67"/>
    <x v="1"/>
    <s v="spaces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3"/>
    <n v="200"/>
    <x v="1"/>
    <s v="spaces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0"/>
    <n v="87.5"/>
    <x v="1"/>
    <s v="spaces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14"/>
    <n v="20.14"/>
    <x v="1"/>
    <s v="spaces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"/>
    <n v="20.88"/>
    <x v="1"/>
    <s v="spaces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60"/>
    <n v="61.31"/>
    <x v="1"/>
    <s v="spaces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0"/>
    <n v="1"/>
    <x v="1"/>
    <s v="spaces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0"/>
    <n v="92.14"/>
    <x v="1"/>
    <s v="spaces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0"/>
    <n v="7.33"/>
    <x v="1"/>
    <s v="spaces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9"/>
    <n v="64.8"/>
    <x v="1"/>
    <s v="spaces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15"/>
    <n v="30.12"/>
    <x v="1"/>
    <s v="spaces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0"/>
    <n v="52.5"/>
    <x v="1"/>
    <s v="spaces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0"/>
    <n v="23.67"/>
    <x v="1"/>
    <s v="spaces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1"/>
    <n v="415.78"/>
    <x v="1"/>
    <s v="spaces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0"/>
    <n v="53.71"/>
    <x v="1"/>
    <s v="spaces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0"/>
    <n v="420.6"/>
    <x v="1"/>
    <s v="spaces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n v="0"/>
    <x v="1"/>
    <s v="spaces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0"/>
    <n v="18.670000000000002"/>
    <x v="1"/>
    <s v="spaces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12"/>
    <n v="78.33"/>
    <x v="1"/>
    <s v="spaces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"/>
    <n v="67.78"/>
    <x v="1"/>
    <s v="spaces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0"/>
    <n v="16.670000000000002"/>
    <x v="1"/>
    <s v="spaces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1"/>
    <n v="62.5"/>
    <x v="1"/>
    <s v="spaces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0"/>
    <n v="42"/>
    <x v="1"/>
    <s v="spaces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23"/>
    <n v="130.09"/>
    <x v="1"/>
    <s v="spaces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"/>
    <n v="1270.22"/>
    <x v="1"/>
    <s v="spaces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16"/>
    <n v="88.44"/>
    <x v="1"/>
    <s v="spaces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"/>
    <n v="56.34"/>
    <x v="1"/>
    <s v="spaces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23"/>
    <n v="53.53"/>
    <x v="1"/>
    <s v="spaces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0"/>
    <n v="25"/>
    <x v="1"/>
    <s v="spaces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0"/>
    <n v="50"/>
    <x v="1"/>
    <s v="spaces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4"/>
    <n v="56.79"/>
    <x v="1"/>
    <s v="spaces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17"/>
    <n v="40.83"/>
    <x v="1"/>
    <s v="spaces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4"/>
    <n v="65.11"/>
    <x v="1"/>
    <s v="spaces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14"/>
    <n v="55.6"/>
    <x v="1"/>
    <s v="spaces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15"/>
    <n v="140.54"/>
    <x v="1"/>
    <s v="spaces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12"/>
    <n v="25"/>
    <x v="1"/>
    <s v="spaces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39"/>
    <n v="69.53"/>
    <x v="1"/>
    <s v="spaces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0"/>
    <n v="5.5"/>
    <x v="1"/>
    <s v="spaces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30"/>
    <n v="237"/>
    <x v="1"/>
    <s v="spaces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42"/>
    <n v="79.87"/>
    <x v="1"/>
    <s v="spaces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"/>
    <n v="10.25"/>
    <x v="1"/>
    <s v="spaces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20"/>
    <n v="272.58999999999997"/>
    <x v="1"/>
    <s v="spaces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0"/>
    <n v="13"/>
    <x v="1"/>
    <s v="spaces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25"/>
    <n v="58.18"/>
    <x v="1"/>
    <s v="spaces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0"/>
    <n v="10"/>
    <x v="1"/>
    <s v="spaces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27"/>
    <n v="70.11"/>
    <x v="1"/>
    <s v="spaces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5"/>
    <n v="57.89"/>
    <x v="1"/>
    <s v="spaces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"/>
    <n v="125.27"/>
    <x v="1"/>
    <s v="spaces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n v="0"/>
    <x v="1"/>
    <s v="spaces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3"/>
    <n v="300"/>
    <x v="1"/>
    <s v="spaces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57"/>
    <n v="43"/>
    <x v="1"/>
    <s v="spaces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0"/>
    <n v="1"/>
    <x v="1"/>
    <s v="spaces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0"/>
    <n v="775"/>
    <x v="1"/>
    <s v="spaces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0"/>
    <n v="5"/>
    <x v="1"/>
    <s v="spaces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0"/>
    <n v="12.8"/>
    <x v="1"/>
    <s v="spaces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1"/>
    <n v="10"/>
    <x v="1"/>
    <s v="spaces"/>
    <d v="2014-09-26T16:18:55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58"/>
    <n v="58"/>
    <x v="1"/>
    <s v="spaces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68"/>
    <n v="244.8"/>
    <x v="1"/>
    <s v="spaces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0"/>
    <n v="6.5"/>
    <x v="1"/>
    <s v="spaces"/>
    <d v="2015-02-02T18:43:21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n v="0"/>
    <x v="1"/>
    <s v="spaces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"/>
    <n v="61.18"/>
    <x v="1"/>
    <s v="spaces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n v="0"/>
    <x v="1"/>
    <s v="spaces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09"/>
    <n v="139.24"/>
    <x v="1"/>
    <s v="plays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1"/>
    <n v="10"/>
    <x v="1"/>
    <s v="plays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4"/>
    <n v="93.75"/>
    <x v="1"/>
    <s v="plays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16"/>
    <n v="53.75"/>
    <x v="1"/>
    <s v="plays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0"/>
    <n v="10"/>
    <x v="1"/>
    <s v="plays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08"/>
    <n v="33.75"/>
    <x v="1"/>
    <s v="plays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23"/>
    <n v="18.75"/>
    <x v="1"/>
    <s v="plays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21"/>
    <n v="23.14"/>
    <x v="1"/>
    <s v="plays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28"/>
    <n v="29.05"/>
    <x v="1"/>
    <s v="plays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"/>
    <n v="50"/>
    <x v="1"/>
    <s v="plays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n v="0"/>
    <x v="1"/>
    <s v="plays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"/>
    <n v="450"/>
    <x v="1"/>
    <s v="plays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1"/>
    <n v="24"/>
    <x v="1"/>
    <s v="plays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52"/>
    <n v="32.25"/>
    <x v="1"/>
    <s v="plays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2"/>
    <n v="15"/>
    <x v="1"/>
    <s v="plays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n v="0"/>
    <x v="1"/>
    <s v="plays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75"/>
    <n v="251.33"/>
    <x v="1"/>
    <s v="plays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n v="0"/>
    <x v="1"/>
    <s v="plays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11"/>
    <n v="437.5"/>
    <x v="1"/>
    <s v="plays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18"/>
    <n v="110.35"/>
    <x v="1"/>
    <s v="plays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31"/>
    <n v="41.42"/>
    <x v="1"/>
    <s v="plays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04"/>
    <n v="52"/>
    <x v="1"/>
    <s v="plays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01"/>
    <n v="33.99"/>
    <x v="1"/>
    <s v="plays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00"/>
    <n v="103.35"/>
    <x v="1"/>
    <s v="plays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06"/>
    <n v="34.79"/>
    <x v="1"/>
    <s v="plays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36"/>
    <n v="41.77"/>
    <x v="1"/>
    <s v="plays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13"/>
    <n v="64.27"/>
    <x v="1"/>
    <s v="plays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89"/>
    <n v="31.21"/>
    <x v="1"/>
    <s v="plays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02"/>
    <n v="62.92"/>
    <x v="1"/>
    <s v="plays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01"/>
    <n v="98.54"/>
    <x v="1"/>
    <s v="plays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14"/>
    <n v="82.61"/>
    <x v="1"/>
    <s v="plays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33"/>
    <n v="38.5"/>
    <x v="1"/>
    <s v="plays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02"/>
    <n v="80.16"/>
    <x v="1"/>
    <s v="plays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05"/>
    <n v="28.41"/>
    <x v="1"/>
    <s v="plays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27"/>
    <n v="80.73"/>
    <x v="1"/>
    <s v="plays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11"/>
    <n v="200.69"/>
    <x v="1"/>
    <s v="plays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07"/>
    <n v="37.590000000000003"/>
    <x v="1"/>
    <s v="plays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63"/>
    <n v="58.1"/>
    <x v="1"/>
    <s v="plays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60"/>
    <n v="60.3"/>
    <x v="1"/>
    <s v="plays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16"/>
    <n v="63.36"/>
    <x v="1"/>
    <s v="plays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24"/>
    <n v="50.9"/>
    <x v="1"/>
    <s v="plays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03"/>
    <n v="100.5"/>
    <x v="1"/>
    <s v="plays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12"/>
    <n v="31.62"/>
    <x v="1"/>
    <s v="plays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09"/>
    <n v="65.099999999999994"/>
    <x v="1"/>
    <s v="plays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15"/>
    <n v="79.31"/>
    <x v="1"/>
    <s v="plays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03"/>
    <n v="139.19"/>
    <x v="1"/>
    <s v="plays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01"/>
    <n v="131.91"/>
    <x v="1"/>
    <s v="plays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10"/>
    <n v="91.3"/>
    <x v="1"/>
    <s v="plays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15"/>
    <n v="39.67"/>
    <x v="1"/>
    <s v="plays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17"/>
    <n v="57.55"/>
    <x v="1"/>
    <s v="plays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72"/>
    <n v="33.03"/>
    <x v="1"/>
    <s v="plays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14"/>
    <n v="77.34"/>
    <x v="1"/>
    <s v="plays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20"/>
    <n v="31.93"/>
    <x v="1"/>
    <s v="plays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09"/>
    <n v="36.33"/>
    <x v="1"/>
    <s v="plays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01"/>
    <n v="46.77"/>
    <x v="1"/>
    <s v="plays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09"/>
    <n v="40.07"/>
    <x v="1"/>
    <s v="plays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07"/>
    <n v="100.22"/>
    <x v="1"/>
    <s v="plays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00"/>
    <n v="41.67"/>
    <x v="1"/>
    <s v="plays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02"/>
    <n v="46.71"/>
    <x v="1"/>
    <s v="plays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16"/>
    <n v="71.489999999999995"/>
    <x v="1"/>
    <s v="plays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65"/>
    <n v="14.44"/>
    <x v="1"/>
    <s v="musical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12"/>
    <n v="356.84"/>
    <x v="1"/>
    <s v="musical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n v="0"/>
    <x v="1"/>
    <s v="musical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"/>
    <n v="37.75"/>
    <x v="1"/>
    <s v="musical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"/>
    <n v="12.75"/>
    <x v="1"/>
    <s v="musical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12"/>
    <n v="24.46"/>
    <x v="1"/>
    <s v="musical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n v="0"/>
    <x v="1"/>
    <s v="musical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59"/>
    <n v="53.08"/>
    <x v="1"/>
    <s v="musical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0"/>
    <n v="300"/>
    <x v="1"/>
    <s v="musical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11"/>
    <n v="286.25"/>
    <x v="1"/>
    <s v="musical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0"/>
    <n v="36.67"/>
    <x v="1"/>
    <s v="musical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52"/>
    <n v="49.21"/>
    <x v="1"/>
    <s v="musical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0"/>
    <n v="1"/>
    <x v="1"/>
    <s v="musical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"/>
    <n v="12.5"/>
    <x v="1"/>
    <s v="musical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55"/>
    <n v="109.04"/>
    <x v="1"/>
    <s v="musical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25"/>
    <n v="41.67"/>
    <x v="1"/>
    <s v="musical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n v="0"/>
    <x v="1"/>
    <s v="musical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"/>
    <n v="22.75"/>
    <x v="1"/>
    <s v="musical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n v="0"/>
    <x v="1"/>
    <s v="musical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46"/>
    <n v="70.83"/>
    <x v="1"/>
    <s v="musical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04"/>
    <n v="63.11"/>
    <x v="1"/>
    <s v="plays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19"/>
    <n v="50.16"/>
    <x v="1"/>
    <s v="plays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26"/>
    <n v="62.88"/>
    <x v="1"/>
    <s v="plays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20"/>
    <n v="85.53"/>
    <x v="1"/>
    <s v="plays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26"/>
    <n v="53.72"/>
    <x v="1"/>
    <s v="plays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00"/>
    <n v="127.81"/>
    <x v="1"/>
    <s v="plays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02"/>
    <n v="106.57"/>
    <x v="1"/>
    <s v="plays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00"/>
    <n v="262.11"/>
    <x v="1"/>
    <s v="plays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00"/>
    <n v="57.17"/>
    <x v="1"/>
    <s v="plays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16"/>
    <n v="50.2"/>
    <x v="1"/>
    <s v="plays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02"/>
    <n v="66.59"/>
    <x v="1"/>
    <s v="plays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00"/>
    <n v="168.25"/>
    <x v="1"/>
    <s v="plays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01"/>
    <n v="256.37"/>
    <x v="1"/>
    <s v="plays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03"/>
    <n v="36.61"/>
    <x v="1"/>
    <s v="plays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25"/>
    <n v="37.14"/>
    <x v="1"/>
    <s v="plays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10"/>
    <n v="45.88"/>
    <x v="1"/>
    <s v="plays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02"/>
    <n v="141.71"/>
    <x v="1"/>
    <s v="plays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02"/>
    <n v="52.49"/>
    <x v="1"/>
    <s v="plays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04"/>
    <n v="59.52"/>
    <x v="1"/>
    <s v="plays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25"/>
    <n v="50"/>
    <x v="1"/>
    <s v="plays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02"/>
    <n v="193.62"/>
    <x v="1"/>
    <s v="plays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08"/>
    <n v="106.8"/>
    <x v="1"/>
    <s v="plays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10"/>
    <n v="77.22"/>
    <x v="1"/>
    <s v="plays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61"/>
    <n v="57.5"/>
    <x v="1"/>
    <s v="plays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31"/>
    <n v="50.46"/>
    <x v="1"/>
    <s v="plays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19"/>
    <n v="97.38"/>
    <x v="1"/>
    <s v="plays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00"/>
    <n v="34.92"/>
    <x v="1"/>
    <s v="plays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03"/>
    <n v="85.53"/>
    <x v="1"/>
    <s v="plays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01"/>
    <n v="182.91"/>
    <x v="1"/>
    <s v="plays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01"/>
    <n v="131.13999999999999"/>
    <x v="1"/>
    <s v="plays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12"/>
    <n v="39.81"/>
    <x v="1"/>
    <s v="plays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06"/>
    <n v="59.7"/>
    <x v="1"/>
    <s v="plays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01"/>
    <n v="88.74"/>
    <x v="1"/>
    <s v="plays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15"/>
    <n v="58.69"/>
    <x v="1"/>
    <s v="plays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27"/>
    <n v="69.569999999999993"/>
    <x v="1"/>
    <s v="plays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03"/>
    <n v="115.87"/>
    <x v="1"/>
    <s v="plays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03"/>
    <n v="23.87"/>
    <x v="1"/>
    <s v="plays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04"/>
    <n v="81.13"/>
    <x v="1"/>
    <s v="plays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11"/>
    <n v="57.63"/>
    <x v="1"/>
    <s v="plays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06"/>
    <n v="46.43"/>
    <x v="1"/>
    <s v="plays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01"/>
    <n v="60.48"/>
    <x v="1"/>
    <s v="plays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05"/>
    <n v="65.58"/>
    <x v="1"/>
    <s v="plays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02"/>
    <n v="119.19"/>
    <x v="1"/>
    <s v="plays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11"/>
    <n v="83.05"/>
    <x v="1"/>
    <s v="plays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28"/>
    <n v="57.52"/>
    <x v="1"/>
    <s v="plays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02"/>
    <n v="177.09"/>
    <x v="1"/>
    <s v="plays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01"/>
    <n v="70.77"/>
    <x v="1"/>
    <s v="plays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75"/>
    <n v="29.17"/>
    <x v="1"/>
    <s v="plays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28"/>
    <n v="72.760000000000005"/>
    <x v="1"/>
    <s v="plays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06"/>
    <n v="51.85"/>
    <x v="1"/>
    <s v="plays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05"/>
    <n v="98.2"/>
    <x v="1"/>
    <s v="plays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06"/>
    <n v="251.74"/>
    <x v="1"/>
    <s v="plays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09"/>
    <n v="74.819999999999993"/>
    <x v="1"/>
    <s v="plays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00"/>
    <n v="67.650000000000006"/>
    <x v="1"/>
    <s v="plays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03"/>
    <n v="93.81"/>
    <x v="1"/>
    <s v="plays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12"/>
    <n v="41.24"/>
    <x v="1"/>
    <s v="plays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03"/>
    <n v="52.55"/>
    <x v="1"/>
    <s v="plays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64"/>
    <n v="70.290000000000006"/>
    <x v="1"/>
    <s v="plays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31"/>
    <n v="48.33"/>
    <x v="1"/>
    <s v="plays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02"/>
    <n v="53.18"/>
    <x v="1"/>
    <s v="plays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28"/>
    <n v="60.95"/>
    <x v="1"/>
    <s v="plays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02"/>
    <n v="116"/>
    <x v="1"/>
    <s v="plays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02"/>
    <n v="61"/>
    <x v="1"/>
    <s v="plays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30"/>
    <n v="38.24"/>
    <x v="1"/>
    <s v="plays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54"/>
    <n v="106.5"/>
    <x v="1"/>
    <s v="plays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07"/>
    <n v="204.57"/>
    <x v="1"/>
    <s v="plays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01"/>
    <n v="54.91"/>
    <x v="1"/>
    <s v="plays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00"/>
    <n v="150.41999999999999"/>
    <x v="1"/>
    <s v="plays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17"/>
    <n v="52.58"/>
    <x v="1"/>
    <s v="plays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09"/>
    <n v="54.3"/>
    <x v="1"/>
    <s v="plays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03"/>
    <n v="76.03"/>
    <x v="1"/>
    <s v="plays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14"/>
    <n v="105.21"/>
    <x v="1"/>
    <s v="plays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03"/>
    <n v="68.67"/>
    <x v="1"/>
    <s v="plays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22"/>
    <n v="129.36000000000001"/>
    <x v="1"/>
    <s v="plays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03"/>
    <n v="134.26"/>
    <x v="1"/>
    <s v="plays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05"/>
    <n v="17.829999999999998"/>
    <x v="1"/>
    <s v="plays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02"/>
    <n v="203.2"/>
    <x v="1"/>
    <s v="plays"/>
    <d v="2016-01-29T05:59:00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12"/>
    <n v="69.19"/>
    <x v="1"/>
    <s v="plays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02"/>
    <n v="125.12"/>
    <x v="1"/>
    <s v="plays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00"/>
    <n v="73.53"/>
    <x v="1"/>
    <s v="plays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00"/>
    <n v="48.44"/>
    <x v="1"/>
    <s v="plays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33"/>
    <n v="26.61"/>
    <x v="1"/>
    <s v="plays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21"/>
    <n v="33.67"/>
    <x v="1"/>
    <s v="plays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14"/>
    <n v="40.71"/>
    <x v="1"/>
    <s v="plays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86"/>
    <n v="19.27"/>
    <x v="1"/>
    <s v="plays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70"/>
    <n v="84.29"/>
    <x v="1"/>
    <s v="plays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18"/>
    <n v="29.58"/>
    <x v="1"/>
    <s v="plays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03"/>
    <n v="26.67"/>
    <x v="1"/>
    <s v="plays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44"/>
    <n v="45.98"/>
    <x v="1"/>
    <s v="plays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00"/>
    <n v="125.09"/>
    <x v="1"/>
    <s v="plays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02"/>
    <n v="141.29"/>
    <x v="1"/>
    <s v="plays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16"/>
    <n v="55.33"/>
    <x v="1"/>
    <s v="plays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36"/>
    <n v="46.42"/>
    <x v="1"/>
    <s v="plays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33"/>
    <n v="57.2"/>
    <x v="1"/>
    <s v="plays"/>
    <d v="2016-08-01T06:59:00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03"/>
    <n v="173.7"/>
    <x v="1"/>
    <s v="plays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16"/>
    <n v="59.6"/>
    <x v="1"/>
    <s v="plays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05"/>
    <n v="89.59"/>
    <x v="1"/>
    <s v="plays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02"/>
    <n v="204.05"/>
    <x v="1"/>
    <s v="plays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75"/>
    <n v="48.7"/>
    <x v="1"/>
    <s v="plays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07"/>
    <n v="53.34"/>
    <x v="1"/>
    <s v="plays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22"/>
    <n v="75.09"/>
    <x v="1"/>
    <s v="plays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59"/>
    <n v="18"/>
    <x v="1"/>
    <s v="plays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00"/>
    <n v="209.84"/>
    <x v="1"/>
    <s v="plays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10"/>
    <n v="61.02"/>
    <x v="1"/>
    <s v="plays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00"/>
    <n v="61"/>
    <x v="1"/>
    <s v="plays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16"/>
    <n v="80.03"/>
    <x v="1"/>
    <s v="plays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11"/>
    <n v="29.07"/>
    <x v="1"/>
    <s v="plays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10"/>
    <n v="49.44"/>
    <x v="1"/>
    <s v="plays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00"/>
    <n v="93.98"/>
    <x v="1"/>
    <s v="plays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06"/>
    <n v="61.94"/>
    <x v="1"/>
    <s v="plays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26"/>
    <n v="78.5"/>
    <x v="1"/>
    <s v="plays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08"/>
    <n v="33.75"/>
    <x v="1"/>
    <s v="plays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01"/>
    <n v="66.45"/>
    <x v="1"/>
    <s v="plays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07"/>
    <n v="35.799999999999997"/>
    <x v="1"/>
    <s v="plays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02"/>
    <n v="145.65"/>
    <x v="1"/>
    <s v="plays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26"/>
    <n v="25.69"/>
    <x v="1"/>
    <s v="plays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02"/>
    <n v="152.5"/>
    <x v="1"/>
    <s v="plays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13"/>
    <n v="30"/>
    <x v="1"/>
    <s v="plays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01"/>
    <n v="142.28"/>
    <x v="1"/>
    <s v="plays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01"/>
    <n v="24.55"/>
    <x v="1"/>
    <s v="plays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46"/>
    <n v="292.77999999999997"/>
    <x v="1"/>
    <s v="plays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17"/>
    <n v="44.92"/>
    <x v="1"/>
    <s v="plays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06"/>
    <n v="23.1"/>
    <x v="1"/>
    <s v="plays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05"/>
    <n v="80.400000000000006"/>
    <x v="1"/>
    <s v="plays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00"/>
    <n v="72.290000000000006"/>
    <x v="1"/>
    <s v="plays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05"/>
    <n v="32.97"/>
    <x v="1"/>
    <s v="plays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39"/>
    <n v="116.65"/>
    <x v="1"/>
    <s v="plays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00"/>
    <n v="79.62"/>
    <x v="1"/>
    <s v="plays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00"/>
    <n v="27.78"/>
    <x v="1"/>
    <s v="plays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10"/>
    <n v="81.03"/>
    <x v="1"/>
    <s v="plays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02"/>
    <n v="136.85"/>
    <x v="1"/>
    <s v="plays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04"/>
    <n v="177.62"/>
    <x v="1"/>
    <s v="plays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38"/>
    <n v="109.08"/>
    <x v="1"/>
    <s v="plays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00"/>
    <n v="119.64"/>
    <x v="1"/>
    <s v="plays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02"/>
    <n v="78.209999999999994"/>
    <x v="1"/>
    <s v="plays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71"/>
    <n v="52.17"/>
    <x v="1"/>
    <s v="plays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01"/>
    <n v="114.13"/>
    <x v="1"/>
    <s v="plays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30"/>
    <n v="50"/>
    <x v="1"/>
    <s v="plays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10"/>
    <n v="91.67"/>
    <x v="1"/>
    <s v="plays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19"/>
    <n v="108.59"/>
    <x v="1"/>
    <s v="plays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00"/>
    <n v="69.819999999999993"/>
    <x v="1"/>
    <s v="plays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53"/>
    <n v="109.57"/>
    <x v="1"/>
    <s v="plays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04"/>
    <n v="71.67"/>
    <x v="1"/>
    <s v="plays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01"/>
    <n v="93.61"/>
    <x v="1"/>
    <s v="plays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08"/>
    <n v="76.8"/>
    <x v="1"/>
    <s v="plays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15"/>
    <n v="35.799999999999997"/>
    <x v="1"/>
    <s v="plays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02"/>
    <n v="55.6"/>
    <x v="1"/>
    <s v="plays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26"/>
    <n v="147.33000000000001"/>
    <x v="1"/>
    <s v="plays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01"/>
    <n v="56.33"/>
    <x v="1"/>
    <s v="plays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01"/>
    <n v="96.19"/>
    <x v="1"/>
    <s v="plays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03"/>
    <n v="63.57"/>
    <x v="1"/>
    <s v="plays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06"/>
    <n v="184.78"/>
    <x v="1"/>
    <s v="plays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01"/>
    <n v="126.72"/>
    <x v="1"/>
    <s v="plays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13"/>
    <n v="83.43"/>
    <x v="1"/>
    <s v="plays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18"/>
    <n v="54.5"/>
    <x v="1"/>
    <s v="plays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01"/>
    <n v="302.31"/>
    <x v="1"/>
    <s v="plays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06"/>
    <n v="44.14"/>
    <x v="1"/>
    <s v="plays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04"/>
    <n v="866.67"/>
    <x v="1"/>
    <s v="plays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21"/>
    <n v="61.39"/>
    <x v="1"/>
    <s v="plays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19"/>
    <n v="29.67"/>
    <x v="1"/>
    <s v="plays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05"/>
    <n v="45.48"/>
    <x v="1"/>
    <s v="plays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04"/>
    <n v="96.2"/>
    <x v="1"/>
    <s v="plays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18"/>
    <n v="67.92"/>
    <x v="1"/>
    <s v="plays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39"/>
    <n v="30.78"/>
    <x v="1"/>
    <s v="plays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04"/>
    <n v="38.33"/>
    <x v="1"/>
    <s v="plays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00"/>
    <n v="66.83"/>
    <x v="1"/>
    <s v="plays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07"/>
    <n v="71.73"/>
    <x v="1"/>
    <s v="plays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00"/>
    <n v="176.47"/>
    <x v="1"/>
    <s v="plays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00"/>
    <n v="421.11"/>
    <x v="1"/>
    <s v="plays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01"/>
    <n v="104.99"/>
    <x v="1"/>
    <s v="plays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08"/>
    <n v="28.19"/>
    <x v="1"/>
    <s v="plays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04"/>
    <n v="54.55"/>
    <x v="1"/>
    <s v="plays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04"/>
    <n v="111.89"/>
    <x v="1"/>
    <s v="plays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02"/>
    <n v="85.21"/>
    <x v="1"/>
    <s v="plays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01"/>
    <n v="76.650000000000006"/>
    <x v="1"/>
    <s v="plays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12"/>
    <n v="65.17"/>
    <x v="1"/>
    <s v="plays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00"/>
    <n v="93.76"/>
    <x v="1"/>
    <s v="plays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00"/>
    <n v="133.33000000000001"/>
    <x v="1"/>
    <s v="plays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05"/>
    <n v="51.22"/>
    <x v="1"/>
    <s v="plays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17"/>
    <n v="100.17"/>
    <x v="1"/>
    <s v="plays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04"/>
    <n v="34.6"/>
    <x v="1"/>
    <s v="plays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15"/>
    <n v="184.68"/>
    <x v="1"/>
    <s v="plays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02"/>
    <n v="69.819999999999993"/>
    <x v="1"/>
    <s v="plays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23"/>
    <n v="61.94"/>
    <x v="1"/>
    <s v="plays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00"/>
    <n v="41.67"/>
    <x v="1"/>
    <s v="plays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06"/>
    <n v="36.07"/>
    <x v="1"/>
    <s v="plays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42"/>
    <n v="29"/>
    <x v="1"/>
    <s v="plays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84"/>
    <n v="24.21"/>
    <x v="1"/>
    <s v="plays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04"/>
    <n v="55.89"/>
    <x v="1"/>
    <s v="plays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12"/>
    <n v="11.67"/>
    <x v="1"/>
    <s v="plays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11"/>
    <n v="68.349999999999994"/>
    <x v="1"/>
    <s v="plays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04"/>
    <n v="27.07"/>
    <x v="1"/>
    <s v="plays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00"/>
    <n v="118.13"/>
    <x v="1"/>
    <s v="plays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02"/>
    <n v="44.76"/>
    <x v="1"/>
    <s v="plays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10"/>
    <n v="99.79"/>
    <x v="1"/>
    <s v="plays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00"/>
    <n v="117.65"/>
    <x v="1"/>
    <s v="plays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22"/>
    <n v="203.33"/>
    <x v="1"/>
    <s v="plays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38"/>
    <n v="28.32"/>
    <x v="1"/>
    <s v="plays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00"/>
    <n v="110.23"/>
    <x v="1"/>
    <s v="plays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07"/>
    <n v="31.97"/>
    <x v="1"/>
    <s v="plays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11"/>
    <n v="58.61"/>
    <x v="1"/>
    <s v="plays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24"/>
    <n v="29.43"/>
    <x v="1"/>
    <s v="plays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09"/>
    <n v="81.38"/>
    <x v="1"/>
    <s v="plays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04"/>
    <n v="199.17"/>
    <x v="1"/>
    <s v="plays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00"/>
    <n v="115.38"/>
    <x v="1"/>
    <s v="plays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30"/>
    <n v="46.43"/>
    <x v="1"/>
    <s v="plays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04"/>
    <n v="70.569999999999993"/>
    <x v="1"/>
    <s v="plays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00"/>
    <n v="22.22"/>
    <x v="1"/>
    <s v="plays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20"/>
    <n v="159.47"/>
    <x v="1"/>
    <s v="plays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00"/>
    <n v="37.78"/>
    <x v="1"/>
    <s v="plays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01"/>
    <n v="72.05"/>
    <x v="1"/>
    <s v="plays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07"/>
    <n v="63.7"/>
    <x v="1"/>
    <s v="plays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38"/>
    <n v="28.41"/>
    <x v="1"/>
    <s v="plays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01"/>
    <n v="103.21"/>
    <x v="1"/>
    <s v="plays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09"/>
    <n v="71.150000000000006"/>
    <x v="1"/>
    <s v="plays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40"/>
    <n v="35"/>
    <x v="1"/>
    <s v="plays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04"/>
    <n v="81.78"/>
    <x v="1"/>
    <s v="plays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03"/>
    <n v="297.02999999999997"/>
    <x v="1"/>
    <s v="plays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08"/>
    <n v="46.61"/>
    <x v="1"/>
    <s v="plays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00"/>
    <n v="51.72"/>
    <x v="1"/>
    <s v="plays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03"/>
    <n v="40.29"/>
    <x v="1"/>
    <s v="plays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30"/>
    <n v="16.25"/>
    <x v="1"/>
    <s v="plays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09"/>
    <n v="30.15"/>
    <x v="1"/>
    <s v="plays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00"/>
    <n v="95.24"/>
    <x v="1"/>
    <s v="plays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10"/>
    <n v="52.21"/>
    <x v="1"/>
    <s v="plays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00"/>
    <n v="134.15"/>
    <x v="1"/>
    <s v="plays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06"/>
    <n v="62.83"/>
    <x v="1"/>
    <s v="plays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12"/>
    <n v="58.95"/>
    <x v="1"/>
    <s v="plays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06"/>
    <n v="143.11000000000001"/>
    <x v="1"/>
    <s v="plays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01"/>
    <n v="84.17"/>
    <x v="1"/>
    <s v="plays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04"/>
    <n v="186.07"/>
    <x v="1"/>
    <s v="plays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35"/>
    <n v="89.79"/>
    <x v="1"/>
    <s v="plays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05"/>
    <n v="64.16"/>
    <x v="1"/>
    <s v="plays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03"/>
    <n v="59.65"/>
    <x v="1"/>
    <s v="plays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00"/>
    <n v="31.25"/>
    <x v="1"/>
    <s v="plays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86"/>
    <n v="41.22"/>
    <x v="1"/>
    <s v="plays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89"/>
    <n v="43.35"/>
    <x v="1"/>
    <s v="plays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00"/>
    <n v="64.52"/>
    <x v="1"/>
    <s v="plays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08"/>
    <n v="43.28"/>
    <x v="1"/>
    <s v="plays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08"/>
    <n v="77"/>
    <x v="1"/>
    <s v="plays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10"/>
    <n v="51.22"/>
    <x v="1"/>
    <s v="plays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71"/>
    <n v="68.25"/>
    <x v="1"/>
    <s v="plays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52"/>
    <n v="19.489999999999998"/>
    <x v="1"/>
    <s v="plays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01"/>
    <n v="41.13"/>
    <x v="1"/>
    <s v="plays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53"/>
    <n v="41.41"/>
    <x v="1"/>
    <s v="plays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28"/>
    <n v="27.5"/>
    <x v="1"/>
    <s v="plays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01"/>
    <n v="33.57"/>
    <x v="1"/>
    <s v="plays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01"/>
    <n v="145.87"/>
    <x v="1"/>
    <s v="plays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91"/>
    <n v="358.69"/>
    <x v="1"/>
    <s v="plays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40"/>
    <n v="50.98"/>
    <x v="1"/>
    <s v="plays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24"/>
    <n v="45.04"/>
    <x v="1"/>
    <s v="plays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26"/>
    <n v="17.53"/>
    <x v="1"/>
    <s v="plays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90"/>
    <n v="50"/>
    <x v="1"/>
    <s v="plays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39"/>
    <n v="57.92"/>
    <x v="1"/>
    <s v="plays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02"/>
    <n v="29.71"/>
    <x v="1"/>
    <s v="plays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03"/>
    <n v="90.68"/>
    <x v="1"/>
    <s v="plays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02"/>
    <n v="55.01"/>
    <x v="1"/>
    <s v="plays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03"/>
    <n v="57.22"/>
    <x v="1"/>
    <s v="plays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27"/>
    <n v="72.95"/>
    <x v="1"/>
    <s v="plays"/>
    <d v="2016-04-19T23:27:30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01"/>
    <n v="64.47"/>
    <x v="1"/>
    <s v="plays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22"/>
    <n v="716.35"/>
    <x v="1"/>
    <s v="plays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13"/>
    <n v="50.4"/>
    <x v="1"/>
    <s v="plays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50"/>
    <n v="41.67"/>
    <x v="1"/>
    <s v="plays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15"/>
    <n v="35.770000000000003"/>
    <x v="1"/>
    <s v="plays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02"/>
    <n v="88.74"/>
    <x v="1"/>
    <s v="plays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00"/>
    <n v="148.47999999999999"/>
    <x v="1"/>
    <s v="plays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01"/>
    <n v="51.79"/>
    <x v="1"/>
    <s v="plays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13"/>
    <n v="20"/>
    <x v="1"/>
    <s v="plays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04"/>
    <n v="52"/>
    <x v="1"/>
    <s v="plays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15"/>
    <n v="53.23"/>
    <x v="1"/>
    <s v="plays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13"/>
    <n v="39.6"/>
    <x v="1"/>
    <s v="plays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28"/>
    <n v="34.25"/>
    <x v="1"/>
    <s v="plays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43"/>
    <n v="164.62"/>
    <x v="1"/>
    <s v="plays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19"/>
    <n v="125.05"/>
    <x v="1"/>
    <s v="plays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38"/>
    <n v="51.88"/>
    <x v="1"/>
    <s v="plays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60"/>
    <n v="40.29"/>
    <x v="1"/>
    <s v="plays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14"/>
    <n v="64.91"/>
    <x v="1"/>
    <s v="plays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01"/>
    <n v="55.33"/>
    <x v="1"/>
    <s v="plays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55"/>
    <n v="83.14"/>
    <x v="1"/>
    <s v="plays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28"/>
    <n v="38.71"/>
    <x v="1"/>
    <s v="plays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21"/>
    <n v="125.38"/>
    <x v="1"/>
    <s v="plays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13"/>
    <n v="78.260000000000005"/>
    <x v="1"/>
    <s v="plays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28"/>
    <n v="47.22"/>
    <x v="1"/>
    <s v="plays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58"/>
    <n v="79.099999999999994"/>
    <x v="1"/>
    <s v="plays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05"/>
    <n v="114.29"/>
    <x v="1"/>
    <s v="plays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00"/>
    <n v="51.72"/>
    <x v="1"/>
    <s v="plays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00"/>
    <n v="30.77"/>
    <x v="1"/>
    <s v="plays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07"/>
    <n v="74.209999999999994"/>
    <x v="1"/>
    <s v="plays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24"/>
    <n v="47.85"/>
    <x v="1"/>
    <s v="plays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09"/>
    <n v="34.409999999999997"/>
    <x v="1"/>
    <s v="plays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02"/>
    <n v="40.24"/>
    <x v="1"/>
    <s v="plays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06"/>
    <n v="60.29"/>
    <x v="1"/>
    <s v="plays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06"/>
    <n v="25.31"/>
    <x v="1"/>
    <s v="plays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01"/>
    <n v="35.950000000000003"/>
    <x v="1"/>
    <s v="plays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05"/>
    <n v="136"/>
    <x v="1"/>
    <s v="plays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08"/>
    <n v="70.760000000000005"/>
    <x v="1"/>
    <s v="plays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00"/>
    <n v="125"/>
    <x v="1"/>
    <s v="plays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04"/>
    <n v="66.510000000000005"/>
    <x v="1"/>
    <s v="plays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02"/>
    <n v="105"/>
    <x v="1"/>
    <s v="plays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04"/>
    <n v="145"/>
    <x v="1"/>
    <s v="plays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80"/>
    <n v="12"/>
    <x v="1"/>
    <s v="plays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06"/>
    <n v="96.67"/>
    <x v="1"/>
    <s v="plays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01"/>
    <n v="60.33"/>
    <x v="1"/>
    <s v="plays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01"/>
    <n v="79.89"/>
    <x v="1"/>
    <s v="plays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00"/>
    <n v="58.82"/>
    <x v="1"/>
    <s v="plays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18"/>
    <n v="75.34"/>
    <x v="1"/>
    <s v="plays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10"/>
    <n v="55"/>
    <x v="1"/>
    <s v="plays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03"/>
    <n v="66.959999999999994"/>
    <x v="1"/>
    <s v="plays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00"/>
    <n v="227.27"/>
    <x v="1"/>
    <s v="plays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00"/>
    <n v="307.69"/>
    <x v="1"/>
    <s v="plays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10"/>
    <n v="50.02"/>
    <x v="1"/>
    <s v="plays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01"/>
    <n v="72.39"/>
    <x v="1"/>
    <s v="plays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01"/>
    <n v="95.95"/>
    <x v="1"/>
    <s v="plays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69"/>
    <n v="45.62"/>
    <x v="1"/>
    <s v="plays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00"/>
    <n v="41.03"/>
    <x v="1"/>
    <s v="plays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14"/>
    <n v="56.83"/>
    <x v="1"/>
    <s v="plays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02"/>
    <n v="137.24"/>
    <x v="1"/>
    <s v="plays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06"/>
    <n v="75.709999999999994"/>
    <x v="1"/>
    <s v="plays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02"/>
    <n v="99"/>
    <x v="1"/>
    <s v="plays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17"/>
    <n v="81.569999999999993"/>
    <x v="1"/>
    <s v="plays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01"/>
    <n v="45.11"/>
    <x v="1"/>
    <s v="plays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32"/>
    <n v="36.67"/>
    <x v="1"/>
    <s v="plays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00"/>
    <n v="125"/>
    <x v="1"/>
    <s v="plays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28"/>
    <n v="49.23"/>
    <x v="1"/>
    <s v="plays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19"/>
    <n v="42.3"/>
    <x v="1"/>
    <s v="plays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26"/>
    <n v="78.88"/>
    <x v="1"/>
    <s v="plays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56"/>
    <n v="38.28"/>
    <x v="1"/>
    <s v="plays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03"/>
    <n v="44.85"/>
    <x v="1"/>
    <s v="plays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53"/>
    <n v="13.53"/>
    <x v="1"/>
    <s v="plays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80"/>
    <n v="43.5"/>
    <x v="1"/>
    <s v="plays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28"/>
    <n v="30.95"/>
    <x v="1"/>
    <s v="plays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20"/>
    <n v="55.23"/>
    <x v="1"/>
    <s v="plays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23"/>
    <n v="46.13"/>
    <x v="1"/>
    <s v="plays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05"/>
    <n v="39.380000000000003"/>
    <x v="1"/>
    <s v="plays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02"/>
    <n v="66.150000000000006"/>
    <x v="1"/>
    <s v="plays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05"/>
    <n v="54.14"/>
    <x v="1"/>
    <s v="plays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00"/>
    <n v="104.17"/>
    <x v="1"/>
    <s v="plays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00"/>
    <n v="31.38"/>
    <x v="1"/>
    <s v="plays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02"/>
    <n v="59.21"/>
    <x v="1"/>
    <s v="plays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14"/>
    <n v="119.18"/>
    <x v="1"/>
    <s v="plays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02"/>
    <n v="164.62"/>
    <x v="1"/>
    <s v="plays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02"/>
    <n v="24.29"/>
    <x v="1"/>
    <s v="plays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05"/>
    <n v="40.94"/>
    <x v="1"/>
    <s v="plays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02"/>
    <n v="61.1"/>
    <x v="1"/>
    <s v="plays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00"/>
    <n v="38.65"/>
    <x v="1"/>
    <s v="plays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06"/>
    <n v="56.2"/>
    <x v="1"/>
    <s v="plays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13"/>
    <n v="107"/>
    <x v="1"/>
    <s v="plays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00"/>
    <n v="171.43"/>
    <x v="1"/>
    <s v="plays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00"/>
    <n v="110.5"/>
    <x v="1"/>
    <s v="plays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00"/>
    <n v="179.28"/>
    <x v="1"/>
    <s v="plays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44"/>
    <n v="22.91"/>
    <x v="1"/>
    <s v="plays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04"/>
    <n v="43.13"/>
    <x v="1"/>
    <s v="plays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08"/>
    <n v="46.89"/>
    <x v="1"/>
    <s v="plays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02"/>
    <n v="47.41"/>
    <x v="1"/>
    <s v="plays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49"/>
    <n v="15.13"/>
    <x v="1"/>
    <s v="plays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05"/>
    <n v="21.1"/>
    <x v="1"/>
    <s v="plays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01"/>
    <n v="59.12"/>
    <x v="1"/>
    <s v="plays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31"/>
    <n v="97.92"/>
    <x v="1"/>
    <s v="plays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05"/>
    <n v="55.13"/>
    <x v="1"/>
    <s v="plays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09"/>
    <n v="26.54"/>
    <x v="1"/>
    <s v="plays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11"/>
    <n v="58.42"/>
    <x v="1"/>
    <s v="plays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00"/>
    <n v="122.54"/>
    <x v="1"/>
    <s v="plays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14"/>
    <n v="87.96"/>
    <x v="1"/>
    <s v="plays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22"/>
    <n v="73.239999999999995"/>
    <x v="1"/>
    <s v="plays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00"/>
    <n v="55.56"/>
    <x v="1"/>
    <s v="plays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03"/>
    <n v="39.54"/>
    <x v="1"/>
    <s v="plays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06"/>
    <n v="136.78"/>
    <x v="1"/>
    <s v="plays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01"/>
    <n v="99.34"/>
    <x v="1"/>
    <s v="plays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00"/>
    <n v="20"/>
    <x v="1"/>
    <s v="plays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30"/>
    <n v="28.89"/>
    <x v="1"/>
    <s v="plays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00"/>
    <n v="40.549999999999997"/>
    <x v="1"/>
    <s v="plays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00"/>
    <n v="35.71"/>
    <x v="1"/>
    <s v="plays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14"/>
    <n v="37.96"/>
    <x v="1"/>
    <s v="plays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00"/>
    <n v="33.33"/>
    <x v="1"/>
    <s v="plays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87"/>
    <n v="58.57"/>
    <x v="1"/>
    <s v="plays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09"/>
    <n v="135.63"/>
    <x v="1"/>
    <s v="plays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16"/>
    <n v="30.94"/>
    <x v="1"/>
    <s v="plays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19"/>
    <n v="176.09"/>
    <x v="1"/>
    <s v="plays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09"/>
    <n v="151.97999999999999"/>
    <x v="1"/>
    <s v="plays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27"/>
    <n v="22.61"/>
    <x v="1"/>
    <s v="plays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01"/>
    <n v="18.27"/>
    <x v="1"/>
    <s v="plays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28"/>
    <n v="82.26"/>
    <x v="1"/>
    <s v="plays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00"/>
    <n v="68.53"/>
    <x v="1"/>
    <s v="plays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75"/>
    <n v="68.06"/>
    <x v="1"/>
    <s v="plays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27"/>
    <n v="72.709999999999994"/>
    <x v="1"/>
    <s v="plays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11"/>
    <n v="77.19"/>
    <x v="1"/>
    <s v="plays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26"/>
    <n v="55.97"/>
    <x v="1"/>
    <s v="plays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19"/>
    <n v="49.69"/>
    <x v="1"/>
    <s v="plays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08"/>
    <n v="79"/>
    <x v="1"/>
    <s v="plays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03"/>
    <n v="77.73"/>
    <x v="1"/>
    <s v="plays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10"/>
    <n v="40.78"/>
    <x v="1"/>
    <s v="plays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02"/>
    <n v="59.41"/>
    <x v="1"/>
    <s v="plays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30"/>
    <n v="3.25"/>
    <x v="1"/>
    <s v="plays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04"/>
    <n v="39.380000000000003"/>
    <x v="1"/>
    <s v="plays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00"/>
    <n v="81.67"/>
    <x v="1"/>
    <s v="plays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71"/>
    <n v="44.91"/>
    <x v="1"/>
    <s v="plays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13"/>
    <n v="49.06"/>
    <x v="1"/>
    <s v="plays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84"/>
    <n v="30.67"/>
    <x v="1"/>
    <s v="plays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30"/>
    <n v="61.06"/>
    <x v="1"/>
    <s v="plays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05"/>
    <n v="29"/>
    <x v="1"/>
    <s v="plays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00"/>
    <n v="29.63"/>
    <x v="1"/>
    <s v="plays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53"/>
    <n v="143.1"/>
    <x v="1"/>
    <s v="plays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62"/>
    <n v="52.35"/>
    <x v="1"/>
    <s v="plays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36"/>
    <n v="66.67"/>
    <x v="1"/>
    <s v="plays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44"/>
    <n v="126.67"/>
    <x v="1"/>
    <s v="plays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00"/>
    <n v="62.5"/>
    <x v="1"/>
    <s v="plays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01"/>
    <n v="35.49"/>
    <x v="1"/>
    <s v="plays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07"/>
    <n v="37.08"/>
    <x v="1"/>
    <s v="plays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25"/>
    <n v="69.33"/>
    <x v="1"/>
    <s v="plays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19"/>
    <n v="17.25"/>
    <x v="1"/>
    <s v="plays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01"/>
    <n v="36.07"/>
    <x v="1"/>
    <s v="plays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13"/>
    <n v="66.47"/>
    <x v="1"/>
    <s v="plays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05"/>
    <n v="56.07"/>
    <x v="1"/>
    <s v="plays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10"/>
    <n v="47.03"/>
    <x v="1"/>
    <s v="plays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00"/>
    <n v="47.67"/>
    <x v="1"/>
    <s v="plays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20"/>
    <n v="88.24"/>
    <x v="1"/>
    <s v="plays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05"/>
    <n v="80.72"/>
    <x v="1"/>
    <s v="plays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03"/>
    <n v="39.49"/>
    <x v="1"/>
    <s v="plays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02"/>
    <n v="84.85"/>
    <x v="1"/>
    <s v="plays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00"/>
    <n v="68.97"/>
    <x v="1"/>
    <s v="plays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n v="0"/>
    <x v="1"/>
    <s v="musical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0"/>
    <n v="1"/>
    <x v="1"/>
    <s v="musical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0"/>
    <n v="1"/>
    <x v="1"/>
    <s v="musical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51"/>
    <n v="147.88"/>
    <x v="1"/>
    <s v="musical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20"/>
    <n v="100"/>
    <x v="1"/>
    <s v="musical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35"/>
    <n v="56.84"/>
    <x v="1"/>
    <s v="musical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"/>
    <n v="176.94"/>
    <x v="1"/>
    <s v="musical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36"/>
    <n v="127.6"/>
    <x v="1"/>
    <s v="musical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n v="0"/>
    <x v="1"/>
    <s v="musical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31"/>
    <n v="66.14"/>
    <x v="1"/>
    <s v="musical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7"/>
    <n v="108"/>
    <x v="1"/>
    <s v="musical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0"/>
    <n v="1"/>
    <x v="1"/>
    <s v="musical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6"/>
    <n v="18.329999999999998"/>
    <x v="1"/>
    <s v="musical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n v="0"/>
    <x v="1"/>
    <s v="musical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"/>
    <n v="7.5"/>
    <x v="1"/>
    <s v="musical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n v="0"/>
    <x v="1"/>
    <s v="musical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16"/>
    <n v="68.42"/>
    <x v="1"/>
    <s v="musical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0"/>
    <n v="1"/>
    <x v="1"/>
    <s v="musical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5"/>
    <n v="60.13"/>
    <x v="1"/>
    <s v="musical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6"/>
    <n v="15"/>
    <x v="1"/>
    <s v="musical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00"/>
    <n v="550.04"/>
    <x v="1"/>
    <s v="plays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04"/>
    <n v="97.5"/>
    <x v="1"/>
    <s v="plays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00"/>
    <n v="29.41"/>
    <x v="1"/>
    <s v="plays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04"/>
    <n v="57.78"/>
    <x v="1"/>
    <s v="plays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51"/>
    <n v="44.24"/>
    <x v="1"/>
    <s v="plays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01"/>
    <n v="60.91"/>
    <x v="1"/>
    <s v="plays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74"/>
    <n v="68.84"/>
    <x v="1"/>
    <s v="plays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16"/>
    <n v="73.58"/>
    <x v="1"/>
    <s v="plays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06"/>
    <n v="115.02"/>
    <x v="1"/>
    <s v="plays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11"/>
    <n v="110.75"/>
    <x v="1"/>
    <s v="plays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01"/>
    <n v="75.5"/>
    <x v="1"/>
    <s v="plays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02"/>
    <n v="235.46"/>
    <x v="1"/>
    <s v="plays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00"/>
    <n v="11.36"/>
    <x v="1"/>
    <s v="plays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11"/>
    <n v="92.5"/>
    <x v="1"/>
    <s v="plays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01"/>
    <n v="202.85"/>
    <x v="1"/>
    <s v="plays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04"/>
    <n v="26"/>
    <x v="1"/>
    <s v="plays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09"/>
    <n v="46.05"/>
    <x v="1"/>
    <s v="plays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15"/>
    <n v="51"/>
    <x v="1"/>
    <s v="plays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00"/>
    <n v="31.58"/>
    <x v="1"/>
    <s v="plays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03"/>
    <n v="53.36"/>
    <x v="1"/>
    <s v="plays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04"/>
    <n v="36.96"/>
    <x v="1"/>
    <s v="plays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38"/>
    <n v="81.290000000000006"/>
    <x v="1"/>
    <s v="plays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10"/>
    <n v="20.079999999999998"/>
    <x v="1"/>
    <s v="plays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01"/>
    <n v="88.25"/>
    <x v="1"/>
    <s v="plays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02"/>
    <n v="53.44"/>
    <x v="1"/>
    <s v="plays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14"/>
    <n v="39.869999999999997"/>
    <x v="1"/>
    <s v="plays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00"/>
    <n v="145.16"/>
    <x v="1"/>
    <s v="plays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40"/>
    <n v="23.33"/>
    <x v="1"/>
    <s v="plays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29"/>
    <n v="64.38"/>
    <x v="1"/>
    <s v="plays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03"/>
    <n v="62.05"/>
    <x v="1"/>
    <s v="plays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03"/>
    <n v="66.13"/>
    <x v="1"/>
    <s v="plays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10"/>
    <n v="73.400000000000006"/>
    <x v="1"/>
    <s v="plays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13"/>
    <n v="99.5"/>
    <x v="1"/>
    <s v="plays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12"/>
    <n v="62.17"/>
    <x v="1"/>
    <s v="plays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39"/>
    <n v="62.33"/>
    <x v="1"/>
    <s v="plays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11"/>
    <n v="58.79"/>
    <x v="1"/>
    <s v="plays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39"/>
    <n v="45.35"/>
    <x v="1"/>
    <s v="plays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06"/>
    <n v="41.94"/>
    <x v="1"/>
    <s v="plays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01"/>
    <n v="59.17"/>
    <x v="1"/>
    <s v="plays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00"/>
    <n v="200.49"/>
    <x v="1"/>
    <s v="plays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09"/>
    <n v="83.97"/>
    <x v="1"/>
    <s v="plays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18"/>
    <n v="57.26"/>
    <x v="1"/>
    <s v="plays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20"/>
    <n v="58.06"/>
    <x v="1"/>
    <s v="plays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28"/>
    <n v="186.8"/>
    <x v="1"/>
    <s v="plays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26"/>
    <n v="74.12"/>
    <x v="1"/>
    <s v="plays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29"/>
    <n v="30.71"/>
    <x v="1"/>
    <s v="plays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07"/>
    <n v="62.67"/>
    <x v="1"/>
    <s v="plays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00"/>
    <n v="121.36"/>
    <x v="1"/>
    <s v="plays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55"/>
    <n v="39.74"/>
    <x v="1"/>
    <s v="plays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08"/>
    <n v="72"/>
    <x v="1"/>
    <s v="plays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11"/>
    <n v="40.630000000000003"/>
    <x v="1"/>
    <s v="plays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01"/>
    <n v="63"/>
    <x v="1"/>
    <s v="plays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21"/>
    <n v="33.67"/>
    <x v="1"/>
    <s v="plays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00"/>
    <n v="38.590000000000003"/>
    <x v="1"/>
    <s v="plays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09"/>
    <n v="155.94999999999999"/>
    <x v="1"/>
    <s v="plays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23"/>
    <n v="43.2"/>
    <x v="1"/>
    <s v="plays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36"/>
    <n v="15.15"/>
    <x v="1"/>
    <s v="plays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03"/>
    <n v="83.57"/>
    <x v="1"/>
    <s v="plays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21"/>
    <n v="140"/>
    <x v="1"/>
    <s v="plays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86"/>
    <n v="80.87"/>
    <x v="1"/>
    <s v="plays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00"/>
    <n v="53.85"/>
    <x v="1"/>
    <s v="plays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08"/>
    <n v="30.93"/>
    <x v="1"/>
    <s v="plays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41"/>
    <n v="67.959999999999994"/>
    <x v="1"/>
    <s v="plays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14"/>
    <n v="27.14"/>
    <x v="1"/>
    <s v="plays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54"/>
    <n v="110.87"/>
    <x v="1"/>
    <s v="plays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02"/>
    <n v="106.84"/>
    <x v="1"/>
    <s v="plays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02"/>
    <n v="105.52"/>
    <x v="1"/>
    <s v="plays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03"/>
    <n v="132.96"/>
    <x v="1"/>
    <s v="plays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56"/>
    <n v="51.92"/>
    <x v="1"/>
    <s v="plays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01"/>
    <n v="310"/>
    <x v="1"/>
    <s v="plays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39"/>
    <n v="26.02"/>
    <x v="1"/>
    <s v="plays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10"/>
    <n v="105"/>
    <x v="1"/>
    <s v="plays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05"/>
    <n v="86.23"/>
    <x v="1"/>
    <s v="plays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01"/>
    <n v="114.55"/>
    <x v="1"/>
    <s v="plays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11"/>
    <n v="47.66"/>
    <x v="1"/>
    <s v="plays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02"/>
    <n v="72.89"/>
    <x v="1"/>
    <s v="plays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03"/>
    <n v="49.55"/>
    <x v="1"/>
    <s v="plays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27"/>
    <n v="25.4"/>
    <x v="1"/>
    <s v="plays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39"/>
    <n v="62.59"/>
    <x v="1"/>
    <s v="plays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01"/>
    <n v="61.06"/>
    <x v="1"/>
    <s v="plays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"/>
    <n v="60.06"/>
    <x v="1"/>
    <s v="plays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"/>
    <n v="72.400000000000006"/>
    <x v="1"/>
    <s v="plays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10"/>
    <n v="100"/>
    <x v="1"/>
    <s v="plays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11"/>
    <n v="51.67"/>
    <x v="1"/>
    <s v="plays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15"/>
    <n v="32.75"/>
    <x v="1"/>
    <s v="plays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n v="0"/>
    <x v="1"/>
    <s v="plays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28"/>
    <n v="61"/>
    <x v="1"/>
    <s v="plays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13"/>
    <n v="10"/>
    <x v="1"/>
    <s v="plays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1"/>
    <n v="10"/>
    <x v="1"/>
    <s v="plays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21"/>
    <n v="37.5"/>
    <x v="1"/>
    <s v="plays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18"/>
    <n v="45"/>
    <x v="1"/>
    <s v="plays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20"/>
    <n v="100.63"/>
    <x v="1"/>
    <s v="plays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18"/>
    <n v="25.57"/>
    <x v="1"/>
    <s v="plays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n v="0"/>
    <x v="1"/>
    <s v="plays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2"/>
    <n v="25"/>
    <x v="1"/>
    <s v="plays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n v="0"/>
    <x v="1"/>
    <s v="plays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n v="0"/>
    <x v="1"/>
    <s v="plays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10"/>
    <n v="10"/>
    <x v="1"/>
    <s v="plays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"/>
    <n v="202"/>
    <x v="1"/>
    <s v="plays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1"/>
    <n v="25"/>
    <x v="1"/>
    <s v="plays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04"/>
    <n v="99.54"/>
    <x v="1"/>
    <s v="musical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05"/>
    <n v="75"/>
    <x v="1"/>
    <s v="musical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00"/>
    <n v="215.25"/>
    <x v="1"/>
    <s v="musical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33"/>
    <n v="120.55"/>
    <x v="1"/>
    <s v="musical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13"/>
    <n v="37.67"/>
    <x v="1"/>
    <s v="musical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03"/>
    <n v="172.23"/>
    <x v="1"/>
    <s v="musical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20"/>
    <n v="111.11"/>
    <x v="1"/>
    <s v="musical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30"/>
    <n v="25.46"/>
    <x v="1"/>
    <s v="musical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01"/>
    <n v="267.64999999999998"/>
    <x v="1"/>
    <s v="musical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09"/>
    <n v="75.959999999999994"/>
    <x v="1"/>
    <s v="musical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02"/>
    <n v="59.04"/>
    <x v="1"/>
    <s v="musical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10"/>
    <n v="50.11"/>
    <x v="1"/>
    <s v="musical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01"/>
    <n v="55.5"/>
    <x v="1"/>
    <s v="musical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00"/>
    <n v="166.67"/>
    <x v="1"/>
    <s v="musical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06"/>
    <n v="47.43"/>
    <x v="1"/>
    <s v="musical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00"/>
    <n v="64.94"/>
    <x v="1"/>
    <s v="musical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00"/>
    <n v="55.56"/>
    <x v="1"/>
    <s v="musical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13"/>
    <n v="74.22"/>
    <x v="1"/>
    <s v="musical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03"/>
    <n v="106.93"/>
    <x v="1"/>
    <s v="musical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17"/>
    <n v="41.7"/>
    <x v="1"/>
    <s v="musical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08"/>
    <n v="74.239999999999995"/>
    <x v="1"/>
    <s v="musical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00"/>
    <n v="73.33"/>
    <x v="1"/>
    <s v="musical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00"/>
    <n v="100"/>
    <x v="1"/>
    <s v="musical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46"/>
    <n v="38.42"/>
    <x v="1"/>
    <s v="musical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10"/>
    <n v="166.97"/>
    <x v="1"/>
    <s v="musical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08"/>
    <n v="94.91"/>
    <x v="1"/>
    <s v="musical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00"/>
    <n v="100"/>
    <x v="1"/>
    <s v="musical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00"/>
    <n v="143.21"/>
    <x v="1"/>
    <s v="musical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07"/>
    <n v="90.82"/>
    <x v="1"/>
    <s v="musical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43"/>
    <n v="48.54"/>
    <x v="1"/>
    <s v="musical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05"/>
    <n v="70.03"/>
    <x v="1"/>
    <s v="musical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04"/>
    <n v="135.63"/>
    <x v="1"/>
    <s v="musical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20"/>
    <n v="100"/>
    <x v="1"/>
    <s v="musical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10"/>
    <n v="94.9"/>
    <x v="1"/>
    <s v="musical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02"/>
    <n v="75.37"/>
    <x v="1"/>
    <s v="musical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29"/>
    <n v="64.459999999999994"/>
    <x v="1"/>
    <s v="musical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15"/>
    <n v="115"/>
    <x v="1"/>
    <s v="musical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51"/>
    <n v="100.5"/>
    <x v="1"/>
    <s v="musical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11"/>
    <n v="93.77"/>
    <x v="1"/>
    <s v="musical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00"/>
    <n v="35.1"/>
    <x v="1"/>
    <s v="musical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1"/>
    <n v="500"/>
    <x v="1"/>
    <s v="musical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"/>
    <n v="29"/>
    <x v="1"/>
    <s v="musical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n v="0"/>
    <x v="1"/>
    <s v="musical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n v="0"/>
    <x v="1"/>
    <s v="musical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0"/>
    <n v="17.5"/>
    <x v="1"/>
    <s v="musical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60"/>
    <n v="174"/>
    <x v="1"/>
    <s v="musical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1"/>
    <n v="50"/>
    <x v="1"/>
    <s v="musical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2"/>
    <n v="5"/>
    <x v="1"/>
    <s v="musical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0"/>
    <n v="1"/>
    <x v="1"/>
    <s v="musical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90"/>
    <n v="145.41"/>
    <x v="1"/>
    <s v="musical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"/>
    <n v="205"/>
    <x v="1"/>
    <s v="musical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"/>
    <n v="100.5"/>
    <x v="1"/>
    <s v="musical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"/>
    <n v="55.06"/>
    <x v="1"/>
    <s v="musical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9"/>
    <n v="47.33"/>
    <x v="1"/>
    <s v="musical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n v="0"/>
    <x v="1"/>
    <s v="musical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20"/>
    <n v="58.95"/>
    <x v="1"/>
    <s v="musical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n v="0"/>
    <x v="1"/>
    <s v="musical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0"/>
    <n v="1.5"/>
    <x v="1"/>
    <s v="musical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0"/>
    <n v="5"/>
    <x v="1"/>
    <s v="musical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30"/>
    <n v="50.56"/>
    <x v="1"/>
    <s v="musical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00"/>
    <n v="41.67"/>
    <x v="1"/>
    <s v="plays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01"/>
    <n v="53.29"/>
    <x v="1"/>
    <s v="plays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22"/>
    <n v="70.23"/>
    <x v="1"/>
    <s v="plays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30"/>
    <n v="43.42"/>
    <x v="1"/>
    <s v="plays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10"/>
    <n v="199.18"/>
    <x v="1"/>
    <s v="plays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01"/>
    <n v="78.52"/>
    <x v="1"/>
    <s v="plays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40"/>
    <n v="61.82"/>
    <x v="1"/>
    <s v="plays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00"/>
    <n v="50"/>
    <x v="1"/>
    <s v="plays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19"/>
    <n v="48.34"/>
    <x v="1"/>
    <s v="plays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07"/>
    <n v="107.25"/>
    <x v="1"/>
    <s v="plays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28"/>
    <n v="57"/>
    <x v="1"/>
    <s v="plays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06"/>
    <n v="40.92"/>
    <x v="1"/>
    <s v="plays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43"/>
    <n v="21.5"/>
    <x v="1"/>
    <s v="plays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05"/>
    <n v="79.540000000000006"/>
    <x v="1"/>
    <s v="plays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10"/>
    <n v="72.38"/>
    <x v="1"/>
    <s v="plays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06"/>
    <n v="64.63"/>
    <x v="1"/>
    <s v="plays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08"/>
    <n v="38.57"/>
    <x v="1"/>
    <s v="plays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05"/>
    <n v="107.57"/>
    <x v="1"/>
    <s v="plays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19"/>
    <n v="27.5"/>
    <x v="1"/>
    <s v="plays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53"/>
    <n v="70.459999999999994"/>
    <x v="1"/>
    <s v="plays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00"/>
    <n v="178.57"/>
    <x v="1"/>
    <s v="plays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00"/>
    <n v="62.63"/>
    <x v="1"/>
    <s v="plays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25"/>
    <n v="75"/>
    <x v="1"/>
    <s v="plays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06"/>
    <n v="58.9"/>
    <x v="1"/>
    <s v="plays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05"/>
    <n v="139.56"/>
    <x v="1"/>
    <s v="plays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17"/>
    <n v="70"/>
    <x v="1"/>
    <s v="plays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09"/>
    <n v="57.39"/>
    <x v="1"/>
    <s v="plays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60"/>
    <n v="40"/>
    <x v="1"/>
    <s v="plays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13"/>
    <n v="64.290000000000006"/>
    <x v="1"/>
    <s v="plays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02"/>
    <n v="120.12"/>
    <x v="1"/>
    <s v="plays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01"/>
    <n v="1008.24"/>
    <x v="1"/>
    <s v="plays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01"/>
    <n v="63.28"/>
    <x v="1"/>
    <s v="plays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00"/>
    <n v="21.67"/>
    <x v="1"/>
    <s v="plays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9"/>
    <n v="25.65"/>
    <x v="1"/>
    <s v="plays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22"/>
    <n v="47.7"/>
    <x v="1"/>
    <s v="plays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21"/>
    <n v="56.05"/>
    <x v="1"/>
    <s v="plays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41"/>
    <n v="81.319999999999993"/>
    <x v="1"/>
    <s v="plays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"/>
    <n v="70.17"/>
    <x v="1"/>
    <s v="plays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3"/>
    <n v="23.63"/>
    <x v="1"/>
    <s v="plays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16"/>
    <n v="188.56"/>
    <x v="1"/>
    <s v="plays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16"/>
    <n v="49.51"/>
    <x v="1"/>
    <s v="plays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"/>
    <n v="75.459999999999994"/>
    <x v="1"/>
    <s v="plays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4"/>
    <n v="9.5"/>
    <x v="1"/>
    <s v="plays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34"/>
    <n v="35.5"/>
    <x v="1"/>
    <s v="plays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0"/>
    <n v="10"/>
    <x v="1"/>
    <s v="plays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0"/>
    <n v="13"/>
    <x v="1"/>
    <s v="plays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16"/>
    <n v="89.4"/>
    <x v="1"/>
    <s v="plays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3"/>
    <n v="25"/>
    <x v="1"/>
    <s v="plays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0"/>
    <n v="1"/>
    <x v="1"/>
    <s v="plays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"/>
    <n v="65"/>
    <x v="1"/>
    <s v="plays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2"/>
    <n v="10"/>
    <x v="1"/>
    <s v="plays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0"/>
    <n v="1"/>
    <x v="1"/>
    <s v="plays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18"/>
    <n v="81.540000000000006"/>
    <x v="1"/>
    <s v="plays"/>
    <d v="2014-08-12T15:51:50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5"/>
    <n v="100"/>
    <x v="1"/>
    <s v="plays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0"/>
    <n v="1"/>
    <x v="1"/>
    <s v="plays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n v="0"/>
    <x v="1"/>
    <s v="plays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"/>
    <n v="20"/>
    <x v="1"/>
    <s v="plays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27"/>
    <n v="46.43"/>
    <x v="1"/>
    <s v="plays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1"/>
    <n v="5.5"/>
    <x v="1"/>
    <s v="plays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13"/>
    <n v="50.2"/>
    <x v="1"/>
    <s v="plays"/>
    <d v="2016-06-18T19:32:19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0"/>
    <n v="10"/>
    <x v="1"/>
    <s v="musical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"/>
    <n v="30.13"/>
    <x v="1"/>
    <s v="musical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15"/>
    <n v="150"/>
    <x v="1"/>
    <s v="musical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3"/>
    <n v="13.33"/>
    <x v="1"/>
    <s v="musical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n v="0"/>
    <x v="1"/>
    <s v="musical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n v="0"/>
    <x v="1"/>
    <s v="musical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n v="0"/>
    <x v="1"/>
    <s v="musical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n v="0"/>
    <x v="1"/>
    <s v="musical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53"/>
    <n v="44.76"/>
    <x v="1"/>
    <s v="musical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5"/>
    <n v="88.64"/>
    <x v="1"/>
    <s v="musical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0"/>
    <n v="10"/>
    <x v="1"/>
    <s v="musical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n v="0"/>
    <x v="1"/>
    <s v="musical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13"/>
    <n v="57.65"/>
    <x v="1"/>
    <s v="musical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5"/>
    <n v="25"/>
    <x v="1"/>
    <s v="musical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n v="0"/>
    <x v="1"/>
    <s v="musical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n v="0"/>
    <x v="1"/>
    <s v="musical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n v="0"/>
    <x v="1"/>
    <s v="musical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n v="0"/>
    <x v="1"/>
    <s v="musical"/>
    <d v="2016-05-09T22:49:51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n v="0"/>
    <x v="1"/>
    <s v="musical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2"/>
    <n v="17.5"/>
    <x v="1"/>
    <s v="musical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27"/>
    <n v="38.71"/>
    <x v="1"/>
    <s v="plays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"/>
    <n v="13.11"/>
    <x v="1"/>
    <s v="plays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17"/>
    <n v="315.5"/>
    <x v="1"/>
    <s v="plays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33"/>
    <n v="37.14"/>
    <x v="1"/>
    <s v="plays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n v="0"/>
    <x v="1"/>
    <s v="plays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22"/>
    <n v="128.27000000000001"/>
    <x v="1"/>
    <s v="plays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"/>
    <n v="47.27"/>
    <x v="1"/>
    <s v="plays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5"/>
    <n v="50"/>
    <x v="1"/>
    <s v="plays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11"/>
    <n v="42.5"/>
    <x v="1"/>
    <s v="plays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18"/>
    <n v="44"/>
    <x v="1"/>
    <s v="plays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33"/>
    <n v="50.88"/>
    <x v="1"/>
    <s v="plays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"/>
    <n v="62.5"/>
    <x v="1"/>
    <s v="plays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"/>
    <n v="27"/>
    <x v="1"/>
    <s v="plays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1"/>
    <n v="25"/>
    <x v="1"/>
    <s v="plays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49"/>
    <n v="47.26"/>
    <x v="1"/>
    <s v="plays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n v="0"/>
    <x v="1"/>
    <s v="plays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0"/>
    <n v="1.5"/>
    <x v="1"/>
    <s v="plays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12"/>
    <n v="24.71"/>
    <x v="1"/>
    <s v="plays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67"/>
    <n v="63.13"/>
    <x v="1"/>
    <s v="plays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15"/>
    <n v="38.25"/>
    <x v="1"/>
    <s v="plays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9"/>
    <n v="16.25"/>
    <x v="1"/>
    <s v="plays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0"/>
    <n v="33.75"/>
    <x v="1"/>
    <s v="plays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"/>
    <n v="61.67"/>
    <x v="1"/>
    <s v="plays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37"/>
    <n v="83.14"/>
    <x v="1"/>
    <s v="plays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0"/>
    <n v="1"/>
    <x v="1"/>
    <s v="plays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10"/>
    <n v="142.86000000000001"/>
    <x v="1"/>
    <s v="plays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36"/>
    <n v="33.67"/>
    <x v="1"/>
    <s v="plays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0"/>
    <n v="5"/>
    <x v="1"/>
    <s v="plays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n v="0"/>
    <x v="1"/>
    <s v="plays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0"/>
    <n v="10"/>
    <x v="1"/>
    <s v="plays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0"/>
    <n v="40"/>
    <x v="1"/>
    <s v="plays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2"/>
    <n v="30"/>
    <x v="1"/>
    <s v="plays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"/>
    <n v="45"/>
    <x v="1"/>
    <s v="plays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n v="0"/>
    <x v="1"/>
    <s v="plays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"/>
    <n v="10.17"/>
    <x v="1"/>
    <s v="plays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12"/>
    <n v="81.41"/>
    <x v="1"/>
    <s v="plays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15"/>
    <n v="57.25"/>
    <x v="1"/>
    <s v="plays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10"/>
    <n v="5"/>
    <x v="1"/>
    <s v="plays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0"/>
    <n v="15"/>
    <x v="1"/>
    <s v="plays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1"/>
    <n v="12.5"/>
    <x v="1"/>
    <s v="plays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13"/>
    <n v="93"/>
    <x v="1"/>
    <s v="plays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"/>
    <n v="32.36"/>
    <x v="1"/>
    <s v="plays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n v="0"/>
    <x v="1"/>
    <s v="plays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n v="0"/>
    <x v="1"/>
    <s v="plays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0"/>
    <n v="1"/>
    <x v="1"/>
    <s v="plays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16"/>
    <n v="91.83"/>
    <x v="1"/>
    <s v="plays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11"/>
    <n v="45.83"/>
    <x v="1"/>
    <s v="plays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44"/>
    <n v="57.17"/>
    <x v="1"/>
    <s v="plays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n v="0"/>
    <x v="1"/>
    <s v="plays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86"/>
    <n v="248.5"/>
    <x v="1"/>
    <s v="plays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12"/>
    <n v="79.400000000000006"/>
    <x v="1"/>
    <s v="plays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0"/>
    <n v="5"/>
    <x v="1"/>
    <s v="plays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0"/>
    <n v="5.5"/>
    <x v="1"/>
    <s v="plays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1"/>
    <n v="25"/>
    <x v="1"/>
    <s v="plays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n v="0"/>
    <x v="1"/>
    <s v="plays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36"/>
    <n v="137.08000000000001"/>
    <x v="1"/>
    <s v="plays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n v="0"/>
    <x v="1"/>
    <s v="plays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0"/>
    <n v="5"/>
    <x v="1"/>
    <s v="plays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"/>
    <n v="39"/>
    <x v="1"/>
    <s v="plays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"/>
    <n v="50.5"/>
    <x v="1"/>
    <s v="plays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n v="0"/>
    <x v="1"/>
    <s v="plays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16"/>
    <n v="49.28"/>
    <x v="1"/>
    <s v="plays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1"/>
    <n v="25"/>
    <x v="1"/>
    <s v="plays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0"/>
    <n v="1"/>
    <x v="1"/>
    <s v="plays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0"/>
    <n v="25"/>
    <x v="1"/>
    <s v="plays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n v="0"/>
    <x v="1"/>
    <s v="plays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n v="0"/>
    <x v="1"/>
    <s v="plays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24"/>
    <n v="53.13"/>
    <x v="1"/>
    <s v="plays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n v="0"/>
    <x v="1"/>
    <s v="plays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0"/>
    <n v="7"/>
    <x v="1"/>
    <s v="plays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32"/>
    <n v="40.06"/>
    <x v="1"/>
    <s v="plays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24"/>
    <n v="24.33"/>
    <x v="1"/>
    <s v="plays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2"/>
    <n v="11.25"/>
    <x v="1"/>
    <s v="plays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0"/>
    <n v="10.5"/>
    <x v="1"/>
    <s v="plays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"/>
    <n v="15"/>
    <x v="1"/>
    <s v="plays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n v="0"/>
    <x v="1"/>
    <s v="plays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"/>
    <n v="42"/>
    <x v="1"/>
    <s v="plays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14"/>
    <n v="71.25"/>
    <x v="1"/>
    <s v="plays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1"/>
    <n v="22.5"/>
    <x v="1"/>
    <s v="plays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24"/>
    <n v="41"/>
    <x v="1"/>
    <s v="plays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11"/>
    <n v="47.91"/>
    <x v="1"/>
    <s v="plays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"/>
    <n v="35.17"/>
    <x v="1"/>
    <s v="plays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0"/>
    <n v="5.5"/>
    <x v="1"/>
    <s v="plays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1"/>
    <n v="22.67"/>
    <x v="1"/>
    <s v="plays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21"/>
    <n v="26.38"/>
    <x v="1"/>
    <s v="plays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78"/>
    <n v="105.54"/>
    <x v="1"/>
    <s v="plays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32"/>
    <n v="29.09"/>
    <x v="1"/>
    <s v="plays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n v="0"/>
    <x v="1"/>
    <s v="plays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48"/>
    <n v="62"/>
    <x v="1"/>
    <s v="plays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"/>
    <n v="217.5"/>
    <x v="1"/>
    <s v="plays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11"/>
    <n v="26.75"/>
    <x v="1"/>
    <s v="plays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2"/>
    <n v="18.329999999999998"/>
    <x v="1"/>
    <s v="plays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18"/>
    <n v="64.290000000000006"/>
    <x v="1"/>
    <s v="plays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"/>
    <n v="175"/>
    <x v="1"/>
    <s v="plays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20"/>
    <n v="34"/>
    <x v="1"/>
    <s v="plays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35"/>
    <n v="84.28"/>
    <x v="1"/>
    <s v="plays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"/>
    <n v="9.5"/>
    <x v="1"/>
    <s v="plays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32"/>
    <n v="33.74"/>
    <x v="1"/>
    <s v="plays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10"/>
    <n v="37.54"/>
    <x v="1"/>
    <s v="plays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38"/>
    <n v="11.62"/>
    <x v="1"/>
    <s v="plays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"/>
    <n v="8"/>
    <x v="1"/>
    <s v="plays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n v="0"/>
    <x v="1"/>
    <s v="plays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"/>
    <n v="23"/>
    <x v="1"/>
    <s v="plays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20"/>
    <n v="100"/>
    <x v="1"/>
    <s v="plays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"/>
    <n v="60.11"/>
    <x v="1"/>
    <s v="plays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0"/>
    <n v="3"/>
    <x v="1"/>
    <s v="plays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0"/>
    <n v="5"/>
    <x v="1"/>
    <s v="plays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35"/>
    <n v="17.5"/>
    <x v="1"/>
    <s v="plays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17"/>
    <n v="29.24"/>
    <x v="1"/>
    <s v="plays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n v="0"/>
    <x v="1"/>
    <s v="plays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57"/>
    <n v="59.58"/>
    <x v="1"/>
    <s v="plays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17"/>
    <n v="82.57"/>
    <x v="1"/>
    <s v="plays"/>
    <d v="2014-08-31T19:51:49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0"/>
    <n v="10"/>
    <x v="1"/>
    <s v="plays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38"/>
    <n v="32.36"/>
    <x v="1"/>
    <s v="plays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2"/>
    <n v="5.75"/>
    <x v="1"/>
    <s v="plays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10"/>
    <n v="100.5"/>
    <x v="1"/>
    <s v="plays"/>
    <d v="2015-02-15T14:05:47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0"/>
    <n v="1"/>
    <x v="1"/>
    <s v="plays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"/>
    <n v="20"/>
    <x v="1"/>
    <s v="plays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0"/>
    <n v="2"/>
    <x v="1"/>
    <s v="plays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0"/>
    <n v="5"/>
    <x v="1"/>
    <s v="plays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6"/>
    <n v="15"/>
    <x v="1"/>
    <s v="plays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4"/>
    <n v="25"/>
    <x v="1"/>
    <s v="plays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24"/>
    <n v="45.84"/>
    <x v="1"/>
    <s v="plays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8"/>
    <n v="4.75"/>
    <x v="1"/>
    <s v="plays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n v="0"/>
    <x v="1"/>
    <s v="plays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"/>
    <n v="13"/>
    <x v="1"/>
    <s v="plays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n v="0"/>
    <x v="1"/>
    <s v="plays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0"/>
    <n v="1"/>
    <x v="1"/>
    <s v="plays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14"/>
    <n v="10"/>
    <x v="1"/>
    <s v="plays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"/>
    <n v="52.5"/>
    <x v="1"/>
    <s v="plays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9"/>
    <n v="32.5"/>
    <x v="1"/>
    <s v="plays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1"/>
    <n v="7.25"/>
    <x v="1"/>
    <s v="plays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17"/>
    <n v="33.33"/>
    <x v="1"/>
    <s v="plays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1"/>
    <n v="62.5"/>
    <x v="1"/>
    <s v="plays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70"/>
    <n v="63.56"/>
    <x v="1"/>
    <s v="plays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n v="0"/>
    <x v="1"/>
    <s v="plays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"/>
    <n v="10"/>
    <x v="1"/>
    <s v="plays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5"/>
    <n v="62.5"/>
    <x v="1"/>
    <s v="plays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n v="0"/>
    <x v="1"/>
    <s v="plays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"/>
    <n v="30.71"/>
    <x v="1"/>
    <s v="plays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28"/>
    <n v="51"/>
    <x v="1"/>
    <s v="plays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n v="0"/>
    <x v="1"/>
    <s v="plays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16"/>
    <n v="66.67"/>
    <x v="1"/>
    <s v="plays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n v="0"/>
    <x v="1"/>
    <s v="plays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7"/>
    <n v="59"/>
    <x v="1"/>
    <s v="plays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26"/>
    <n v="65.34"/>
    <x v="1"/>
    <s v="plays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"/>
    <n v="100"/>
    <x v="1"/>
    <s v="plays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37"/>
    <n v="147.4"/>
    <x v="1"/>
    <s v="plays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47"/>
    <n v="166.06"/>
    <x v="1"/>
    <s v="plays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11"/>
    <n v="40"/>
    <x v="1"/>
    <s v="plays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12"/>
    <n v="75.25"/>
    <x v="1"/>
    <s v="plays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60"/>
    <n v="60"/>
    <x v="1"/>
    <s v="plays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31"/>
    <n v="1250"/>
    <x v="1"/>
    <s v="plays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0"/>
    <n v="10.5"/>
    <x v="1"/>
    <s v="plays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0"/>
    <n v="7"/>
    <x v="1"/>
    <s v="plays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n v="0"/>
    <x v="1"/>
    <s v="plays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38"/>
    <n v="56.25"/>
    <x v="1"/>
    <s v="plays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0"/>
    <n v="1"/>
    <x v="1"/>
    <s v="plays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"/>
    <n v="38.33"/>
    <x v="1"/>
    <s v="plays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"/>
    <n v="27.5"/>
    <x v="1"/>
    <s v="plays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18"/>
    <n v="32.979999999999997"/>
    <x v="1"/>
    <s v="plays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0"/>
    <n v="16"/>
    <x v="1"/>
    <s v="plays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0"/>
    <n v="1"/>
    <x v="1"/>
    <s v="plays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n v="0"/>
    <x v="1"/>
    <s v="plays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38"/>
    <n v="86.62"/>
    <x v="1"/>
    <s v="plays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22"/>
    <n v="55"/>
    <x v="1"/>
    <s v="plays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n v="0"/>
    <x v="1"/>
    <s v="plays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18"/>
    <n v="41.95"/>
    <x v="1"/>
    <s v="plays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53"/>
    <n v="88.33"/>
    <x v="1"/>
    <s v="plays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22"/>
    <n v="129.16999999999999"/>
    <x v="1"/>
    <s v="plays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3"/>
    <n v="23.75"/>
    <x v="1"/>
    <s v="plays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3"/>
    <n v="35.71"/>
    <x v="1"/>
    <s v="plays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3"/>
    <n v="57"/>
    <x v="1"/>
    <s v="plays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n v="0"/>
    <x v="1"/>
    <s v="plays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"/>
    <n v="163.33000000000001"/>
    <x v="1"/>
    <s v="plays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"/>
    <n v="15"/>
    <x v="1"/>
    <s v="plays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19"/>
    <n v="64.17"/>
    <x v="1"/>
    <s v="plays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1"/>
    <n v="6.75"/>
    <x v="1"/>
    <s v="plays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0"/>
    <n v="25"/>
    <x v="1"/>
    <s v="plays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61"/>
    <n v="179.12"/>
    <x v="1"/>
    <s v="plays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1"/>
    <n v="34.950000000000003"/>
    <x v="1"/>
    <s v="plays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34"/>
    <n v="33.08"/>
    <x v="1"/>
    <s v="plays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17"/>
    <n v="27.5"/>
    <x v="1"/>
    <s v="plays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n v="0"/>
    <x v="1"/>
    <s v="plays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0"/>
    <n v="2"/>
    <x v="1"/>
    <s v="plays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"/>
    <n v="18.5"/>
    <x v="1"/>
    <s v="plays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27"/>
    <n v="35"/>
    <x v="1"/>
    <s v="plays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29"/>
    <n v="44.31"/>
    <x v="1"/>
    <s v="plays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n v="0"/>
    <x v="1"/>
    <s v="plays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9"/>
    <n v="222.5"/>
    <x v="1"/>
    <s v="plays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n v="0"/>
    <x v="1"/>
    <s v="plays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0"/>
    <n v="5"/>
    <x v="1"/>
    <s v="plays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n v="0"/>
    <x v="1"/>
    <s v="plays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16"/>
    <n v="29.17"/>
    <x v="1"/>
    <s v="plays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2"/>
    <n v="1.5"/>
    <x v="1"/>
    <s v="plays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22"/>
    <n v="126.5"/>
    <x v="1"/>
    <s v="plays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0"/>
    <n v="10"/>
    <x v="1"/>
    <s v="plays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0"/>
    <n v="10"/>
    <x v="1"/>
    <s v="plays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5"/>
    <n v="9.4"/>
    <x v="1"/>
    <s v="plays"/>
    <d v="2015-11-21T04:00:00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n v="0"/>
    <x v="1"/>
    <s v="plays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11"/>
    <n v="72"/>
    <x v="1"/>
    <s v="plays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5"/>
    <n v="30"/>
    <x v="1"/>
    <s v="plays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"/>
    <n v="10.67"/>
    <x v="1"/>
    <s v="plays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13"/>
    <n v="25.5"/>
    <x v="1"/>
    <s v="plays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0"/>
    <n v="20"/>
    <x v="1"/>
    <s v="plays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"/>
    <n v="15"/>
    <x v="1"/>
    <s v="plays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37"/>
    <n v="91.25"/>
    <x v="1"/>
    <s v="plays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3"/>
    <n v="800"/>
    <x v="1"/>
    <s v="plays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11"/>
    <n v="80"/>
    <x v="1"/>
    <s v="plays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n v="0"/>
    <x v="1"/>
    <s v="plays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n v="0"/>
    <x v="1"/>
    <s v="plays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"/>
    <n v="50"/>
    <x v="1"/>
    <s v="plays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n v="0"/>
    <x v="1"/>
    <s v="plays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n v="0"/>
    <x v="1"/>
    <s v="plays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27"/>
    <n v="22.83"/>
    <x v="1"/>
    <s v="plays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10"/>
    <n v="16.670000000000002"/>
    <x v="1"/>
    <s v="plays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21"/>
    <n v="45.79"/>
    <x v="1"/>
    <s v="plays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7"/>
    <n v="383.33"/>
    <x v="1"/>
    <s v="plays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71"/>
    <n v="106.97"/>
    <x v="1"/>
    <s v="plays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"/>
    <n v="10.25"/>
    <x v="1"/>
    <s v="plays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2"/>
    <n v="59"/>
    <x v="1"/>
    <s v="plays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n v="0"/>
    <x v="1"/>
    <s v="plays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29"/>
    <n v="14.33"/>
    <x v="1"/>
    <s v="plays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"/>
    <n v="15.67"/>
    <x v="1"/>
    <s v="plays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0"/>
    <n v="1"/>
    <x v="1"/>
    <s v="plays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0"/>
    <n v="1"/>
    <x v="1"/>
    <s v="plays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x v="0"/>
    <x v="0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x v="1"/>
    <x v="1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x v="2"/>
    <x v="2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x v="3"/>
    <x v="3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x v="4"/>
    <x v="4"/>
    <b v="0"/>
    <n v="284"/>
    <b v="1"/>
    <s v="film &amp; video/television"/>
    <n v="123"/>
    <n v="190.55"/>
    <x v="0"/>
    <s v="television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x v="5"/>
    <x v="5"/>
    <b v="0"/>
    <n v="47"/>
    <b v="1"/>
    <s v="film &amp; video/television"/>
    <n v="110"/>
    <n v="93.4"/>
    <x v="0"/>
    <s v="television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x v="6"/>
    <x v="6"/>
    <b v="0"/>
    <n v="58"/>
    <b v="1"/>
    <s v="film &amp; video/television"/>
    <n v="106"/>
    <n v="146.88"/>
    <x v="0"/>
    <s v="television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x v="7"/>
    <x v="7"/>
    <b v="0"/>
    <n v="57"/>
    <b v="1"/>
    <s v="film &amp; video/television"/>
    <n v="101"/>
    <n v="159.82"/>
    <x v="0"/>
    <s v="television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x v="8"/>
    <x v="8"/>
    <b v="0"/>
    <n v="12"/>
    <b v="1"/>
    <s v="film &amp; video/television"/>
    <n v="100"/>
    <n v="291.79000000000002"/>
    <x v="0"/>
    <s v="television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x v="9"/>
    <x v="9"/>
    <b v="0"/>
    <n v="20"/>
    <b v="1"/>
    <s v="film &amp; video/television"/>
    <n v="126"/>
    <n v="31.5"/>
    <x v="0"/>
    <s v="television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x v="10"/>
    <x v="10"/>
    <b v="0"/>
    <n v="19"/>
    <b v="1"/>
    <s v="film &amp; video/television"/>
    <n v="101"/>
    <n v="158.68"/>
    <x v="0"/>
    <s v="television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x v="11"/>
    <x v="11"/>
    <b v="0"/>
    <n v="75"/>
    <b v="1"/>
    <s v="film &amp; video/television"/>
    <n v="121"/>
    <n v="80.33"/>
    <x v="0"/>
    <s v="television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x v="12"/>
    <x v="12"/>
    <b v="0"/>
    <n v="827"/>
    <b v="1"/>
    <s v="film &amp; video/television"/>
    <n v="165"/>
    <n v="59.96"/>
    <x v="0"/>
    <s v="television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x v="13"/>
    <x v="13"/>
    <b v="0"/>
    <n v="51"/>
    <b v="1"/>
    <s v="film &amp; video/television"/>
    <n v="160"/>
    <n v="109.78"/>
    <x v="0"/>
    <s v="television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x v="14"/>
    <x v="14"/>
    <b v="0"/>
    <n v="41"/>
    <b v="1"/>
    <s v="film &amp; video/television"/>
    <n v="101"/>
    <n v="147.71"/>
    <x v="0"/>
    <s v="television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x v="15"/>
    <x v="15"/>
    <b v="0"/>
    <n v="98"/>
    <b v="1"/>
    <s v="film &amp; video/television"/>
    <n v="107"/>
    <n v="21.76"/>
    <x v="0"/>
    <s v="television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x v="16"/>
    <x v="16"/>
    <b v="0"/>
    <n v="70"/>
    <b v="1"/>
    <s v="film &amp; video/television"/>
    <n v="100"/>
    <n v="171.84"/>
    <x v="0"/>
    <s v="television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x v="17"/>
    <x v="17"/>
    <b v="0"/>
    <n v="36"/>
    <b v="1"/>
    <s v="film &amp; video/television"/>
    <n v="101"/>
    <n v="41.94"/>
    <x v="0"/>
    <s v="television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x v="18"/>
    <x v="18"/>
    <b v="0"/>
    <n v="342"/>
    <b v="1"/>
    <s v="film &amp; video/television"/>
    <n v="106"/>
    <n v="93.26"/>
    <x v="0"/>
    <s v="television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x v="19"/>
    <x v="19"/>
    <b v="0"/>
    <n v="22"/>
    <b v="1"/>
    <s v="film &amp; video/television"/>
    <n v="145"/>
    <n v="56.14"/>
    <x v="0"/>
    <s v="television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x v="20"/>
    <x v="20"/>
    <b v="0"/>
    <n v="25"/>
    <b v="1"/>
    <s v="film &amp; video/television"/>
    <n v="100"/>
    <n v="80.16"/>
    <x v="0"/>
    <s v="television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x v="21"/>
    <x v="21"/>
    <b v="0"/>
    <n v="101"/>
    <b v="1"/>
    <s v="film &amp; video/television"/>
    <n v="109"/>
    <n v="199.9"/>
    <x v="0"/>
    <s v="television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x v="22"/>
    <x v="22"/>
    <b v="0"/>
    <n v="8"/>
    <b v="1"/>
    <s v="film &amp; video/television"/>
    <n v="117"/>
    <n v="51.25"/>
    <x v="0"/>
    <s v="television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x v="23"/>
    <x v="23"/>
    <b v="0"/>
    <n v="23"/>
    <b v="1"/>
    <s v="film &amp; video/television"/>
    <n v="119"/>
    <n v="103.04"/>
    <x v="0"/>
    <s v="television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x v="24"/>
    <x v="24"/>
    <b v="0"/>
    <n v="574"/>
    <b v="1"/>
    <s v="film &amp; video/television"/>
    <n v="109"/>
    <n v="66.349999999999994"/>
    <x v="0"/>
    <s v="television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x v="25"/>
    <x v="25"/>
    <b v="0"/>
    <n v="14"/>
    <b v="1"/>
    <s v="film &amp; video/television"/>
    <n v="133"/>
    <n v="57.14"/>
    <x v="0"/>
    <s v="television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x v="26"/>
    <x v="26"/>
    <b v="0"/>
    <n v="19"/>
    <b v="1"/>
    <s v="film &amp; video/television"/>
    <n v="155"/>
    <n v="102.11"/>
    <x v="0"/>
    <s v="television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x v="27"/>
    <x v="27"/>
    <b v="0"/>
    <n v="150"/>
    <b v="1"/>
    <s v="film &amp; video/television"/>
    <n v="112"/>
    <n v="148.97"/>
    <x v="0"/>
    <s v="television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x v="28"/>
    <x v="28"/>
    <b v="0"/>
    <n v="71"/>
    <b v="1"/>
    <s v="film &amp; video/television"/>
    <n v="100"/>
    <n v="169.61"/>
    <x v="0"/>
    <s v="television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x v="29"/>
    <x v="29"/>
    <b v="0"/>
    <n v="117"/>
    <b v="1"/>
    <s v="film &amp; video/television"/>
    <n v="123"/>
    <n v="31.62"/>
    <x v="0"/>
    <s v="television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x v="30"/>
    <x v="30"/>
    <b v="0"/>
    <n v="53"/>
    <b v="1"/>
    <s v="film &amp; video/television"/>
    <n v="101"/>
    <n v="76.45"/>
    <x v="0"/>
    <s v="television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x v="31"/>
    <x v="31"/>
    <b v="0"/>
    <n v="1"/>
    <b v="1"/>
    <s v="film &amp; video/television"/>
    <n v="100"/>
    <n v="13"/>
    <x v="0"/>
    <s v="television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x v="32"/>
    <x v="32"/>
    <b v="0"/>
    <n v="89"/>
    <b v="1"/>
    <s v="film &amp; video/television"/>
    <n v="100"/>
    <n v="320.45"/>
    <x v="0"/>
    <s v="television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x v="33"/>
    <x v="33"/>
    <b v="0"/>
    <n v="64"/>
    <b v="1"/>
    <s v="film &amp; video/television"/>
    <n v="102"/>
    <n v="83.75"/>
    <x v="0"/>
    <s v="television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x v="34"/>
    <x v="34"/>
    <b v="0"/>
    <n v="68"/>
    <b v="1"/>
    <s v="film &amp; video/television"/>
    <n v="130"/>
    <n v="49.88"/>
    <x v="0"/>
    <s v="television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x v="35"/>
    <x v="35"/>
    <b v="0"/>
    <n v="28"/>
    <b v="1"/>
    <s v="film &amp; video/television"/>
    <n v="167"/>
    <n v="59.46"/>
    <x v="0"/>
    <s v="television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x v="36"/>
    <x v="36"/>
    <b v="0"/>
    <n v="44"/>
    <b v="1"/>
    <s v="film &amp; video/television"/>
    <n v="142"/>
    <n v="193.84"/>
    <x v="0"/>
    <s v="television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x v="37"/>
    <x v="37"/>
    <b v="0"/>
    <n v="253"/>
    <b v="1"/>
    <s v="film &amp; video/television"/>
    <n v="183"/>
    <n v="159.51"/>
    <x v="0"/>
    <s v="television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x v="38"/>
    <x v="38"/>
    <b v="0"/>
    <n v="66"/>
    <b v="1"/>
    <s v="film &amp; video/television"/>
    <n v="110"/>
    <n v="41.68"/>
    <x v="0"/>
    <s v="television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x v="39"/>
    <x v="39"/>
    <b v="0"/>
    <n v="217"/>
    <b v="1"/>
    <s v="film &amp; video/television"/>
    <n v="131"/>
    <n v="150.9"/>
    <x v="0"/>
    <s v="television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x v="40"/>
    <x v="40"/>
    <b v="0"/>
    <n v="16"/>
    <b v="1"/>
    <s v="film &amp; video/television"/>
    <n v="101"/>
    <n v="126.69"/>
    <x v="0"/>
    <s v="television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x v="41"/>
    <x v="41"/>
    <b v="0"/>
    <n v="19"/>
    <b v="1"/>
    <s v="film &amp; video/television"/>
    <n v="100"/>
    <n v="105.26"/>
    <x v="0"/>
    <s v="television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x v="42"/>
    <x v="42"/>
    <b v="0"/>
    <n v="169"/>
    <b v="1"/>
    <s v="film &amp; video/television"/>
    <n v="142"/>
    <n v="117.51"/>
    <x v="0"/>
    <s v="television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x v="43"/>
    <x v="43"/>
    <b v="0"/>
    <n v="263"/>
    <b v="1"/>
    <s v="film &amp; video/television"/>
    <n v="309"/>
    <n v="117.36"/>
    <x v="0"/>
    <s v="television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x v="44"/>
    <x v="44"/>
    <b v="0"/>
    <n v="15"/>
    <b v="1"/>
    <s v="film &amp; video/television"/>
    <n v="100"/>
    <n v="133.33000000000001"/>
    <x v="0"/>
    <s v="television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x v="45"/>
    <x v="45"/>
    <b v="0"/>
    <n v="61"/>
    <b v="1"/>
    <s v="film &amp; video/television"/>
    <n v="120"/>
    <n v="98.36"/>
    <x v="0"/>
    <s v="television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x v="46"/>
    <x v="46"/>
    <b v="0"/>
    <n v="45"/>
    <b v="1"/>
    <s v="film &amp; video/television"/>
    <n v="104"/>
    <n v="194.44"/>
    <x v="0"/>
    <s v="television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x v="47"/>
    <x v="47"/>
    <b v="0"/>
    <n v="70"/>
    <b v="1"/>
    <s v="film &amp; video/television"/>
    <n v="108"/>
    <n v="76.87"/>
    <x v="0"/>
    <s v="television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x v="48"/>
    <x v="48"/>
    <b v="0"/>
    <n v="38"/>
    <b v="1"/>
    <s v="film &amp; video/television"/>
    <n v="108"/>
    <n v="56.82"/>
    <x v="0"/>
    <s v="television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x v="49"/>
    <x v="49"/>
    <b v="0"/>
    <n v="87"/>
    <b v="1"/>
    <s v="film &amp; video/television"/>
    <n v="100"/>
    <n v="137.93"/>
    <x v="0"/>
    <s v="television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x v="50"/>
    <x v="50"/>
    <b v="0"/>
    <n v="22"/>
    <b v="1"/>
    <s v="film &amp; video/television"/>
    <n v="100"/>
    <n v="27.27"/>
    <x v="0"/>
    <s v="television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x v="51"/>
    <x v="51"/>
    <b v="0"/>
    <n v="119"/>
    <b v="1"/>
    <s v="film &amp; video/television"/>
    <n v="128"/>
    <n v="118.34"/>
    <x v="0"/>
    <s v="television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x v="52"/>
    <x v="52"/>
    <b v="0"/>
    <n v="52"/>
    <b v="1"/>
    <s v="film &amp; video/television"/>
    <n v="116"/>
    <n v="223.48"/>
    <x v="0"/>
    <s v="television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x v="53"/>
    <x v="53"/>
    <b v="0"/>
    <n v="117"/>
    <b v="1"/>
    <s v="film &amp; video/television"/>
    <n v="110"/>
    <n v="28.11"/>
    <x v="0"/>
    <s v="television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x v="54"/>
    <x v="54"/>
    <b v="0"/>
    <n v="52"/>
    <b v="1"/>
    <s v="film &amp; video/television"/>
    <n v="101"/>
    <n v="194.23"/>
    <x v="0"/>
    <s v="television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x v="55"/>
    <x v="55"/>
    <b v="0"/>
    <n v="86"/>
    <b v="1"/>
    <s v="film &amp; video/television"/>
    <n v="129"/>
    <n v="128.94999999999999"/>
    <x v="0"/>
    <s v="television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x v="56"/>
    <x v="56"/>
    <b v="0"/>
    <n v="174"/>
    <b v="1"/>
    <s v="film &amp; video/television"/>
    <n v="107"/>
    <n v="49.32"/>
    <x v="0"/>
    <s v="television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x v="57"/>
    <x v="57"/>
    <b v="0"/>
    <n v="69"/>
    <b v="1"/>
    <s v="film &amp; video/television"/>
    <n v="102"/>
    <n v="221.52"/>
    <x v="0"/>
    <s v="television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x v="58"/>
    <x v="58"/>
    <b v="0"/>
    <n v="75"/>
    <b v="1"/>
    <s v="film &amp; video/television"/>
    <n v="103"/>
    <n v="137.21"/>
    <x v="0"/>
    <s v="television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x v="59"/>
    <x v="59"/>
    <b v="0"/>
    <n v="33"/>
    <b v="1"/>
    <s v="film &amp; video/television"/>
    <n v="100"/>
    <n v="606.82000000000005"/>
    <x v="0"/>
    <s v="television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x v="60"/>
    <x v="60"/>
    <b v="0"/>
    <n v="108"/>
    <b v="1"/>
    <s v="film &amp; video/shorts"/>
    <n v="103"/>
    <n v="43.04"/>
    <x v="0"/>
    <s v="shorts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x v="61"/>
    <x v="61"/>
    <b v="0"/>
    <n v="23"/>
    <b v="1"/>
    <s v="film &amp; video/shorts"/>
    <n v="148"/>
    <n v="322.39"/>
    <x v="0"/>
    <s v="shorts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x v="62"/>
    <x v="62"/>
    <b v="0"/>
    <n v="48"/>
    <b v="1"/>
    <s v="film &amp; video/shorts"/>
    <n v="155"/>
    <n v="96.71"/>
    <x v="0"/>
    <s v="shorts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x v="63"/>
    <x v="63"/>
    <b v="0"/>
    <n v="64"/>
    <b v="1"/>
    <s v="film &amp; video/shorts"/>
    <n v="114"/>
    <n v="35.47"/>
    <x v="0"/>
    <s v="shorts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x v="64"/>
    <x v="64"/>
    <b v="0"/>
    <n v="24"/>
    <b v="1"/>
    <s v="film &amp; video/shorts"/>
    <n v="173"/>
    <n v="86.67"/>
    <x v="0"/>
    <s v="shorts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x v="65"/>
    <x v="65"/>
    <b v="0"/>
    <n v="57"/>
    <b v="1"/>
    <s v="film &amp; video/shorts"/>
    <n v="108"/>
    <n v="132.05000000000001"/>
    <x v="0"/>
    <s v="shorts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x v="66"/>
    <x v="66"/>
    <b v="0"/>
    <n v="26"/>
    <b v="1"/>
    <s v="film &amp; video/shorts"/>
    <n v="119"/>
    <n v="91.23"/>
    <x v="0"/>
    <s v="shorts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x v="67"/>
    <x v="67"/>
    <b v="0"/>
    <n v="20"/>
    <b v="1"/>
    <s v="film &amp; video/shorts"/>
    <n v="116"/>
    <n v="116.25"/>
    <x v="0"/>
    <s v="shorts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x v="68"/>
    <x v="68"/>
    <b v="0"/>
    <n v="36"/>
    <b v="1"/>
    <s v="film &amp; video/shorts"/>
    <n v="127"/>
    <n v="21.19"/>
    <x v="0"/>
    <s v="shorts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x v="69"/>
    <x v="69"/>
    <b v="0"/>
    <n v="178"/>
    <b v="1"/>
    <s v="film &amp; video/shorts"/>
    <n v="111"/>
    <n v="62.33"/>
    <x v="0"/>
    <s v="shorts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x v="70"/>
    <x v="70"/>
    <b v="0"/>
    <n v="17"/>
    <b v="1"/>
    <s v="film &amp; video/shorts"/>
    <n v="127"/>
    <n v="37.409999999999997"/>
    <x v="0"/>
    <s v="shorts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x v="71"/>
    <x v="71"/>
    <b v="0"/>
    <n v="32"/>
    <b v="1"/>
    <s v="film &amp; video/shorts"/>
    <n v="124"/>
    <n v="69.72"/>
    <x v="0"/>
    <s v="shorts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x v="72"/>
    <x v="72"/>
    <b v="0"/>
    <n v="41"/>
    <b v="1"/>
    <s v="film &amp; video/shorts"/>
    <n v="108"/>
    <n v="58.17"/>
    <x v="0"/>
    <s v="shorts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x v="73"/>
    <x v="73"/>
    <b v="0"/>
    <n v="18"/>
    <b v="1"/>
    <s v="film &amp; video/shorts"/>
    <n v="100"/>
    <n v="50"/>
    <x v="0"/>
    <s v="shorts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x v="74"/>
    <x v="74"/>
    <b v="0"/>
    <n v="29"/>
    <b v="1"/>
    <s v="film &amp; video/shorts"/>
    <n v="113"/>
    <n v="19.47"/>
    <x v="0"/>
    <s v="shorts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x v="75"/>
    <x v="75"/>
    <b v="0"/>
    <n v="47"/>
    <b v="1"/>
    <s v="film &amp; video/shorts"/>
    <n v="115"/>
    <n v="85.96"/>
    <x v="0"/>
    <s v="shorts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x v="76"/>
    <x v="76"/>
    <b v="0"/>
    <n v="15"/>
    <b v="1"/>
    <s v="film &amp; video/shorts"/>
    <n v="153"/>
    <n v="30.67"/>
    <x v="0"/>
    <s v="shorts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x v="77"/>
    <x v="77"/>
    <b v="0"/>
    <n v="26"/>
    <b v="1"/>
    <s v="film &amp; video/shorts"/>
    <n v="393"/>
    <n v="60.38"/>
    <x v="0"/>
    <s v="shorts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x v="78"/>
    <x v="78"/>
    <b v="0"/>
    <n v="35"/>
    <b v="1"/>
    <s v="film &amp; video/shorts"/>
    <n v="2702"/>
    <n v="38.6"/>
    <x v="0"/>
    <s v="shorts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x v="79"/>
    <x v="79"/>
    <b v="0"/>
    <n v="41"/>
    <b v="1"/>
    <s v="film &amp; video/shorts"/>
    <n v="127"/>
    <n v="40.270000000000003"/>
    <x v="0"/>
    <s v="shorts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x v="80"/>
    <x v="80"/>
    <b v="0"/>
    <n v="47"/>
    <b v="1"/>
    <s v="film &amp; video/shorts"/>
    <n v="107"/>
    <n v="273.83"/>
    <x v="0"/>
    <s v="shorts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x v="81"/>
    <x v="81"/>
    <b v="0"/>
    <n v="28"/>
    <b v="1"/>
    <s v="film &amp; video/shorts"/>
    <n v="198"/>
    <n v="53.04"/>
    <x v="0"/>
    <s v="shorts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x v="82"/>
    <x v="82"/>
    <b v="0"/>
    <n v="100"/>
    <b v="1"/>
    <s v="film &amp; video/shorts"/>
    <n v="100"/>
    <n v="40.01"/>
    <x v="0"/>
    <s v="shorts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x v="83"/>
    <x v="83"/>
    <b v="0"/>
    <n v="13"/>
    <b v="1"/>
    <s v="film &amp; video/shorts"/>
    <n v="103"/>
    <n v="15.77"/>
    <x v="0"/>
    <s v="shorts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x v="84"/>
    <x v="84"/>
    <b v="0"/>
    <n v="7"/>
    <b v="1"/>
    <s v="film &amp; video/shorts"/>
    <n v="100"/>
    <n v="71.430000000000007"/>
    <x v="0"/>
    <s v="shorts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x v="85"/>
    <x v="85"/>
    <b v="0"/>
    <n v="21"/>
    <b v="1"/>
    <s v="film &amp; video/shorts"/>
    <n v="126"/>
    <n v="71.709999999999994"/>
    <x v="0"/>
    <s v="shorts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x v="86"/>
    <x v="86"/>
    <b v="0"/>
    <n v="17"/>
    <b v="1"/>
    <s v="film &amp; video/shorts"/>
    <n v="106"/>
    <n v="375.76"/>
    <x v="0"/>
    <s v="shorts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x v="87"/>
    <x v="87"/>
    <b v="0"/>
    <n v="25"/>
    <b v="1"/>
    <s v="film &amp; video/shorts"/>
    <n v="105"/>
    <n v="104.6"/>
    <x v="0"/>
    <s v="shorts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x v="88"/>
    <x v="88"/>
    <b v="0"/>
    <n v="60"/>
    <b v="1"/>
    <s v="film &amp; video/shorts"/>
    <n v="103"/>
    <n v="60"/>
    <x v="0"/>
    <s v="shorts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x v="89"/>
    <x v="89"/>
    <b v="0"/>
    <n v="56"/>
    <b v="1"/>
    <s v="film &amp; video/shorts"/>
    <n v="115"/>
    <n v="123.29"/>
    <x v="0"/>
    <s v="shorts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x v="90"/>
    <x v="90"/>
    <b v="0"/>
    <n v="16"/>
    <b v="1"/>
    <s v="film &amp; video/shorts"/>
    <n v="100"/>
    <n v="31.38"/>
    <x v="0"/>
    <s v="shorts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x v="91"/>
    <x v="91"/>
    <b v="0"/>
    <n v="46"/>
    <b v="1"/>
    <s v="film &amp; video/shorts"/>
    <n v="120"/>
    <n v="78.260000000000005"/>
    <x v="0"/>
    <s v="shorts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x v="92"/>
    <x v="92"/>
    <b v="0"/>
    <n v="43"/>
    <b v="1"/>
    <s v="film &amp; video/shorts"/>
    <n v="105"/>
    <n v="122.33"/>
    <x v="0"/>
    <s v="shorts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x v="93"/>
    <x v="93"/>
    <b v="0"/>
    <n v="15"/>
    <b v="1"/>
    <s v="film &amp; video/shorts"/>
    <n v="111"/>
    <n v="73.73"/>
    <x v="0"/>
    <s v="shorts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x v="94"/>
    <x v="94"/>
    <b v="0"/>
    <n v="12"/>
    <b v="1"/>
    <s v="film &amp; video/shorts"/>
    <n v="104"/>
    <n v="21.67"/>
    <x v="0"/>
    <s v="shorts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x v="95"/>
    <x v="95"/>
    <b v="0"/>
    <n v="21"/>
    <b v="1"/>
    <s v="film &amp; video/shorts"/>
    <n v="131"/>
    <n v="21.9"/>
    <x v="0"/>
    <s v="shorts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x v="96"/>
    <x v="96"/>
    <b v="0"/>
    <n v="34"/>
    <b v="1"/>
    <s v="film &amp; video/shorts"/>
    <n v="115"/>
    <n v="50.59"/>
    <x v="0"/>
    <s v="shorts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x v="97"/>
    <x v="97"/>
    <b v="0"/>
    <n v="8"/>
    <b v="1"/>
    <s v="film &amp; video/shorts"/>
    <n v="106"/>
    <n v="53.13"/>
    <x v="0"/>
    <s v="shorts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x v="98"/>
    <x v="98"/>
    <b v="0"/>
    <n v="60"/>
    <b v="1"/>
    <s v="film &amp; video/shorts"/>
    <n v="106"/>
    <n v="56.67"/>
    <x v="0"/>
    <s v="shorts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x v="99"/>
    <x v="99"/>
    <b v="0"/>
    <n v="39"/>
    <b v="1"/>
    <s v="film &amp; video/shorts"/>
    <n v="106"/>
    <n v="40.78"/>
    <x v="0"/>
    <s v="shorts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x v="100"/>
    <x v="100"/>
    <b v="0"/>
    <n v="26"/>
    <b v="1"/>
    <s v="film &amp; video/shorts"/>
    <n v="100"/>
    <n v="192.31"/>
    <x v="0"/>
    <s v="shorts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x v="101"/>
    <x v="101"/>
    <b v="0"/>
    <n v="35"/>
    <b v="1"/>
    <s v="film &amp; video/shorts"/>
    <n v="100"/>
    <n v="100"/>
    <x v="0"/>
    <s v="shorts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x v="102"/>
    <x v="102"/>
    <b v="0"/>
    <n v="65"/>
    <b v="1"/>
    <s v="film &amp; video/shorts"/>
    <n v="128"/>
    <n v="117.92"/>
    <x v="0"/>
    <s v="shorts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x v="103"/>
    <x v="103"/>
    <b v="0"/>
    <n v="49"/>
    <b v="1"/>
    <s v="film &amp; video/shorts"/>
    <n v="105"/>
    <n v="27.9"/>
    <x v="0"/>
    <s v="shorts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x v="104"/>
    <x v="104"/>
    <b v="0"/>
    <n v="10"/>
    <b v="1"/>
    <s v="film &amp; video/shorts"/>
    <n v="120"/>
    <n v="60"/>
    <x v="0"/>
    <s v="shorts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x v="105"/>
    <x v="105"/>
    <b v="0"/>
    <n v="60"/>
    <b v="1"/>
    <s v="film &amp; video/shorts"/>
    <n v="107"/>
    <n v="39.380000000000003"/>
    <x v="0"/>
    <s v="shorts"/>
    <d v="2016-05-14T00:00:00"/>
    <x v="2"/>
  </r>
  <r>
    <n v="106"/>
    <s v="LOST WEEKEND"/>
    <s v="A Boy. A Girl. A Car. A Serial Killer."/>
    <n v="5000"/>
    <n v="5025"/>
    <x v="0"/>
    <s v="US"/>
    <s v="USD"/>
    <n v="1333391901"/>
    <d v="2012-04-02T18:38:21"/>
    <x v="106"/>
    <x v="106"/>
    <b v="0"/>
    <n v="27"/>
    <b v="1"/>
    <s v="film &amp; video/shorts"/>
    <n v="101"/>
    <n v="186.11"/>
    <x v="0"/>
    <s v="shorts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x v="107"/>
    <x v="107"/>
    <b v="0"/>
    <n v="69"/>
    <b v="1"/>
    <s v="film &amp; video/shorts"/>
    <n v="102"/>
    <n v="111.38"/>
    <x v="0"/>
    <s v="shorts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x v="108"/>
    <x v="108"/>
    <b v="0"/>
    <n v="47"/>
    <b v="1"/>
    <s v="film &amp; video/shorts"/>
    <n v="247"/>
    <n v="78.72"/>
    <x v="0"/>
    <s v="shorts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x v="109"/>
    <x v="109"/>
    <b v="0"/>
    <n v="47"/>
    <b v="1"/>
    <s v="film &amp; video/shorts"/>
    <n v="220"/>
    <n v="46.7"/>
    <x v="0"/>
    <s v="shorts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x v="110"/>
    <x v="110"/>
    <b v="0"/>
    <n v="26"/>
    <b v="1"/>
    <s v="film &amp; video/shorts"/>
    <n v="131"/>
    <n v="65.38"/>
    <x v="0"/>
    <s v="shorts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x v="111"/>
    <x v="111"/>
    <b v="0"/>
    <n v="53"/>
    <b v="1"/>
    <s v="film &amp; video/shorts"/>
    <n v="155"/>
    <n v="102.08"/>
    <x v="0"/>
    <s v="shorts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x v="112"/>
    <x v="112"/>
    <b v="0"/>
    <n v="81"/>
    <b v="1"/>
    <s v="film &amp; video/shorts"/>
    <n v="104"/>
    <n v="64.2"/>
    <x v="0"/>
    <s v="shorts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x v="113"/>
    <x v="113"/>
    <b v="0"/>
    <n v="78"/>
    <b v="1"/>
    <s v="film &amp; video/shorts"/>
    <n v="141"/>
    <n v="90.38"/>
    <x v="0"/>
    <s v="shorts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x v="114"/>
    <x v="114"/>
    <b v="0"/>
    <n v="35"/>
    <b v="1"/>
    <s v="film &amp; video/shorts"/>
    <n v="103"/>
    <n v="88.57"/>
    <x v="0"/>
    <s v="shorts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d v="2012-02-04T17:44:04"/>
    <x v="115"/>
    <x v="115"/>
    <b v="0"/>
    <n v="22"/>
    <b v="1"/>
    <s v="film &amp; video/shorts"/>
    <n v="140"/>
    <n v="28.73"/>
    <x v="0"/>
    <s v="shorts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x v="116"/>
    <x v="116"/>
    <b v="0"/>
    <n v="57"/>
    <b v="1"/>
    <s v="film &amp; video/shorts"/>
    <n v="114"/>
    <n v="69.790000000000006"/>
    <x v="0"/>
    <s v="shorts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x v="117"/>
    <x v="117"/>
    <b v="0"/>
    <n v="27"/>
    <b v="1"/>
    <s v="film &amp; video/shorts"/>
    <n v="100"/>
    <n v="167.49"/>
    <x v="0"/>
    <s v="shorts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x v="118"/>
    <x v="118"/>
    <b v="0"/>
    <n v="39"/>
    <b v="1"/>
    <s v="film &amp; video/shorts"/>
    <n v="113"/>
    <n v="144.91"/>
    <x v="0"/>
    <s v="shorts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x v="119"/>
    <x v="119"/>
    <b v="0"/>
    <n v="37"/>
    <b v="1"/>
    <s v="film &amp; video/shorts"/>
    <n v="105"/>
    <n v="91.84"/>
    <x v="0"/>
    <s v="shorts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x v="120"/>
    <x v="120"/>
    <b v="0"/>
    <n v="1"/>
    <b v="0"/>
    <s v="film &amp; video/science fiction"/>
    <n v="0"/>
    <n v="10"/>
    <x v="0"/>
    <s v="science fiction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x v="121"/>
    <x v="121"/>
    <b v="0"/>
    <n v="1"/>
    <b v="0"/>
    <s v="film &amp; video/science fiction"/>
    <n v="0"/>
    <n v="1"/>
    <x v="0"/>
    <s v="science fiction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x v="122"/>
    <x v="122"/>
    <b v="0"/>
    <n v="0"/>
    <b v="0"/>
    <s v="film &amp; video/science fiction"/>
    <n v="0"/>
    <n v="0"/>
    <x v="0"/>
    <s v="science fiction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x v="123"/>
    <x v="123"/>
    <b v="0"/>
    <n v="6"/>
    <b v="0"/>
    <s v="film &amp; video/science fiction"/>
    <n v="0"/>
    <n v="25.17"/>
    <x v="0"/>
    <s v="science fiction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x v="124"/>
    <x v="124"/>
    <b v="0"/>
    <n v="0"/>
    <b v="0"/>
    <s v="film &amp; video/science fiction"/>
    <n v="0"/>
    <n v="0"/>
    <x v="0"/>
    <s v="science fiction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x v="125"/>
    <x v="125"/>
    <b v="0"/>
    <n v="6"/>
    <b v="0"/>
    <s v="film &amp; video/science fiction"/>
    <n v="14"/>
    <n v="11.67"/>
    <x v="0"/>
    <s v="science fiction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x v="126"/>
    <x v="126"/>
    <b v="0"/>
    <n v="13"/>
    <b v="0"/>
    <s v="film &amp; video/science fiction"/>
    <n v="6"/>
    <n v="106.69"/>
    <x v="0"/>
    <s v="science fiction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x v="127"/>
    <x v="127"/>
    <b v="0"/>
    <n v="4"/>
    <b v="0"/>
    <s v="film &amp; video/science fiction"/>
    <n v="2"/>
    <n v="47.5"/>
    <x v="0"/>
    <s v="science fiction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x v="128"/>
    <x v="128"/>
    <b v="0"/>
    <n v="6"/>
    <b v="0"/>
    <s v="film &amp; video/science fiction"/>
    <n v="2"/>
    <n v="311.17"/>
    <x v="0"/>
    <s v="science fiction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x v="129"/>
    <x v="129"/>
    <b v="0"/>
    <n v="0"/>
    <b v="0"/>
    <s v="film &amp; video/science fiction"/>
    <n v="0"/>
    <n v="0"/>
    <x v="0"/>
    <s v="science fiction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x v="130"/>
    <x v="130"/>
    <b v="0"/>
    <n v="0"/>
    <b v="0"/>
    <s v="film &amp; video/science fiction"/>
    <n v="0"/>
    <n v="0"/>
    <x v="0"/>
    <s v="science fiction"/>
    <d v="2014-06-16T20:16:00"/>
    <x v="3"/>
  </r>
  <r>
    <n v="131"/>
    <s v="I (Canceled)"/>
    <s v="I"/>
    <n v="1200"/>
    <n v="0"/>
    <x v="1"/>
    <s v="US"/>
    <s v="USD"/>
    <n v="1467763200"/>
    <d v="2016-07-06T00:00:00"/>
    <x v="131"/>
    <x v="131"/>
    <b v="0"/>
    <n v="0"/>
    <b v="0"/>
    <s v="film &amp; video/science fiction"/>
    <n v="0"/>
    <n v="0"/>
    <x v="0"/>
    <s v="science fiction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x v="132"/>
    <x v="132"/>
    <b v="0"/>
    <n v="81"/>
    <b v="0"/>
    <s v="film &amp; video/science fiction"/>
    <n v="10"/>
    <n v="94.51"/>
    <x v="0"/>
    <s v="science fiction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x v="133"/>
    <x v="133"/>
    <b v="0"/>
    <n v="0"/>
    <b v="0"/>
    <s v="film &amp; video/science fiction"/>
    <n v="0"/>
    <n v="0"/>
    <x v="0"/>
    <s v="science fiction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x v="134"/>
    <x v="134"/>
    <b v="0"/>
    <n v="0"/>
    <b v="0"/>
    <s v="film &amp; video/science fiction"/>
    <n v="0"/>
    <n v="0"/>
    <x v="0"/>
    <s v="science fiction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x v="135"/>
    <x v="135"/>
    <b v="0"/>
    <n v="5"/>
    <b v="0"/>
    <s v="film &amp; video/science fiction"/>
    <n v="13"/>
    <n v="80.599999999999994"/>
    <x v="0"/>
    <s v="science fiction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x v="136"/>
    <x v="136"/>
    <b v="0"/>
    <n v="0"/>
    <b v="0"/>
    <s v="film &amp; video/science fiction"/>
    <n v="0"/>
    <n v="0"/>
    <x v="0"/>
    <s v="science fiction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x v="137"/>
    <x v="137"/>
    <b v="0"/>
    <n v="0"/>
    <b v="0"/>
    <s v="film &amp; video/science fiction"/>
    <n v="0"/>
    <n v="0"/>
    <x v="0"/>
    <s v="science fiction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x v="138"/>
    <x v="138"/>
    <b v="0"/>
    <n v="58"/>
    <b v="0"/>
    <s v="film &amp; video/science fiction"/>
    <n v="3"/>
    <n v="81.239999999999995"/>
    <x v="0"/>
    <s v="science fiction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x v="139"/>
    <x v="139"/>
    <b v="0"/>
    <n v="1"/>
    <b v="0"/>
    <s v="film &amp; video/science fiction"/>
    <n v="100"/>
    <n v="500"/>
    <x v="0"/>
    <s v="science fiction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x v="140"/>
    <x v="140"/>
    <b v="0"/>
    <n v="0"/>
    <b v="0"/>
    <s v="film &amp; video/science fiction"/>
    <n v="0"/>
    <n v="0"/>
    <x v="0"/>
    <s v="science fiction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x v="141"/>
    <x v="141"/>
    <b v="0"/>
    <n v="28"/>
    <b v="0"/>
    <s v="film &amp; video/science fiction"/>
    <n v="11"/>
    <n v="46.18"/>
    <x v="0"/>
    <s v="science fiction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x v="142"/>
    <x v="142"/>
    <b v="0"/>
    <n v="1"/>
    <b v="0"/>
    <s v="film &amp; video/science fiction"/>
    <n v="0"/>
    <n v="10"/>
    <x v="0"/>
    <s v="science fiction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x v="143"/>
    <x v="143"/>
    <b v="0"/>
    <n v="0"/>
    <b v="0"/>
    <s v="film &amp; video/science fiction"/>
    <n v="0"/>
    <n v="0"/>
    <x v="0"/>
    <s v="science fiction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x v="144"/>
    <x v="144"/>
    <b v="0"/>
    <n v="37"/>
    <b v="0"/>
    <s v="film &amp; video/science fiction"/>
    <n v="28"/>
    <n v="55.95"/>
    <x v="0"/>
    <s v="science fiction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x v="145"/>
    <x v="145"/>
    <b v="0"/>
    <n v="9"/>
    <b v="0"/>
    <s v="film &amp; video/science fiction"/>
    <n v="8"/>
    <n v="37.56"/>
    <x v="0"/>
    <s v="science fiction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x v="146"/>
    <x v="146"/>
    <b v="0"/>
    <n v="3"/>
    <b v="0"/>
    <s v="film &amp; video/science fiction"/>
    <n v="1"/>
    <n v="38.33"/>
    <x v="0"/>
    <s v="science fiction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x v="147"/>
    <x v="147"/>
    <b v="0"/>
    <n v="0"/>
    <b v="0"/>
    <s v="film &amp; video/science fiction"/>
    <n v="0"/>
    <n v="0"/>
    <x v="0"/>
    <s v="science fiction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x v="148"/>
    <x v="148"/>
    <b v="0"/>
    <n v="2"/>
    <b v="0"/>
    <s v="film &amp; video/science fiction"/>
    <n v="0"/>
    <n v="20"/>
    <x v="0"/>
    <s v="science fiction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x v="149"/>
    <x v="149"/>
    <b v="0"/>
    <n v="6"/>
    <b v="0"/>
    <s v="film &amp; video/science fiction"/>
    <n v="1"/>
    <n v="15.33"/>
    <x v="0"/>
    <s v="science fiction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x v="150"/>
    <x v="150"/>
    <b v="0"/>
    <n v="67"/>
    <b v="0"/>
    <s v="film &amp; video/science fiction"/>
    <n v="23"/>
    <n v="449.43"/>
    <x v="0"/>
    <s v="science fiction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x v="151"/>
    <x v="151"/>
    <b v="0"/>
    <n v="5"/>
    <b v="0"/>
    <s v="film &amp; video/science fiction"/>
    <n v="0"/>
    <n v="28"/>
    <x v="0"/>
    <s v="science fiction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x v="152"/>
    <x v="152"/>
    <b v="0"/>
    <n v="2"/>
    <b v="0"/>
    <s v="film &amp; video/science fiction"/>
    <n v="0"/>
    <n v="15"/>
    <x v="0"/>
    <s v="science fiction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x v="153"/>
    <x v="153"/>
    <b v="0"/>
    <n v="10"/>
    <b v="0"/>
    <s v="film &amp; video/science fiction"/>
    <n v="1"/>
    <n v="35.9"/>
    <x v="0"/>
    <s v="science fiction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x v="154"/>
    <x v="154"/>
    <b v="0"/>
    <n v="3"/>
    <b v="0"/>
    <s v="film &amp; video/science fiction"/>
    <n v="3"/>
    <n v="13.33"/>
    <x v="0"/>
    <s v="science fiction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x v="155"/>
    <x v="155"/>
    <b v="0"/>
    <n v="4"/>
    <b v="0"/>
    <s v="film &amp; video/science fiction"/>
    <n v="0"/>
    <n v="20.25"/>
    <x v="0"/>
    <s v="science fiction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x v="156"/>
    <x v="156"/>
    <b v="0"/>
    <n v="15"/>
    <b v="0"/>
    <s v="film &amp; video/science fiction"/>
    <n v="5"/>
    <n v="119"/>
    <x v="0"/>
    <s v="science fiction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x v="157"/>
    <x v="157"/>
    <b v="0"/>
    <n v="2"/>
    <b v="0"/>
    <s v="film &amp; video/science fiction"/>
    <n v="0"/>
    <n v="4"/>
    <x v="0"/>
    <s v="science fiction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x v="158"/>
    <x v="158"/>
    <b v="0"/>
    <n v="0"/>
    <b v="0"/>
    <s v="film &amp; video/science fiction"/>
    <n v="0"/>
    <n v="0"/>
    <x v="0"/>
    <s v="science fiction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x v="159"/>
    <x v="159"/>
    <b v="0"/>
    <n v="1"/>
    <b v="0"/>
    <s v="film &amp; video/science fiction"/>
    <n v="0"/>
    <n v="10"/>
    <x v="0"/>
    <s v="science fiction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x v="160"/>
    <x v="160"/>
    <b v="0"/>
    <n v="0"/>
    <b v="0"/>
    <s v="film &amp; video/drama"/>
    <n v="0"/>
    <n v="0"/>
    <x v="0"/>
    <s v="drama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x v="161"/>
    <x v="161"/>
    <b v="0"/>
    <n v="1"/>
    <b v="0"/>
    <s v="film &amp; video/drama"/>
    <n v="0"/>
    <n v="5"/>
    <x v="0"/>
    <s v="drama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x v="162"/>
    <x v="162"/>
    <b v="0"/>
    <n v="10"/>
    <b v="0"/>
    <s v="film &amp; video/drama"/>
    <n v="16"/>
    <n v="43.5"/>
    <x v="0"/>
    <s v="drama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x v="163"/>
    <x v="163"/>
    <b v="0"/>
    <n v="0"/>
    <b v="0"/>
    <s v="film &amp; video/drama"/>
    <n v="0"/>
    <n v="0"/>
    <x v="0"/>
    <s v="drama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x v="164"/>
    <x v="164"/>
    <b v="0"/>
    <n v="7"/>
    <b v="0"/>
    <s v="film &amp; video/drama"/>
    <n v="1"/>
    <n v="91.43"/>
    <x v="0"/>
    <s v="drama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d v="2016-01-12T15:48:44"/>
    <x v="165"/>
    <x v="165"/>
    <b v="0"/>
    <n v="0"/>
    <b v="0"/>
    <s v="film &amp; video/drama"/>
    <n v="0"/>
    <n v="0"/>
    <x v="0"/>
    <s v="drama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x v="166"/>
    <x v="166"/>
    <b v="0"/>
    <n v="1"/>
    <b v="0"/>
    <s v="film &amp; video/drama"/>
    <n v="60"/>
    <n v="3000"/>
    <x v="0"/>
    <s v="drama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x v="167"/>
    <x v="167"/>
    <b v="0"/>
    <n v="2"/>
    <b v="0"/>
    <s v="film &amp; video/drama"/>
    <n v="0"/>
    <n v="5.5"/>
    <x v="0"/>
    <s v="drama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x v="168"/>
    <x v="168"/>
    <b v="0"/>
    <n v="3"/>
    <b v="0"/>
    <s v="film &amp; video/drama"/>
    <n v="4"/>
    <n v="108.33"/>
    <x v="0"/>
    <s v="drama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x v="169"/>
    <x v="169"/>
    <b v="0"/>
    <n v="10"/>
    <b v="0"/>
    <s v="film &amp; video/drama"/>
    <n v="22"/>
    <n v="56"/>
    <x v="0"/>
    <s v="drama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x v="170"/>
    <x v="170"/>
    <b v="0"/>
    <n v="10"/>
    <b v="0"/>
    <s v="film &amp; video/drama"/>
    <n v="3"/>
    <n v="32.5"/>
    <x v="0"/>
    <s v="drama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x v="171"/>
    <x v="171"/>
    <b v="0"/>
    <n v="1"/>
    <b v="0"/>
    <s v="film &amp; video/drama"/>
    <n v="0"/>
    <n v="1"/>
    <x v="0"/>
    <s v="drama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x v="172"/>
    <x v="172"/>
    <b v="0"/>
    <n v="0"/>
    <b v="0"/>
    <s v="film &amp; video/drama"/>
    <n v="0"/>
    <n v="0"/>
    <x v="0"/>
    <s v="drama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x v="173"/>
    <x v="173"/>
    <b v="0"/>
    <n v="0"/>
    <b v="0"/>
    <s v="film &amp; video/drama"/>
    <n v="0"/>
    <n v="0"/>
    <x v="0"/>
    <s v="drama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x v="174"/>
    <x v="174"/>
    <b v="0"/>
    <n v="0"/>
    <b v="0"/>
    <s v="film &amp; video/drama"/>
    <n v="0"/>
    <n v="0"/>
    <x v="0"/>
    <s v="drama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x v="175"/>
    <x v="175"/>
    <b v="0"/>
    <n v="26"/>
    <b v="0"/>
    <s v="film &amp; video/drama"/>
    <n v="6"/>
    <n v="49.88"/>
    <x v="0"/>
    <s v="drama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x v="176"/>
    <x v="176"/>
    <b v="0"/>
    <n v="0"/>
    <b v="0"/>
    <s v="film &amp; video/drama"/>
    <n v="0"/>
    <n v="0"/>
    <x v="0"/>
    <s v="drama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x v="177"/>
    <x v="177"/>
    <b v="0"/>
    <n v="7"/>
    <b v="0"/>
    <s v="film &amp; video/drama"/>
    <n v="40"/>
    <n v="25.71"/>
    <x v="0"/>
    <s v="drama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x v="178"/>
    <x v="178"/>
    <b v="0"/>
    <n v="0"/>
    <b v="0"/>
    <s v="film &amp; video/drama"/>
    <n v="0"/>
    <n v="0"/>
    <x v="0"/>
    <s v="drama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x v="179"/>
    <x v="179"/>
    <b v="0"/>
    <n v="2"/>
    <b v="0"/>
    <s v="film &amp; video/drama"/>
    <n v="20"/>
    <n v="100"/>
    <x v="0"/>
    <s v="drama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x v="180"/>
    <x v="180"/>
    <b v="0"/>
    <n v="13"/>
    <b v="0"/>
    <s v="film &amp; video/drama"/>
    <n v="33"/>
    <n v="30.85"/>
    <x v="0"/>
    <s v="drama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x v="181"/>
    <x v="181"/>
    <b v="0"/>
    <n v="4"/>
    <b v="0"/>
    <s v="film &amp; video/drama"/>
    <n v="21"/>
    <n v="180.5"/>
    <x v="0"/>
    <s v="drama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x v="182"/>
    <x v="182"/>
    <b v="0"/>
    <n v="0"/>
    <b v="0"/>
    <s v="film &amp; video/drama"/>
    <n v="0"/>
    <n v="0"/>
    <x v="0"/>
    <s v="drama"/>
    <d v="2017-01-07T00:17:12"/>
    <x v="2"/>
  </r>
  <r>
    <n v="183"/>
    <s v="Three Little Words"/>
    <s v="Don't kill me until I meet my Dad"/>
    <n v="12500"/>
    <n v="4482"/>
    <x v="2"/>
    <s v="GB"/>
    <s v="GBP"/>
    <n v="1417033610"/>
    <d v="2014-11-26T20:26:50"/>
    <x v="183"/>
    <x v="183"/>
    <b v="0"/>
    <n v="12"/>
    <b v="0"/>
    <s v="film &amp; video/drama"/>
    <n v="36"/>
    <n v="373.5"/>
    <x v="0"/>
    <s v="drama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x v="184"/>
    <x v="184"/>
    <b v="0"/>
    <n v="2"/>
    <b v="0"/>
    <s v="film &amp; video/drama"/>
    <n v="3"/>
    <n v="25.5"/>
    <x v="0"/>
    <s v="drama"/>
    <d v="2014-09-01T03:59:00"/>
    <x v="3"/>
  </r>
  <r>
    <n v="185"/>
    <s v="BLANK Short Movie"/>
    <s v="Love has no boundaries!"/>
    <n v="40000"/>
    <n v="2200"/>
    <x v="2"/>
    <s v="NO"/>
    <s v="NOK"/>
    <n v="1471557139"/>
    <d v="2016-08-18T21:52:19"/>
    <x v="185"/>
    <x v="185"/>
    <b v="0"/>
    <n v="10"/>
    <b v="0"/>
    <s v="film &amp; video/drama"/>
    <n v="6"/>
    <n v="220"/>
    <x v="0"/>
    <s v="drama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x v="186"/>
    <x v="186"/>
    <b v="0"/>
    <n v="0"/>
    <b v="0"/>
    <s v="film &amp; video/drama"/>
    <n v="0"/>
    <n v="0"/>
    <x v="0"/>
    <s v="drama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x v="187"/>
    <x v="187"/>
    <b v="0"/>
    <n v="5"/>
    <b v="0"/>
    <s v="film &amp; video/drama"/>
    <n v="16"/>
    <n v="160"/>
    <x v="0"/>
    <s v="drama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x v="188"/>
    <x v="188"/>
    <b v="0"/>
    <n v="0"/>
    <b v="0"/>
    <s v="film &amp; video/drama"/>
    <n v="0"/>
    <n v="0"/>
    <x v="0"/>
    <s v="drama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x v="189"/>
    <x v="189"/>
    <b v="0"/>
    <n v="5"/>
    <b v="0"/>
    <s v="film &amp; video/drama"/>
    <n v="0"/>
    <n v="69"/>
    <x v="0"/>
    <s v="drama"/>
    <d v="2016-09-03T16:34:37"/>
    <x v="2"/>
  </r>
  <r>
    <n v="190"/>
    <s v="REGIONRAT, the movie"/>
    <s v="Because hope can be a 4 letter word"/>
    <n v="12000"/>
    <n v="50"/>
    <x v="2"/>
    <s v="US"/>
    <s v="USD"/>
    <n v="1466091446"/>
    <d v="2016-06-16T15:37:26"/>
    <x v="190"/>
    <x v="190"/>
    <b v="0"/>
    <n v="1"/>
    <b v="0"/>
    <s v="film &amp; video/drama"/>
    <n v="0"/>
    <n v="50"/>
    <x v="0"/>
    <s v="drama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x v="191"/>
    <x v="191"/>
    <b v="0"/>
    <n v="3"/>
    <b v="0"/>
    <s v="film &amp; video/drama"/>
    <n v="5"/>
    <n v="83.33"/>
    <x v="0"/>
    <s v="drama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x v="192"/>
    <x v="192"/>
    <b v="0"/>
    <n v="3"/>
    <b v="0"/>
    <s v="film &amp; video/drama"/>
    <n v="0"/>
    <n v="5.67"/>
    <x v="0"/>
    <s v="drama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x v="193"/>
    <x v="193"/>
    <b v="0"/>
    <n v="0"/>
    <b v="0"/>
    <s v="film &amp; video/drama"/>
    <n v="0"/>
    <n v="0"/>
    <x v="0"/>
    <s v="drama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x v="194"/>
    <x v="194"/>
    <b v="0"/>
    <n v="3"/>
    <b v="0"/>
    <s v="film &amp; video/drama"/>
    <n v="0"/>
    <n v="1"/>
    <x v="0"/>
    <s v="drama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x v="195"/>
    <x v="195"/>
    <b v="0"/>
    <n v="0"/>
    <b v="0"/>
    <s v="film &amp; video/drama"/>
    <n v="0"/>
    <n v="0"/>
    <x v="0"/>
    <s v="drama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x v="196"/>
    <x v="196"/>
    <b v="0"/>
    <n v="19"/>
    <b v="0"/>
    <s v="film &amp; video/drama"/>
    <n v="42"/>
    <n v="77.11"/>
    <x v="0"/>
    <s v="drama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x v="197"/>
    <x v="197"/>
    <b v="0"/>
    <n v="8"/>
    <b v="0"/>
    <s v="film &amp; video/drama"/>
    <n v="10"/>
    <n v="32.75"/>
    <x v="0"/>
    <s v="drama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x v="198"/>
    <x v="198"/>
    <b v="0"/>
    <n v="6"/>
    <b v="0"/>
    <s v="film &amp; video/drama"/>
    <n v="1"/>
    <n v="46.5"/>
    <x v="0"/>
    <s v="drama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x v="199"/>
    <x v="199"/>
    <b v="0"/>
    <n v="0"/>
    <b v="0"/>
    <s v="film &amp; video/drama"/>
    <n v="0"/>
    <n v="0"/>
    <x v="0"/>
    <s v="drama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x v="200"/>
    <x v="200"/>
    <b v="0"/>
    <n v="18"/>
    <b v="0"/>
    <s v="film &amp; video/drama"/>
    <n v="26"/>
    <n v="87.31"/>
    <x v="0"/>
    <s v="drama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x v="201"/>
    <x v="201"/>
    <b v="0"/>
    <n v="7"/>
    <b v="0"/>
    <s v="film &amp; video/drama"/>
    <n v="58"/>
    <n v="54.29"/>
    <x v="0"/>
    <s v="drama"/>
    <d v="2015-02-08T19:38:49"/>
    <x v="0"/>
  </r>
  <r>
    <n v="202"/>
    <s v="Modern Gangsters"/>
    <s v="new web series created by jonney terry"/>
    <n v="6000"/>
    <n v="0"/>
    <x v="2"/>
    <s v="US"/>
    <s v="USD"/>
    <n v="1444337940"/>
    <d v="2015-10-08T20:59:00"/>
    <x v="202"/>
    <x v="202"/>
    <b v="0"/>
    <n v="0"/>
    <b v="0"/>
    <s v="film &amp; video/drama"/>
    <n v="0"/>
    <n v="0"/>
    <x v="0"/>
    <s v="drama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x v="203"/>
    <x v="203"/>
    <b v="0"/>
    <n v="8"/>
    <b v="0"/>
    <s v="film &amp; video/drama"/>
    <n v="30"/>
    <n v="93.25"/>
    <x v="0"/>
    <s v="drama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x v="204"/>
    <x v="204"/>
    <b v="0"/>
    <n v="1293"/>
    <b v="0"/>
    <s v="film &amp; video/drama"/>
    <n v="51"/>
    <n v="117.68"/>
    <x v="0"/>
    <s v="drama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x v="205"/>
    <x v="205"/>
    <b v="0"/>
    <n v="17"/>
    <b v="0"/>
    <s v="film &amp; video/drama"/>
    <n v="16"/>
    <n v="76.47"/>
    <x v="0"/>
    <s v="drama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x v="206"/>
    <x v="206"/>
    <b v="0"/>
    <n v="0"/>
    <b v="0"/>
    <s v="film &amp; video/drama"/>
    <n v="0"/>
    <n v="0"/>
    <x v="0"/>
    <s v="drama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x v="207"/>
    <x v="207"/>
    <b v="0"/>
    <n v="13"/>
    <b v="0"/>
    <s v="film &amp; video/drama"/>
    <n v="15"/>
    <n v="163.85"/>
    <x v="0"/>
    <s v="drama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x v="208"/>
    <x v="208"/>
    <b v="0"/>
    <n v="0"/>
    <b v="0"/>
    <s v="film &amp; video/drama"/>
    <n v="0"/>
    <n v="0"/>
    <x v="0"/>
    <s v="drama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x v="209"/>
    <x v="209"/>
    <b v="0"/>
    <n v="0"/>
    <b v="0"/>
    <s v="film &amp; video/drama"/>
    <n v="0"/>
    <n v="0"/>
    <x v="0"/>
    <s v="drama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x v="210"/>
    <x v="210"/>
    <b v="0"/>
    <n v="33"/>
    <b v="0"/>
    <s v="film &amp; video/drama"/>
    <n v="25"/>
    <n v="91.82"/>
    <x v="0"/>
    <s v="drama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x v="211"/>
    <x v="211"/>
    <b v="0"/>
    <n v="12"/>
    <b v="0"/>
    <s v="film &amp; video/drama"/>
    <n v="45"/>
    <n v="185.83"/>
    <x v="0"/>
    <s v="drama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x v="212"/>
    <x v="212"/>
    <b v="0"/>
    <n v="1"/>
    <b v="0"/>
    <s v="film &amp; video/drama"/>
    <n v="0"/>
    <n v="1"/>
    <x v="0"/>
    <s v="drama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x v="213"/>
    <x v="213"/>
    <b v="0"/>
    <n v="1"/>
    <b v="0"/>
    <s v="film &amp; video/drama"/>
    <n v="0"/>
    <n v="20"/>
    <x v="0"/>
    <s v="drama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x v="214"/>
    <x v="214"/>
    <b v="0"/>
    <n v="1"/>
    <b v="0"/>
    <s v="film &amp; video/drama"/>
    <n v="0"/>
    <n v="1"/>
    <x v="0"/>
    <s v="drama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x v="215"/>
    <x v="215"/>
    <b v="0"/>
    <n v="1"/>
    <b v="0"/>
    <s v="film &amp; video/drama"/>
    <n v="0"/>
    <n v="10"/>
    <x v="0"/>
    <s v="drama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x v="216"/>
    <x v="216"/>
    <b v="0"/>
    <n v="84"/>
    <b v="0"/>
    <s v="film &amp; video/drama"/>
    <n v="56"/>
    <n v="331.54"/>
    <x v="0"/>
    <s v="drama"/>
    <d v="2015-04-22T22:00:37"/>
    <x v="0"/>
  </r>
  <r>
    <n v="217"/>
    <s v="Bitch"/>
    <s v="A roadmovie by paw"/>
    <n v="100000"/>
    <n v="11943"/>
    <x v="2"/>
    <s v="SE"/>
    <s v="SEK"/>
    <n v="1419780149"/>
    <d v="2014-12-28T15:22:29"/>
    <x v="217"/>
    <x v="217"/>
    <b v="0"/>
    <n v="38"/>
    <b v="0"/>
    <s v="film &amp; video/drama"/>
    <n v="12"/>
    <n v="314.29000000000002"/>
    <x v="0"/>
    <s v="drama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x v="218"/>
    <x v="218"/>
    <b v="0"/>
    <n v="1"/>
    <b v="0"/>
    <s v="film &amp; video/drama"/>
    <n v="2"/>
    <n v="100"/>
    <x v="0"/>
    <s v="drama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x v="219"/>
    <x v="219"/>
    <b v="0"/>
    <n v="76"/>
    <b v="0"/>
    <s v="film &amp; video/drama"/>
    <n v="18"/>
    <n v="115.99"/>
    <x v="0"/>
    <s v="drama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x v="220"/>
    <x v="220"/>
    <b v="0"/>
    <n v="3"/>
    <b v="0"/>
    <s v="film &amp; video/drama"/>
    <n v="1"/>
    <n v="120"/>
    <x v="0"/>
    <s v="drama"/>
    <d v="2015-08-20T20:06:00"/>
    <x v="0"/>
  </r>
  <r>
    <n v="221"/>
    <s v="Archetypes"/>
    <s v="Film about Schizophrenia with Surreal Twists!"/>
    <n v="50000"/>
    <n v="0"/>
    <x v="2"/>
    <s v="US"/>
    <s v="USD"/>
    <n v="1427569564"/>
    <d v="2015-03-28T19:06:04"/>
    <x v="221"/>
    <x v="221"/>
    <b v="0"/>
    <n v="0"/>
    <b v="0"/>
    <s v="film &amp; video/drama"/>
    <n v="0"/>
    <n v="0"/>
    <x v="0"/>
    <s v="drama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x v="222"/>
    <x v="222"/>
    <b v="0"/>
    <n v="2"/>
    <b v="0"/>
    <s v="film &amp; video/drama"/>
    <n v="13"/>
    <n v="65"/>
    <x v="0"/>
    <s v="drama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x v="223"/>
    <x v="223"/>
    <b v="0"/>
    <n v="0"/>
    <b v="0"/>
    <s v="film &amp; video/drama"/>
    <n v="0"/>
    <n v="0"/>
    <x v="0"/>
    <s v="drama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x v="224"/>
    <x v="224"/>
    <b v="0"/>
    <n v="0"/>
    <b v="0"/>
    <s v="film &amp; video/drama"/>
    <n v="0"/>
    <n v="0"/>
    <x v="0"/>
    <s v="drama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x v="225"/>
    <x v="225"/>
    <b v="0"/>
    <n v="0"/>
    <b v="0"/>
    <s v="film &amp; video/drama"/>
    <n v="0"/>
    <n v="0"/>
    <x v="0"/>
    <s v="drama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x v="226"/>
    <x v="226"/>
    <b v="0"/>
    <n v="2"/>
    <b v="0"/>
    <s v="film &amp; video/drama"/>
    <n v="1"/>
    <n v="125"/>
    <x v="0"/>
    <s v="drama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x v="227"/>
    <x v="227"/>
    <b v="0"/>
    <n v="0"/>
    <b v="0"/>
    <s v="film &amp; video/drama"/>
    <n v="0"/>
    <n v="0"/>
    <x v="0"/>
    <s v="drama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x v="228"/>
    <x v="228"/>
    <b v="0"/>
    <n v="0"/>
    <b v="0"/>
    <s v="film &amp; video/drama"/>
    <n v="0"/>
    <n v="0"/>
    <x v="0"/>
    <s v="drama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x v="229"/>
    <x v="229"/>
    <b v="0"/>
    <n v="0"/>
    <b v="0"/>
    <s v="film &amp; video/drama"/>
    <n v="0"/>
    <n v="0"/>
    <x v="0"/>
    <s v="drama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x v="230"/>
    <x v="230"/>
    <b v="0"/>
    <n v="2"/>
    <b v="0"/>
    <s v="film &amp; video/drama"/>
    <n v="0"/>
    <n v="30"/>
    <x v="0"/>
    <s v="drama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x v="231"/>
    <x v="231"/>
    <b v="0"/>
    <n v="0"/>
    <b v="0"/>
    <s v="film &amp; video/drama"/>
    <n v="0"/>
    <n v="0"/>
    <x v="0"/>
    <s v="drama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x v="232"/>
    <x v="232"/>
    <b v="0"/>
    <n v="7"/>
    <b v="0"/>
    <s v="film &amp; video/drama"/>
    <n v="3"/>
    <n v="15.71"/>
    <x v="0"/>
    <s v="drama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x v="233"/>
    <x v="233"/>
    <b v="0"/>
    <n v="0"/>
    <b v="0"/>
    <s v="film &amp; video/drama"/>
    <n v="0"/>
    <n v="0"/>
    <x v="0"/>
    <s v="drama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x v="234"/>
    <x v="234"/>
    <b v="0"/>
    <n v="5"/>
    <b v="0"/>
    <s v="film &amp; video/drama"/>
    <n v="40"/>
    <n v="80.2"/>
    <x v="0"/>
    <s v="drama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x v="235"/>
    <x v="235"/>
    <b v="0"/>
    <n v="0"/>
    <b v="0"/>
    <s v="film &amp; video/drama"/>
    <n v="0"/>
    <n v="0"/>
    <x v="0"/>
    <s v="drama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x v="236"/>
    <x v="236"/>
    <b v="0"/>
    <n v="0"/>
    <b v="0"/>
    <s v="film &amp; video/drama"/>
    <n v="0"/>
    <n v="0"/>
    <x v="0"/>
    <s v="drama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x v="237"/>
    <x v="237"/>
    <b v="0"/>
    <n v="1"/>
    <b v="0"/>
    <s v="film &amp; video/drama"/>
    <n v="0"/>
    <n v="50"/>
    <x v="0"/>
    <s v="drama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x v="238"/>
    <x v="238"/>
    <b v="0"/>
    <n v="0"/>
    <b v="0"/>
    <s v="film &amp; video/drama"/>
    <n v="0"/>
    <n v="0"/>
    <x v="0"/>
    <s v="drama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x v="239"/>
    <x v="239"/>
    <b v="0"/>
    <n v="5"/>
    <b v="0"/>
    <s v="film &amp; video/drama"/>
    <n v="25"/>
    <n v="50"/>
    <x v="0"/>
    <s v="drama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x v="240"/>
    <x v="240"/>
    <b v="1"/>
    <n v="137"/>
    <b v="1"/>
    <s v="film &amp; video/documentary"/>
    <n v="108"/>
    <n v="117.85"/>
    <x v="0"/>
    <s v="documentary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x v="241"/>
    <x v="241"/>
    <b v="1"/>
    <n v="376"/>
    <b v="1"/>
    <s v="film &amp; video/documentary"/>
    <n v="113"/>
    <n v="109.04"/>
    <x v="0"/>
    <s v="documentary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x v="242"/>
    <x v="242"/>
    <b v="1"/>
    <n v="202"/>
    <b v="1"/>
    <s v="film &amp; video/documentary"/>
    <n v="113"/>
    <n v="73.02"/>
    <x v="0"/>
    <s v="documentary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x v="243"/>
    <x v="243"/>
    <b v="1"/>
    <n v="328"/>
    <b v="1"/>
    <s v="film &amp; video/documentary"/>
    <n v="103"/>
    <n v="78.2"/>
    <x v="0"/>
    <s v="documentary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x v="244"/>
    <x v="244"/>
    <b v="1"/>
    <n v="84"/>
    <b v="1"/>
    <s v="film &amp; video/documentary"/>
    <n v="114"/>
    <n v="47.4"/>
    <x v="0"/>
    <s v="documentary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x v="245"/>
    <x v="245"/>
    <b v="1"/>
    <n v="96"/>
    <b v="1"/>
    <s v="film &amp; video/documentary"/>
    <n v="104"/>
    <n v="54.02"/>
    <x v="0"/>
    <s v="documentary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x v="246"/>
    <x v="246"/>
    <b v="1"/>
    <n v="223"/>
    <b v="1"/>
    <s v="film &amp; video/documentary"/>
    <n v="305"/>
    <n v="68.489999999999995"/>
    <x v="0"/>
    <s v="documentary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x v="247"/>
    <x v="247"/>
    <b v="1"/>
    <n v="62"/>
    <b v="1"/>
    <s v="film &amp; video/documentary"/>
    <n v="134"/>
    <n v="108.15"/>
    <x v="0"/>
    <s v="documentary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x v="248"/>
    <x v="248"/>
    <b v="1"/>
    <n v="146"/>
    <b v="1"/>
    <s v="film &amp; video/documentary"/>
    <n v="101"/>
    <n v="589.95000000000005"/>
    <x v="0"/>
    <s v="documentary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x v="249"/>
    <x v="249"/>
    <b v="1"/>
    <n v="235"/>
    <b v="1"/>
    <s v="film &amp; video/documentary"/>
    <n v="113"/>
    <n v="48.05"/>
    <x v="0"/>
    <s v="documentary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x v="250"/>
    <x v="250"/>
    <b v="1"/>
    <n v="437"/>
    <b v="1"/>
    <s v="film &amp; video/documentary"/>
    <n v="106"/>
    <n v="72.48"/>
    <x v="0"/>
    <s v="documentary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x v="251"/>
    <x v="251"/>
    <b v="1"/>
    <n v="77"/>
    <b v="1"/>
    <s v="film &amp; video/documentary"/>
    <n v="126"/>
    <n v="57.08"/>
    <x v="0"/>
    <s v="documentary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x v="252"/>
    <x v="252"/>
    <b v="1"/>
    <n v="108"/>
    <b v="1"/>
    <s v="film &amp; video/documentary"/>
    <n v="185"/>
    <n v="85.44"/>
    <x v="0"/>
    <s v="documentary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x v="253"/>
    <x v="253"/>
    <b v="1"/>
    <n v="7"/>
    <b v="1"/>
    <s v="film &amp; video/documentary"/>
    <n v="101"/>
    <n v="215.86"/>
    <x v="0"/>
    <s v="documentary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x v="254"/>
    <x v="254"/>
    <b v="1"/>
    <n v="314"/>
    <b v="1"/>
    <s v="film &amp; video/documentary"/>
    <n v="117"/>
    <n v="89.39"/>
    <x v="0"/>
    <s v="documentary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x v="255"/>
    <x v="255"/>
    <b v="1"/>
    <n v="188"/>
    <b v="1"/>
    <s v="film &amp; video/documentary"/>
    <n v="107"/>
    <n v="45.42"/>
    <x v="0"/>
    <s v="documentary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x v="256"/>
    <x v="256"/>
    <b v="1"/>
    <n v="275"/>
    <b v="1"/>
    <s v="film &amp; video/documentary"/>
    <n v="139"/>
    <n v="65.760000000000005"/>
    <x v="0"/>
    <s v="documentary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x v="257"/>
    <x v="257"/>
    <b v="1"/>
    <n v="560"/>
    <b v="1"/>
    <s v="film &amp; video/documentary"/>
    <n v="107"/>
    <n v="66.7"/>
    <x v="0"/>
    <s v="documentary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x v="258"/>
    <x v="258"/>
    <b v="1"/>
    <n v="688"/>
    <b v="1"/>
    <s v="film &amp; video/documentary"/>
    <n v="191"/>
    <n v="83.35"/>
    <x v="0"/>
    <s v="documentary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x v="259"/>
    <x v="259"/>
    <b v="1"/>
    <n v="942"/>
    <b v="1"/>
    <s v="film &amp; video/documentary"/>
    <n v="132"/>
    <n v="105.05"/>
    <x v="0"/>
    <s v="documentary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x v="260"/>
    <x v="260"/>
    <b v="1"/>
    <n v="88"/>
    <b v="1"/>
    <s v="film &amp; video/documentary"/>
    <n v="106"/>
    <n v="120.91"/>
    <x v="0"/>
    <s v="documentary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x v="261"/>
    <x v="261"/>
    <b v="1"/>
    <n v="220"/>
    <b v="1"/>
    <s v="film &amp; video/documentary"/>
    <n v="107"/>
    <n v="97.64"/>
    <x v="0"/>
    <s v="documentary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x v="262"/>
    <x v="262"/>
    <b v="1"/>
    <n v="145"/>
    <b v="1"/>
    <s v="film &amp; video/documentary"/>
    <n v="240"/>
    <n v="41.38"/>
    <x v="0"/>
    <s v="documentary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x v="263"/>
    <x v="263"/>
    <b v="1"/>
    <n v="963"/>
    <b v="1"/>
    <s v="film &amp; video/documentary"/>
    <n v="118"/>
    <n v="30.65"/>
    <x v="0"/>
    <s v="documentary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x v="264"/>
    <x v="264"/>
    <b v="1"/>
    <n v="91"/>
    <b v="1"/>
    <s v="film &amp; video/documentary"/>
    <n v="118"/>
    <n v="64.95"/>
    <x v="0"/>
    <s v="documentary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x v="265"/>
    <x v="265"/>
    <b v="1"/>
    <n v="58"/>
    <b v="1"/>
    <s v="film &amp; video/documentary"/>
    <n v="111"/>
    <n v="95.78"/>
    <x v="0"/>
    <s v="documentary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x v="266"/>
    <x v="266"/>
    <b v="1"/>
    <n v="36"/>
    <b v="1"/>
    <s v="film &amp; video/documentary"/>
    <n v="146"/>
    <n v="40.42"/>
    <x v="0"/>
    <s v="documentary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x v="267"/>
    <x v="267"/>
    <b v="1"/>
    <n v="165"/>
    <b v="1"/>
    <s v="film &amp; video/documentary"/>
    <n v="132"/>
    <n v="78.58"/>
    <x v="0"/>
    <s v="documentary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x v="268"/>
    <x v="268"/>
    <b v="1"/>
    <n v="111"/>
    <b v="1"/>
    <s v="film &amp; video/documentary"/>
    <n v="111"/>
    <n v="50.18"/>
    <x v="0"/>
    <s v="documentary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x v="269"/>
    <x v="269"/>
    <b v="1"/>
    <n v="1596"/>
    <b v="1"/>
    <s v="film &amp; video/documentary"/>
    <n v="147"/>
    <n v="92.25"/>
    <x v="0"/>
    <s v="documentary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x v="270"/>
    <x v="270"/>
    <b v="1"/>
    <n v="61"/>
    <b v="1"/>
    <s v="film &amp; video/documentary"/>
    <n v="153"/>
    <n v="57.54"/>
    <x v="0"/>
    <s v="documentary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x v="271"/>
    <x v="271"/>
    <b v="1"/>
    <n v="287"/>
    <b v="1"/>
    <s v="film &amp; video/documentary"/>
    <n v="105"/>
    <n v="109.42"/>
    <x v="0"/>
    <s v="documentary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x v="272"/>
    <x v="272"/>
    <b v="1"/>
    <n v="65"/>
    <b v="1"/>
    <s v="film &amp; video/documentary"/>
    <n v="177"/>
    <n v="81.89"/>
    <x v="0"/>
    <s v="documentary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x v="273"/>
    <x v="273"/>
    <b v="1"/>
    <n v="118"/>
    <b v="1"/>
    <s v="film &amp; video/documentary"/>
    <n v="108"/>
    <n v="45.67"/>
    <x v="0"/>
    <s v="documentary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x v="274"/>
    <x v="274"/>
    <b v="1"/>
    <n v="113"/>
    <b v="1"/>
    <s v="film &amp; video/documentary"/>
    <n v="156"/>
    <n v="55.22"/>
    <x v="0"/>
    <s v="documentary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x v="275"/>
    <x v="275"/>
    <b v="1"/>
    <n v="332"/>
    <b v="1"/>
    <s v="film &amp; video/documentary"/>
    <n v="108"/>
    <n v="65.3"/>
    <x v="0"/>
    <s v="documentary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x v="276"/>
    <x v="276"/>
    <b v="1"/>
    <n v="62"/>
    <b v="1"/>
    <s v="film &amp; video/documentary"/>
    <n v="148"/>
    <n v="95.23"/>
    <x v="0"/>
    <s v="documentary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x v="277"/>
    <x v="277"/>
    <b v="1"/>
    <n v="951"/>
    <b v="1"/>
    <s v="film &amp; video/documentary"/>
    <n v="110"/>
    <n v="75.44"/>
    <x v="0"/>
    <s v="documentary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x v="278"/>
    <x v="278"/>
    <b v="1"/>
    <n v="415"/>
    <b v="1"/>
    <s v="film &amp; video/documentary"/>
    <n v="150"/>
    <n v="97.82"/>
    <x v="0"/>
    <s v="documentary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x v="279"/>
    <x v="279"/>
    <b v="1"/>
    <n v="305"/>
    <b v="1"/>
    <s v="film &amp; video/documentary"/>
    <n v="157"/>
    <n v="87.69"/>
    <x v="0"/>
    <s v="documentary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x v="280"/>
    <x v="280"/>
    <b v="1"/>
    <n v="2139"/>
    <b v="1"/>
    <s v="film &amp; video/documentary"/>
    <n v="156"/>
    <n v="54.75"/>
    <x v="0"/>
    <s v="documentary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x v="281"/>
    <x v="281"/>
    <b v="1"/>
    <n v="79"/>
    <b v="1"/>
    <s v="film &amp; video/documentary"/>
    <n v="121"/>
    <n v="83.95"/>
    <x v="0"/>
    <s v="documentary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x v="282"/>
    <x v="282"/>
    <b v="1"/>
    <n v="179"/>
    <b v="1"/>
    <s v="film &amp; video/documentary"/>
    <n v="101"/>
    <n v="254.39"/>
    <x v="0"/>
    <s v="documentary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x v="283"/>
    <x v="283"/>
    <b v="1"/>
    <n v="202"/>
    <b v="1"/>
    <s v="film &amp; video/documentary"/>
    <n v="114"/>
    <n v="101.83"/>
    <x v="0"/>
    <s v="documentary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x v="284"/>
    <x v="284"/>
    <b v="1"/>
    <n v="760"/>
    <b v="1"/>
    <s v="film &amp; video/documentary"/>
    <n v="105"/>
    <n v="55.07"/>
    <x v="0"/>
    <s v="documentary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x v="285"/>
    <x v="285"/>
    <b v="1"/>
    <n v="563"/>
    <b v="1"/>
    <s v="film &amp; video/documentary"/>
    <n v="229"/>
    <n v="56.9"/>
    <x v="0"/>
    <s v="documentary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x v="286"/>
    <x v="286"/>
    <b v="1"/>
    <n v="135"/>
    <b v="1"/>
    <s v="film &amp; video/documentary"/>
    <n v="109"/>
    <n v="121.28"/>
    <x v="0"/>
    <s v="documentary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x v="287"/>
    <x v="287"/>
    <b v="1"/>
    <n v="290"/>
    <b v="1"/>
    <s v="film &amp; video/documentary"/>
    <n v="176"/>
    <n v="91.19"/>
    <x v="0"/>
    <s v="documentary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x v="288"/>
    <x v="288"/>
    <b v="1"/>
    <n v="447"/>
    <b v="1"/>
    <s v="film &amp; video/documentary"/>
    <n v="103"/>
    <n v="115.45"/>
    <x v="0"/>
    <s v="documentary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x v="289"/>
    <x v="289"/>
    <b v="1"/>
    <n v="232"/>
    <b v="1"/>
    <s v="film &amp; video/documentary"/>
    <n v="105"/>
    <n v="67.77"/>
    <x v="0"/>
    <s v="documentary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x v="290"/>
    <x v="290"/>
    <b v="1"/>
    <n v="168"/>
    <b v="1"/>
    <s v="film &amp; video/documentary"/>
    <n v="107"/>
    <n v="28.58"/>
    <x v="0"/>
    <s v="documentary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x v="291"/>
    <x v="291"/>
    <b v="1"/>
    <n v="128"/>
    <b v="1"/>
    <s v="film &amp; video/documentary"/>
    <n v="120"/>
    <n v="46.88"/>
    <x v="0"/>
    <s v="documentary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x v="292"/>
    <x v="292"/>
    <b v="1"/>
    <n v="493"/>
    <b v="1"/>
    <s v="film &amp; video/documentary"/>
    <n v="102"/>
    <n v="154.41999999999999"/>
    <x v="0"/>
    <s v="documentary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x v="293"/>
    <x v="293"/>
    <b v="1"/>
    <n v="131"/>
    <b v="1"/>
    <s v="film &amp; video/documentary"/>
    <n v="101"/>
    <n v="201.22"/>
    <x v="0"/>
    <s v="documentary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x v="294"/>
    <x v="294"/>
    <b v="1"/>
    <n v="50"/>
    <b v="1"/>
    <s v="film &amp; video/documentary"/>
    <n v="100"/>
    <n v="100"/>
    <x v="0"/>
    <s v="documentary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x v="295"/>
    <x v="295"/>
    <b v="1"/>
    <n v="665"/>
    <b v="1"/>
    <s v="film &amp; video/documentary"/>
    <n v="133"/>
    <n v="100.08"/>
    <x v="0"/>
    <s v="documentary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x v="296"/>
    <x v="296"/>
    <b v="1"/>
    <n v="129"/>
    <b v="1"/>
    <s v="film &amp; video/documentary"/>
    <n v="119"/>
    <n v="230.09"/>
    <x v="0"/>
    <s v="documentary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x v="297"/>
    <x v="297"/>
    <b v="1"/>
    <n v="142"/>
    <b v="1"/>
    <s v="film &amp; video/documentary"/>
    <n v="101"/>
    <n v="141.75"/>
    <x v="0"/>
    <s v="documentary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x v="298"/>
    <x v="298"/>
    <b v="1"/>
    <n v="2436"/>
    <b v="1"/>
    <s v="film &amp; video/documentary"/>
    <n v="109"/>
    <n v="56.34"/>
    <x v="0"/>
    <s v="documentary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x v="299"/>
    <x v="299"/>
    <b v="1"/>
    <n v="244"/>
    <b v="1"/>
    <s v="film &amp; video/documentary"/>
    <n v="179"/>
    <n v="73.34"/>
    <x v="0"/>
    <s v="documentary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x v="300"/>
    <x v="300"/>
    <b v="1"/>
    <n v="298"/>
    <b v="1"/>
    <s v="film &amp; video/documentary"/>
    <n v="102"/>
    <n v="85.34"/>
    <x v="0"/>
    <s v="documentary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x v="301"/>
    <x v="301"/>
    <b v="1"/>
    <n v="251"/>
    <b v="1"/>
    <s v="film &amp; video/documentary"/>
    <n v="119"/>
    <n v="61.5"/>
    <x v="0"/>
    <s v="documentary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x v="302"/>
    <x v="302"/>
    <b v="1"/>
    <n v="108"/>
    <b v="1"/>
    <s v="film &amp; video/documentary"/>
    <n v="100"/>
    <n v="93.02"/>
    <x v="0"/>
    <s v="documentary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x v="303"/>
    <x v="303"/>
    <b v="1"/>
    <n v="82"/>
    <b v="1"/>
    <s v="film &amp; video/documentary"/>
    <n v="137"/>
    <n v="50.29"/>
    <x v="0"/>
    <s v="documentary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x v="304"/>
    <x v="304"/>
    <b v="1"/>
    <n v="74"/>
    <b v="1"/>
    <s v="film &amp; video/documentary"/>
    <n v="232"/>
    <n v="106.43"/>
    <x v="0"/>
    <s v="documentary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x v="305"/>
    <x v="305"/>
    <b v="1"/>
    <n v="189"/>
    <b v="1"/>
    <s v="film &amp; video/documentary"/>
    <n v="130"/>
    <n v="51.72"/>
    <x v="0"/>
    <s v="documentary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x v="306"/>
    <x v="306"/>
    <b v="1"/>
    <n v="80"/>
    <b v="1"/>
    <s v="film &amp; video/documentary"/>
    <n v="293"/>
    <n v="36.61"/>
    <x v="0"/>
    <s v="documentary"/>
    <d v="2013-03-20T19:05:33"/>
    <x v="4"/>
  </r>
  <r>
    <n v="307"/>
    <s v="Grammar Revolution"/>
    <s v="Why is grammar important?"/>
    <n v="22000"/>
    <n v="24490"/>
    <x v="0"/>
    <s v="US"/>
    <s v="USD"/>
    <n v="1360276801"/>
    <d v="2013-02-07T22:40:01"/>
    <x v="307"/>
    <x v="307"/>
    <b v="1"/>
    <n v="576"/>
    <b v="1"/>
    <s v="film &amp; video/documentary"/>
    <n v="111"/>
    <n v="42.52"/>
    <x v="0"/>
    <s v="documentary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x v="308"/>
    <x v="308"/>
    <b v="1"/>
    <n v="202"/>
    <b v="1"/>
    <s v="film &amp; video/documentary"/>
    <n v="106"/>
    <n v="62.71"/>
    <x v="0"/>
    <s v="documentary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x v="309"/>
    <x v="309"/>
    <b v="1"/>
    <n v="238"/>
    <b v="1"/>
    <s v="film &amp; video/documentary"/>
    <n v="119"/>
    <n v="89.96"/>
    <x v="0"/>
    <s v="documentary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x v="310"/>
    <x v="310"/>
    <b v="1"/>
    <n v="36"/>
    <b v="1"/>
    <s v="film &amp; video/documentary"/>
    <n v="104"/>
    <n v="28.92"/>
    <x v="0"/>
    <s v="documentary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x v="311"/>
    <x v="311"/>
    <b v="1"/>
    <n v="150"/>
    <b v="1"/>
    <s v="film &amp; video/documentary"/>
    <n v="104"/>
    <n v="138.80000000000001"/>
    <x v="0"/>
    <s v="documentary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x v="312"/>
    <x v="312"/>
    <b v="1"/>
    <n v="146"/>
    <b v="1"/>
    <s v="film &amp; video/documentary"/>
    <n v="112"/>
    <n v="61.3"/>
    <x v="0"/>
    <s v="documentary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x v="313"/>
    <x v="313"/>
    <b v="1"/>
    <n v="222"/>
    <b v="1"/>
    <s v="film &amp; video/documentary"/>
    <n v="105"/>
    <n v="80.2"/>
    <x v="0"/>
    <s v="documentary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x v="314"/>
    <x v="314"/>
    <b v="1"/>
    <n v="120"/>
    <b v="1"/>
    <s v="film &amp; video/documentary"/>
    <n v="385"/>
    <n v="32.1"/>
    <x v="0"/>
    <s v="documentary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x v="315"/>
    <x v="315"/>
    <b v="1"/>
    <n v="126"/>
    <b v="1"/>
    <s v="film &amp; video/documentary"/>
    <n v="101"/>
    <n v="200.89"/>
    <x v="0"/>
    <s v="documentary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x v="316"/>
    <x v="316"/>
    <b v="1"/>
    <n v="158"/>
    <b v="1"/>
    <s v="film &amp; video/documentary"/>
    <n v="114"/>
    <n v="108.01"/>
    <x v="0"/>
    <s v="documentary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x v="317"/>
    <x v="317"/>
    <b v="1"/>
    <n v="316"/>
    <b v="1"/>
    <s v="film &amp; video/documentary"/>
    <n v="101"/>
    <n v="95.7"/>
    <x v="0"/>
    <s v="documentary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x v="318"/>
    <x v="318"/>
    <b v="1"/>
    <n v="284"/>
    <b v="1"/>
    <s v="film &amp; video/documentary"/>
    <n v="283"/>
    <n v="49.88"/>
    <x v="0"/>
    <s v="documentary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x v="319"/>
    <x v="319"/>
    <b v="1"/>
    <n v="51"/>
    <b v="1"/>
    <s v="film &amp; video/documentary"/>
    <n v="113"/>
    <n v="110.47"/>
    <x v="0"/>
    <s v="documentary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x v="320"/>
    <x v="320"/>
    <b v="1"/>
    <n v="158"/>
    <b v="1"/>
    <s v="film &amp; video/documentary"/>
    <n v="107"/>
    <n v="134.91"/>
    <x v="0"/>
    <s v="documentary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x v="321"/>
    <x v="321"/>
    <b v="1"/>
    <n v="337"/>
    <b v="1"/>
    <s v="film &amp; video/documentary"/>
    <n v="103"/>
    <n v="106.62"/>
    <x v="0"/>
    <s v="documentary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x v="322"/>
    <x v="322"/>
    <b v="1"/>
    <n v="186"/>
    <b v="1"/>
    <s v="film &amp; video/documentary"/>
    <n v="108"/>
    <n v="145.04"/>
    <x v="0"/>
    <s v="documentary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x v="323"/>
    <x v="323"/>
    <b v="1"/>
    <n v="58"/>
    <b v="1"/>
    <s v="film &amp; video/documentary"/>
    <n v="123"/>
    <n v="114.59"/>
    <x v="0"/>
    <s v="documentary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x v="324"/>
    <x v="324"/>
    <b v="1"/>
    <n v="82"/>
    <b v="1"/>
    <s v="film &amp; video/documentary"/>
    <n v="102"/>
    <n v="105.32"/>
    <x v="0"/>
    <s v="documentary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x v="325"/>
    <x v="325"/>
    <b v="1"/>
    <n v="736"/>
    <b v="1"/>
    <s v="film &amp; video/documentary"/>
    <n v="104"/>
    <n v="70.92"/>
    <x v="0"/>
    <s v="documentary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x v="326"/>
    <x v="326"/>
    <b v="1"/>
    <n v="1151"/>
    <b v="1"/>
    <s v="film &amp; video/documentary"/>
    <n v="113"/>
    <n v="147.16999999999999"/>
    <x v="0"/>
    <s v="documentary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x v="327"/>
    <x v="327"/>
    <b v="1"/>
    <n v="34"/>
    <b v="1"/>
    <s v="film &amp; video/documentary"/>
    <n v="136"/>
    <n v="160.47"/>
    <x v="0"/>
    <s v="documentary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x v="328"/>
    <x v="328"/>
    <b v="1"/>
    <n v="498"/>
    <b v="1"/>
    <s v="film &amp; video/documentary"/>
    <n v="104"/>
    <n v="156.05000000000001"/>
    <x v="0"/>
    <s v="documentary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x v="329"/>
    <x v="329"/>
    <b v="1"/>
    <n v="167"/>
    <b v="1"/>
    <s v="film &amp; video/documentary"/>
    <n v="106"/>
    <n v="63.17"/>
    <x v="0"/>
    <s v="documentary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x v="330"/>
    <x v="330"/>
    <b v="1"/>
    <n v="340"/>
    <b v="1"/>
    <s v="film &amp; video/documentary"/>
    <n v="102"/>
    <n v="104.82"/>
    <x v="0"/>
    <s v="documentary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x v="331"/>
    <x v="331"/>
    <b v="1"/>
    <n v="438"/>
    <b v="1"/>
    <s v="film &amp; video/documentary"/>
    <n v="107"/>
    <n v="97.36"/>
    <x v="0"/>
    <s v="documentary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x v="332"/>
    <x v="332"/>
    <b v="1"/>
    <n v="555"/>
    <b v="1"/>
    <s v="film &amp; video/documentary"/>
    <n v="113"/>
    <n v="203.63"/>
    <x v="0"/>
    <s v="documentary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x v="333"/>
    <x v="333"/>
    <b v="1"/>
    <n v="266"/>
    <b v="1"/>
    <s v="film &amp; video/documentary"/>
    <n v="125"/>
    <n v="188.31"/>
    <x v="0"/>
    <s v="documentary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x v="334"/>
    <x v="334"/>
    <b v="1"/>
    <n v="69"/>
    <b v="1"/>
    <s v="film &amp; video/documentary"/>
    <n v="101"/>
    <n v="146.65"/>
    <x v="0"/>
    <s v="documentary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x v="335"/>
    <x v="335"/>
    <b v="1"/>
    <n v="80"/>
    <b v="1"/>
    <s v="film &amp; video/documentary"/>
    <n v="103"/>
    <n v="109.19"/>
    <x v="0"/>
    <s v="documentary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x v="336"/>
    <x v="336"/>
    <b v="1"/>
    <n v="493"/>
    <b v="1"/>
    <s v="film &amp; video/documentary"/>
    <n v="117"/>
    <n v="59.25"/>
    <x v="0"/>
    <s v="documentary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x v="337"/>
    <x v="337"/>
    <b v="1"/>
    <n v="31"/>
    <b v="1"/>
    <s v="film &amp; video/documentary"/>
    <n v="101"/>
    <n v="97.9"/>
    <x v="0"/>
    <s v="documentary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x v="338"/>
    <x v="338"/>
    <b v="1"/>
    <n v="236"/>
    <b v="1"/>
    <s v="film &amp; video/documentary"/>
    <n v="110"/>
    <n v="70"/>
    <x v="0"/>
    <s v="documentary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x v="339"/>
    <x v="339"/>
    <b v="1"/>
    <n v="89"/>
    <b v="1"/>
    <s v="film &amp; video/documentary"/>
    <n v="108"/>
    <n v="72.87"/>
    <x v="0"/>
    <s v="documentary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x v="340"/>
    <x v="340"/>
    <b v="1"/>
    <n v="299"/>
    <b v="1"/>
    <s v="film &amp; video/documentary"/>
    <n v="125"/>
    <n v="146.35"/>
    <x v="0"/>
    <s v="documentary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x v="341"/>
    <x v="341"/>
    <b v="1"/>
    <n v="55"/>
    <b v="1"/>
    <s v="film &amp; video/documentary"/>
    <n v="107"/>
    <n v="67.91"/>
    <x v="0"/>
    <s v="documentary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x v="342"/>
    <x v="342"/>
    <b v="1"/>
    <n v="325"/>
    <b v="1"/>
    <s v="film &amp; video/documentary"/>
    <n v="100"/>
    <n v="169.85"/>
    <x v="0"/>
    <s v="documentary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x v="343"/>
    <x v="343"/>
    <b v="1"/>
    <n v="524"/>
    <b v="1"/>
    <s v="film &amp; video/documentary"/>
    <n v="102"/>
    <n v="58.41"/>
    <x v="0"/>
    <s v="documentary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x v="344"/>
    <x v="344"/>
    <b v="1"/>
    <n v="285"/>
    <b v="1"/>
    <s v="film &amp; video/documentary"/>
    <n v="102"/>
    <n v="119.99"/>
    <x v="0"/>
    <s v="documentary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x v="345"/>
    <x v="345"/>
    <b v="1"/>
    <n v="179"/>
    <b v="1"/>
    <s v="film &amp; video/documentary"/>
    <n v="123"/>
    <n v="99.86"/>
    <x v="0"/>
    <s v="documentary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x v="346"/>
    <x v="346"/>
    <b v="1"/>
    <n v="188"/>
    <b v="1"/>
    <s v="film &amp; video/documentary"/>
    <n v="170"/>
    <n v="90.58"/>
    <x v="0"/>
    <s v="documentary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x v="347"/>
    <x v="347"/>
    <b v="1"/>
    <n v="379"/>
    <b v="1"/>
    <s v="film &amp; video/documentary"/>
    <n v="112"/>
    <n v="117.77"/>
    <x v="0"/>
    <s v="documentary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x v="348"/>
    <x v="348"/>
    <b v="1"/>
    <n v="119"/>
    <b v="1"/>
    <s v="film &amp; video/documentary"/>
    <n v="103"/>
    <n v="86.55"/>
    <x v="0"/>
    <s v="documentary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x v="349"/>
    <x v="349"/>
    <b v="1"/>
    <n v="167"/>
    <b v="1"/>
    <s v="film &amp; video/documentary"/>
    <n v="107"/>
    <n v="71.900000000000006"/>
    <x v="0"/>
    <s v="documentary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x v="350"/>
    <x v="350"/>
    <b v="1"/>
    <n v="221"/>
    <b v="1"/>
    <s v="film &amp; video/documentary"/>
    <n v="115"/>
    <n v="129.82"/>
    <x v="0"/>
    <s v="documentary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x v="351"/>
    <x v="351"/>
    <b v="1"/>
    <n v="964"/>
    <b v="1"/>
    <s v="film &amp; video/documentary"/>
    <n v="127"/>
    <n v="44.91"/>
    <x v="0"/>
    <s v="documentary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x v="352"/>
    <x v="352"/>
    <b v="1"/>
    <n v="286"/>
    <b v="1"/>
    <s v="film &amp; video/documentary"/>
    <n v="117"/>
    <n v="40.76"/>
    <x v="0"/>
    <s v="documentary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x v="353"/>
    <x v="353"/>
    <b v="1"/>
    <n v="613"/>
    <b v="1"/>
    <s v="film &amp; video/documentary"/>
    <n v="109"/>
    <n v="103.52"/>
    <x v="0"/>
    <s v="documentary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x v="354"/>
    <x v="354"/>
    <b v="1"/>
    <n v="29"/>
    <b v="1"/>
    <s v="film &amp; video/documentary"/>
    <n v="104"/>
    <n v="125.45"/>
    <x v="0"/>
    <s v="documentary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x v="355"/>
    <x v="355"/>
    <b v="1"/>
    <n v="165"/>
    <b v="1"/>
    <s v="film &amp; video/documentary"/>
    <n v="116"/>
    <n v="246.61"/>
    <x v="0"/>
    <s v="documentary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x v="356"/>
    <x v="356"/>
    <b v="1"/>
    <n v="97"/>
    <b v="1"/>
    <s v="film &amp; video/documentary"/>
    <n v="103"/>
    <n v="79.400000000000006"/>
    <x v="0"/>
    <s v="documentary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x v="357"/>
    <x v="357"/>
    <b v="1"/>
    <n v="303"/>
    <b v="1"/>
    <s v="film &amp; video/documentary"/>
    <n v="174"/>
    <n v="86.14"/>
    <x v="0"/>
    <s v="documentary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x v="358"/>
    <x v="358"/>
    <b v="1"/>
    <n v="267"/>
    <b v="1"/>
    <s v="film &amp; video/documentary"/>
    <n v="103"/>
    <n v="193.05"/>
    <x v="0"/>
    <s v="documentary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x v="359"/>
    <x v="359"/>
    <b v="1"/>
    <n v="302"/>
    <b v="1"/>
    <s v="film &amp; video/documentary"/>
    <n v="105"/>
    <n v="84.02"/>
    <x v="0"/>
    <s v="documentary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x v="360"/>
    <x v="360"/>
    <b v="0"/>
    <n v="87"/>
    <b v="1"/>
    <s v="film &amp; video/documentary"/>
    <n v="101"/>
    <n v="139.83000000000001"/>
    <x v="0"/>
    <s v="documentary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x v="361"/>
    <x v="361"/>
    <b v="0"/>
    <n v="354"/>
    <b v="1"/>
    <s v="film &amp; video/documentary"/>
    <n v="111"/>
    <n v="109.82"/>
    <x v="0"/>
    <s v="documentary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x v="362"/>
    <x v="362"/>
    <b v="0"/>
    <n v="86"/>
    <b v="1"/>
    <s v="film &amp; video/documentary"/>
    <n v="124"/>
    <n v="139.53"/>
    <x v="0"/>
    <s v="documentary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x v="363"/>
    <x v="363"/>
    <b v="0"/>
    <n v="26"/>
    <b v="1"/>
    <s v="film &amp; video/documentary"/>
    <n v="101"/>
    <n v="347.85"/>
    <x v="0"/>
    <s v="documentary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x v="364"/>
    <x v="364"/>
    <b v="0"/>
    <n v="113"/>
    <b v="1"/>
    <s v="film &amp; video/documentary"/>
    <n v="110"/>
    <n v="68.239999999999995"/>
    <x v="0"/>
    <s v="documentary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x v="365"/>
    <x v="365"/>
    <b v="0"/>
    <n v="65"/>
    <b v="1"/>
    <s v="film &amp; video/documentary"/>
    <n v="104"/>
    <n v="239.94"/>
    <x v="0"/>
    <s v="documentary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x v="366"/>
    <x v="366"/>
    <b v="0"/>
    <n v="134"/>
    <b v="1"/>
    <s v="film &amp; video/documentary"/>
    <n v="101"/>
    <n v="287.31"/>
    <x v="0"/>
    <s v="documentary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x v="367"/>
    <x v="367"/>
    <b v="0"/>
    <n v="119"/>
    <b v="1"/>
    <s v="film &amp; video/documentary"/>
    <n v="103"/>
    <n v="86.85"/>
    <x v="0"/>
    <s v="documentary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x v="368"/>
    <x v="368"/>
    <b v="0"/>
    <n v="159"/>
    <b v="1"/>
    <s v="film &amp; video/documentary"/>
    <n v="104"/>
    <n v="81.849999999999994"/>
    <x v="0"/>
    <s v="documentary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x v="369"/>
    <x v="369"/>
    <b v="0"/>
    <n v="167"/>
    <b v="1"/>
    <s v="film &amp; video/documentary"/>
    <n v="110"/>
    <n v="42.87"/>
    <x v="0"/>
    <s v="documentary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x v="370"/>
    <x v="370"/>
    <b v="0"/>
    <n v="43"/>
    <b v="1"/>
    <s v="film &amp; video/documentary"/>
    <n v="122"/>
    <n v="709.42"/>
    <x v="0"/>
    <s v="documentary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x v="371"/>
    <x v="371"/>
    <b v="0"/>
    <n v="1062"/>
    <b v="1"/>
    <s v="film &amp; video/documentary"/>
    <n v="114"/>
    <n v="161.26"/>
    <x v="0"/>
    <s v="documentary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x v="372"/>
    <x v="372"/>
    <b v="0"/>
    <n v="9"/>
    <b v="1"/>
    <s v="film &amp; video/documentary"/>
    <n v="125"/>
    <n v="41.78"/>
    <x v="0"/>
    <s v="documentary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x v="373"/>
    <x v="373"/>
    <b v="0"/>
    <n v="89"/>
    <b v="1"/>
    <s v="film &amp; video/documentary"/>
    <n v="107"/>
    <n v="89.89"/>
    <x v="0"/>
    <s v="documentary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x v="374"/>
    <x v="374"/>
    <b v="0"/>
    <n v="174"/>
    <b v="1"/>
    <s v="film &amp; video/documentary"/>
    <n v="131"/>
    <n v="45.05"/>
    <x v="0"/>
    <s v="documentary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x v="375"/>
    <x v="375"/>
    <b v="0"/>
    <n v="14"/>
    <b v="1"/>
    <s v="film &amp; video/documentary"/>
    <n v="120"/>
    <n v="42.86"/>
    <x v="0"/>
    <s v="documentary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x v="376"/>
    <x v="376"/>
    <b v="0"/>
    <n v="48"/>
    <b v="1"/>
    <s v="film &amp; video/documentary"/>
    <n v="106"/>
    <n v="54.08"/>
    <x v="0"/>
    <s v="documentary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x v="377"/>
    <x v="377"/>
    <b v="0"/>
    <n v="133"/>
    <b v="1"/>
    <s v="film &amp; video/documentary"/>
    <n v="114"/>
    <n v="103.22"/>
    <x v="0"/>
    <s v="documentary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x v="378"/>
    <x v="378"/>
    <b v="0"/>
    <n v="83"/>
    <b v="1"/>
    <s v="film &amp; video/documentary"/>
    <n v="112"/>
    <n v="40.4"/>
    <x v="0"/>
    <s v="documentary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x v="379"/>
    <x v="379"/>
    <b v="0"/>
    <n v="149"/>
    <b v="1"/>
    <s v="film &amp; video/documentary"/>
    <n v="116"/>
    <n v="116.86"/>
    <x v="0"/>
    <s v="documentary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x v="380"/>
    <x v="380"/>
    <b v="0"/>
    <n v="49"/>
    <b v="1"/>
    <s v="film &amp; video/documentary"/>
    <n v="142"/>
    <n v="115.51"/>
    <x v="0"/>
    <s v="documentary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x v="381"/>
    <x v="381"/>
    <b v="0"/>
    <n v="251"/>
    <b v="1"/>
    <s v="film &amp; video/documentary"/>
    <n v="105"/>
    <n v="104.31"/>
    <x v="0"/>
    <s v="documentary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x v="382"/>
    <x v="382"/>
    <b v="0"/>
    <n v="22"/>
    <b v="1"/>
    <s v="film &amp; video/documentary"/>
    <n v="256"/>
    <n v="69.77"/>
    <x v="0"/>
    <s v="documentary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x v="383"/>
    <x v="383"/>
    <b v="0"/>
    <n v="48"/>
    <b v="1"/>
    <s v="film &amp; video/documentary"/>
    <n v="207"/>
    <n v="43.02"/>
    <x v="0"/>
    <s v="documentary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x v="384"/>
    <x v="384"/>
    <b v="0"/>
    <n v="383"/>
    <b v="1"/>
    <s v="film &amp; video/documentary"/>
    <n v="112"/>
    <n v="58.54"/>
    <x v="0"/>
    <s v="documentary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x v="385"/>
    <x v="385"/>
    <b v="0"/>
    <n v="237"/>
    <b v="1"/>
    <s v="film &amp; video/documentary"/>
    <n v="106"/>
    <n v="111.8"/>
    <x v="0"/>
    <s v="documentary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x v="386"/>
    <x v="386"/>
    <b v="0"/>
    <n v="13"/>
    <b v="1"/>
    <s v="film &amp; video/documentary"/>
    <n v="100"/>
    <n v="46.23"/>
    <x v="0"/>
    <s v="documentary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x v="387"/>
    <x v="387"/>
    <b v="0"/>
    <n v="562"/>
    <b v="1"/>
    <s v="film &amp; video/documentary"/>
    <n v="214"/>
    <n v="144.69"/>
    <x v="0"/>
    <s v="documentary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x v="388"/>
    <x v="388"/>
    <b v="0"/>
    <n v="71"/>
    <b v="1"/>
    <s v="film &amp; video/documentary"/>
    <n v="126"/>
    <n v="88.85"/>
    <x v="0"/>
    <s v="documentary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x v="389"/>
    <x v="389"/>
    <b v="0"/>
    <n v="1510"/>
    <b v="1"/>
    <s v="film &amp; video/documentary"/>
    <n v="182"/>
    <n v="81.75"/>
    <x v="0"/>
    <s v="documentary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x v="390"/>
    <x v="390"/>
    <b v="0"/>
    <n v="14"/>
    <b v="1"/>
    <s v="film &amp; video/documentary"/>
    <n v="100"/>
    <n v="71.430000000000007"/>
    <x v="0"/>
    <s v="documentary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x v="391"/>
    <x v="391"/>
    <b v="0"/>
    <n v="193"/>
    <b v="1"/>
    <s v="film &amp; video/documentary"/>
    <n v="101"/>
    <n v="104.26"/>
    <x v="0"/>
    <s v="documentary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x v="392"/>
    <x v="392"/>
    <b v="0"/>
    <n v="206"/>
    <b v="1"/>
    <s v="film &amp; video/documentary"/>
    <n v="101"/>
    <n v="90.62"/>
    <x v="0"/>
    <s v="documentary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x v="393"/>
    <x v="393"/>
    <b v="0"/>
    <n v="351"/>
    <b v="1"/>
    <s v="film &amp; video/documentary"/>
    <n v="110"/>
    <n v="157.33000000000001"/>
    <x v="0"/>
    <s v="documentary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x v="394"/>
    <x v="394"/>
    <b v="0"/>
    <n v="50"/>
    <b v="1"/>
    <s v="film &amp; video/documentary"/>
    <n v="112"/>
    <n v="105.18"/>
    <x v="0"/>
    <s v="documentary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x v="395"/>
    <x v="395"/>
    <b v="0"/>
    <n v="184"/>
    <b v="1"/>
    <s v="film &amp; video/documentary"/>
    <n v="108"/>
    <n v="58.72"/>
    <x v="0"/>
    <s v="documentary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x v="396"/>
    <x v="396"/>
    <b v="0"/>
    <n v="196"/>
    <b v="1"/>
    <s v="film &amp; video/documentary"/>
    <n v="107"/>
    <n v="81.63"/>
    <x v="0"/>
    <s v="documentary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x v="397"/>
    <x v="397"/>
    <b v="0"/>
    <n v="229"/>
    <b v="1"/>
    <s v="film &amp; video/documentary"/>
    <n v="104"/>
    <n v="56.46"/>
    <x v="0"/>
    <s v="documentary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x v="398"/>
    <x v="398"/>
    <b v="0"/>
    <n v="67"/>
    <b v="1"/>
    <s v="film &amp; video/documentary"/>
    <n v="125"/>
    <n v="140.1"/>
    <x v="0"/>
    <s v="documentary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x v="399"/>
    <x v="399"/>
    <b v="0"/>
    <n v="95"/>
    <b v="1"/>
    <s v="film &amp; video/documentary"/>
    <n v="107"/>
    <n v="224.85"/>
    <x v="0"/>
    <s v="documentary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x v="400"/>
    <x v="400"/>
    <b v="0"/>
    <n v="62"/>
    <b v="1"/>
    <s v="film &amp; video/documentary"/>
    <n v="112"/>
    <n v="181.13"/>
    <x v="0"/>
    <s v="documentary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x v="401"/>
    <x v="401"/>
    <b v="0"/>
    <n v="73"/>
    <b v="1"/>
    <s v="film &amp; video/documentary"/>
    <n v="104"/>
    <n v="711.04"/>
    <x v="0"/>
    <s v="documentary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x v="402"/>
    <x v="402"/>
    <b v="0"/>
    <n v="43"/>
    <b v="1"/>
    <s v="film &amp; video/documentary"/>
    <n v="142"/>
    <n v="65.88"/>
    <x v="0"/>
    <s v="documentary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x v="403"/>
    <x v="403"/>
    <b v="0"/>
    <n v="70"/>
    <b v="1"/>
    <s v="film &amp; video/documentary"/>
    <n v="105"/>
    <n v="75.19"/>
    <x v="0"/>
    <s v="documentary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x v="404"/>
    <x v="404"/>
    <b v="0"/>
    <n v="271"/>
    <b v="1"/>
    <s v="film &amp; video/documentary"/>
    <n v="103"/>
    <n v="133.13999999999999"/>
    <x v="0"/>
    <s v="documentary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x v="405"/>
    <x v="405"/>
    <b v="0"/>
    <n v="55"/>
    <b v="1"/>
    <s v="film &amp; video/documentary"/>
    <n v="108"/>
    <n v="55.2"/>
    <x v="0"/>
    <s v="documentary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x v="406"/>
    <x v="406"/>
    <b v="0"/>
    <n v="35"/>
    <b v="1"/>
    <s v="film &amp; video/documentary"/>
    <n v="108"/>
    <n v="86.16"/>
    <x v="0"/>
    <s v="documentary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x v="407"/>
    <x v="407"/>
    <b v="0"/>
    <n v="22"/>
    <b v="1"/>
    <s v="film &amp; video/documentary"/>
    <n v="102"/>
    <n v="92.32"/>
    <x v="0"/>
    <s v="documentary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x v="408"/>
    <x v="408"/>
    <b v="0"/>
    <n v="38"/>
    <b v="1"/>
    <s v="film &amp; video/documentary"/>
    <n v="101"/>
    <n v="160.16"/>
    <x v="0"/>
    <s v="documentary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x v="409"/>
    <x v="409"/>
    <b v="0"/>
    <n v="15"/>
    <b v="1"/>
    <s v="film &amp; video/documentary"/>
    <n v="137"/>
    <n v="45.6"/>
    <x v="0"/>
    <s v="documentary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x v="410"/>
    <x v="410"/>
    <b v="0"/>
    <n v="7"/>
    <b v="1"/>
    <s v="film &amp; video/documentary"/>
    <n v="128"/>
    <n v="183.29"/>
    <x v="0"/>
    <s v="documentary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x v="411"/>
    <x v="411"/>
    <b v="0"/>
    <n v="241"/>
    <b v="1"/>
    <s v="film &amp; video/documentary"/>
    <n v="101"/>
    <n v="125.79"/>
    <x v="0"/>
    <s v="documentary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x v="412"/>
    <x v="412"/>
    <b v="0"/>
    <n v="55"/>
    <b v="1"/>
    <s v="film &amp; video/documentary"/>
    <n v="127"/>
    <n v="57.65"/>
    <x v="0"/>
    <s v="documentary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x v="413"/>
    <x v="413"/>
    <b v="0"/>
    <n v="171"/>
    <b v="1"/>
    <s v="film &amp; video/documentary"/>
    <n v="105"/>
    <n v="78.66"/>
    <x v="0"/>
    <s v="documentary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x v="414"/>
    <x v="414"/>
    <b v="0"/>
    <n v="208"/>
    <b v="1"/>
    <s v="film &amp; video/documentary"/>
    <n v="103"/>
    <n v="91.48"/>
    <x v="0"/>
    <s v="documentary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x v="415"/>
    <x v="415"/>
    <b v="0"/>
    <n v="21"/>
    <b v="1"/>
    <s v="film &amp; video/documentary"/>
    <n v="102"/>
    <n v="68.099999999999994"/>
    <x v="0"/>
    <s v="documentary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x v="416"/>
    <x v="416"/>
    <b v="0"/>
    <n v="25"/>
    <b v="1"/>
    <s v="film &amp; video/documentary"/>
    <n v="120"/>
    <n v="48.09"/>
    <x v="0"/>
    <s v="documentary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x v="417"/>
    <x v="417"/>
    <b v="0"/>
    <n v="52"/>
    <b v="1"/>
    <s v="film &amp; video/documentary"/>
    <n v="100"/>
    <n v="202.42"/>
    <x v="0"/>
    <s v="documentary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x v="418"/>
    <x v="418"/>
    <b v="0"/>
    <n v="104"/>
    <b v="1"/>
    <s v="film &amp; video/documentary"/>
    <n v="101"/>
    <n v="216.75"/>
    <x v="0"/>
    <s v="documentary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x v="419"/>
    <x v="419"/>
    <b v="0"/>
    <n v="73"/>
    <b v="1"/>
    <s v="film &amp; video/documentary"/>
    <n v="100"/>
    <n v="110.07"/>
    <x v="0"/>
    <s v="documentary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x v="420"/>
    <x v="420"/>
    <b v="0"/>
    <n v="3"/>
    <b v="0"/>
    <s v="film &amp; video/animation"/>
    <n v="0"/>
    <n v="4.83"/>
    <x v="0"/>
    <s v="animation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x v="421"/>
    <x v="421"/>
    <b v="0"/>
    <n v="6"/>
    <b v="0"/>
    <s v="film &amp; video/animation"/>
    <n v="2"/>
    <n v="50.17"/>
    <x v="0"/>
    <s v="animation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x v="422"/>
    <x v="422"/>
    <b v="0"/>
    <n v="12"/>
    <b v="0"/>
    <s v="film &amp; video/animation"/>
    <n v="1"/>
    <n v="35.83"/>
    <x v="0"/>
    <s v="animation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x v="423"/>
    <x v="423"/>
    <b v="0"/>
    <n v="13"/>
    <b v="0"/>
    <s v="film &amp; video/animation"/>
    <n v="1"/>
    <n v="11.77"/>
    <x v="0"/>
    <s v="animation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x v="424"/>
    <x v="424"/>
    <b v="0"/>
    <n v="5"/>
    <b v="0"/>
    <s v="film &amp; video/animation"/>
    <n v="7"/>
    <n v="40.78"/>
    <x v="0"/>
    <s v="animation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x v="425"/>
    <x v="425"/>
    <b v="0"/>
    <n v="2"/>
    <b v="0"/>
    <s v="film &amp; video/animation"/>
    <n v="0"/>
    <n v="3"/>
    <x v="0"/>
    <s v="animation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x v="426"/>
    <x v="426"/>
    <b v="0"/>
    <n v="8"/>
    <b v="0"/>
    <s v="film &amp; video/animation"/>
    <n v="1"/>
    <n v="16.63"/>
    <x v="0"/>
    <s v="animation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x v="427"/>
    <x v="427"/>
    <b v="0"/>
    <n v="0"/>
    <b v="0"/>
    <s v="film &amp; video/animation"/>
    <n v="0"/>
    <n v="0"/>
    <x v="0"/>
    <s v="animation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x v="428"/>
    <x v="428"/>
    <b v="0"/>
    <n v="13"/>
    <b v="0"/>
    <s v="film &amp; video/animation"/>
    <n v="6"/>
    <n v="52"/>
    <x v="0"/>
    <s v="animation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x v="429"/>
    <x v="429"/>
    <b v="0"/>
    <n v="0"/>
    <b v="0"/>
    <s v="film &amp; video/animation"/>
    <n v="0"/>
    <n v="0"/>
    <x v="0"/>
    <s v="animation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x v="430"/>
    <x v="430"/>
    <b v="0"/>
    <n v="5"/>
    <b v="0"/>
    <s v="film &amp; video/animation"/>
    <n v="2"/>
    <n v="4.8"/>
    <x v="0"/>
    <s v="animation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x v="431"/>
    <x v="431"/>
    <b v="0"/>
    <n v="8"/>
    <b v="0"/>
    <s v="film &amp; video/animation"/>
    <n v="14"/>
    <n v="51.88"/>
    <x v="0"/>
    <s v="animation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x v="432"/>
    <x v="432"/>
    <b v="0"/>
    <n v="8"/>
    <b v="0"/>
    <s v="film &amp; video/animation"/>
    <n v="10"/>
    <n v="71.25"/>
    <x v="0"/>
    <s v="animation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x v="433"/>
    <x v="433"/>
    <b v="0"/>
    <n v="0"/>
    <b v="0"/>
    <s v="film &amp; video/animation"/>
    <n v="0"/>
    <n v="0"/>
    <x v="0"/>
    <s v="animation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x v="434"/>
    <x v="434"/>
    <b v="0"/>
    <n v="2"/>
    <b v="0"/>
    <s v="film &amp; video/animation"/>
    <n v="5"/>
    <n v="62.5"/>
    <x v="0"/>
    <s v="animation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x v="435"/>
    <x v="435"/>
    <b v="0"/>
    <n v="3"/>
    <b v="0"/>
    <s v="film &amp; video/animation"/>
    <n v="0"/>
    <n v="1"/>
    <x v="0"/>
    <s v="animation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x v="436"/>
    <x v="436"/>
    <b v="0"/>
    <n v="0"/>
    <b v="0"/>
    <s v="film &amp; video/animation"/>
    <n v="0"/>
    <n v="0"/>
    <x v="0"/>
    <s v="animation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x v="437"/>
    <x v="437"/>
    <b v="0"/>
    <n v="0"/>
    <b v="0"/>
    <s v="film &amp; video/animation"/>
    <n v="0"/>
    <n v="0"/>
    <x v="0"/>
    <s v="animation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x v="438"/>
    <x v="438"/>
    <b v="0"/>
    <n v="11"/>
    <b v="0"/>
    <s v="film &amp; video/animation"/>
    <n v="9"/>
    <n v="170.55"/>
    <x v="0"/>
    <s v="animation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x v="439"/>
    <x v="439"/>
    <b v="0"/>
    <n v="0"/>
    <b v="0"/>
    <s v="film &amp; video/animation"/>
    <n v="0"/>
    <n v="0"/>
    <x v="0"/>
    <s v="animation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x v="440"/>
    <x v="440"/>
    <b v="0"/>
    <n v="1"/>
    <b v="0"/>
    <s v="film &amp; video/animation"/>
    <n v="0"/>
    <n v="5"/>
    <x v="0"/>
    <s v="animation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x v="441"/>
    <x v="441"/>
    <b v="0"/>
    <n v="0"/>
    <b v="0"/>
    <s v="film &amp; video/animation"/>
    <n v="0"/>
    <n v="0"/>
    <x v="0"/>
    <s v="animation"/>
    <d v="2013-11-02T19:03:16"/>
    <x v="4"/>
  </r>
  <r>
    <n v="442"/>
    <s v="The Paranormal Idiot"/>
    <s v="Doomsday is here"/>
    <n v="17000"/>
    <n v="6691"/>
    <x v="2"/>
    <s v="US"/>
    <s v="USD"/>
    <n v="1424380783"/>
    <d v="2015-02-19T21:19:43"/>
    <x v="442"/>
    <x v="442"/>
    <b v="0"/>
    <n v="17"/>
    <b v="0"/>
    <s v="film &amp; video/animation"/>
    <n v="39"/>
    <n v="393.59"/>
    <x v="0"/>
    <s v="animation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x v="443"/>
    <x v="443"/>
    <b v="0"/>
    <n v="2"/>
    <b v="0"/>
    <s v="film &amp; video/animation"/>
    <n v="0"/>
    <n v="5"/>
    <x v="0"/>
    <s v="animation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x v="444"/>
    <x v="444"/>
    <b v="0"/>
    <n v="1"/>
    <b v="0"/>
    <s v="film &amp; video/animation"/>
    <n v="5"/>
    <n v="50"/>
    <x v="0"/>
    <s v="animation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x v="445"/>
    <x v="445"/>
    <b v="0"/>
    <n v="2"/>
    <b v="0"/>
    <s v="film &amp; video/animation"/>
    <n v="0"/>
    <n v="1"/>
    <x v="0"/>
    <s v="animation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x v="446"/>
    <x v="446"/>
    <b v="0"/>
    <n v="16"/>
    <b v="0"/>
    <s v="film &amp; video/animation"/>
    <n v="7"/>
    <n v="47.88"/>
    <x v="0"/>
    <s v="animation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x v="447"/>
    <x v="447"/>
    <b v="0"/>
    <n v="1"/>
    <b v="0"/>
    <s v="film &amp; video/animation"/>
    <n v="0"/>
    <n v="5"/>
    <x v="0"/>
    <s v="animation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x v="448"/>
    <x v="448"/>
    <b v="0"/>
    <n v="4"/>
    <b v="0"/>
    <s v="film &amp; video/animation"/>
    <n v="3"/>
    <n v="20.5"/>
    <x v="0"/>
    <s v="animation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x v="449"/>
    <x v="449"/>
    <b v="0"/>
    <n v="5"/>
    <b v="0"/>
    <s v="film &amp; video/animation"/>
    <n v="2"/>
    <n v="9"/>
    <x v="0"/>
    <s v="animation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x v="450"/>
    <x v="450"/>
    <b v="0"/>
    <n v="7"/>
    <b v="0"/>
    <s v="film &amp; video/animation"/>
    <n v="1"/>
    <n v="56.57"/>
    <x v="0"/>
    <s v="animation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x v="451"/>
    <x v="451"/>
    <b v="0"/>
    <n v="0"/>
    <b v="0"/>
    <s v="film &amp; video/animation"/>
    <n v="0"/>
    <n v="0"/>
    <x v="0"/>
    <s v="animation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x v="452"/>
    <x v="452"/>
    <b v="0"/>
    <n v="12"/>
    <b v="0"/>
    <s v="film &amp; video/animation"/>
    <n v="64"/>
    <n v="40"/>
    <x v="0"/>
    <s v="animation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x v="453"/>
    <x v="453"/>
    <b v="0"/>
    <n v="2"/>
    <b v="0"/>
    <s v="film &amp; video/animation"/>
    <n v="0"/>
    <n v="13"/>
    <x v="0"/>
    <s v="animation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x v="454"/>
    <x v="454"/>
    <b v="0"/>
    <n v="5"/>
    <b v="0"/>
    <s v="film &amp; video/animation"/>
    <n v="1"/>
    <n v="16.399999999999999"/>
    <x v="0"/>
    <s v="animation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x v="455"/>
    <x v="455"/>
    <b v="0"/>
    <n v="2"/>
    <b v="0"/>
    <s v="film &amp; video/animation"/>
    <n v="0"/>
    <n v="22.5"/>
    <x v="0"/>
    <s v="animation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x v="456"/>
    <x v="456"/>
    <b v="0"/>
    <n v="3"/>
    <b v="0"/>
    <s v="film &amp; video/animation"/>
    <n v="1"/>
    <n v="20.329999999999998"/>
    <x v="0"/>
    <s v="animation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x v="457"/>
    <x v="457"/>
    <b v="0"/>
    <n v="0"/>
    <b v="0"/>
    <s v="film &amp; video/animation"/>
    <n v="0"/>
    <n v="0"/>
    <x v="0"/>
    <s v="animation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x v="458"/>
    <x v="458"/>
    <b v="0"/>
    <n v="49"/>
    <b v="0"/>
    <s v="film &amp; video/animation"/>
    <n v="8"/>
    <n v="16.760000000000002"/>
    <x v="0"/>
    <s v="animation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x v="459"/>
    <x v="459"/>
    <b v="0"/>
    <n v="1"/>
    <b v="0"/>
    <s v="film &amp; video/animation"/>
    <n v="0"/>
    <n v="25"/>
    <x v="0"/>
    <s v="animation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x v="460"/>
    <x v="460"/>
    <b v="0"/>
    <n v="2"/>
    <b v="0"/>
    <s v="film &amp; video/animation"/>
    <n v="0"/>
    <n v="12.5"/>
    <x v="0"/>
    <s v="animation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x v="461"/>
    <x v="461"/>
    <b v="0"/>
    <n v="0"/>
    <b v="0"/>
    <s v="film &amp; video/animation"/>
    <n v="0"/>
    <n v="0"/>
    <x v="0"/>
    <s v="animation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x v="462"/>
    <x v="462"/>
    <b v="0"/>
    <n v="0"/>
    <b v="0"/>
    <s v="film &amp; video/animation"/>
    <n v="0"/>
    <n v="0"/>
    <x v="0"/>
    <s v="animation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x v="463"/>
    <x v="463"/>
    <b v="0"/>
    <n v="11"/>
    <b v="0"/>
    <s v="film &amp; video/animation"/>
    <n v="2"/>
    <n v="113.64"/>
    <x v="0"/>
    <s v="animation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x v="464"/>
    <x v="464"/>
    <b v="0"/>
    <n v="1"/>
    <b v="0"/>
    <s v="film &amp; video/animation"/>
    <n v="0"/>
    <n v="1"/>
    <x v="0"/>
    <s v="animation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x v="465"/>
    <x v="465"/>
    <b v="0"/>
    <n v="8"/>
    <b v="0"/>
    <s v="film &amp; video/animation"/>
    <n v="27"/>
    <n v="17.25"/>
    <x v="0"/>
    <s v="animation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x v="466"/>
    <x v="466"/>
    <b v="0"/>
    <n v="5"/>
    <b v="0"/>
    <s v="film &amp; video/animation"/>
    <n v="1"/>
    <n v="15.2"/>
    <x v="0"/>
    <s v="animation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x v="467"/>
    <x v="467"/>
    <b v="0"/>
    <n v="39"/>
    <b v="0"/>
    <s v="film &amp; video/animation"/>
    <n v="22"/>
    <n v="110.64"/>
    <x v="0"/>
    <s v="animation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x v="468"/>
    <x v="468"/>
    <b v="0"/>
    <n v="0"/>
    <b v="0"/>
    <s v="film &amp; video/animation"/>
    <n v="0"/>
    <n v="0"/>
    <x v="0"/>
    <s v="animation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x v="469"/>
    <x v="469"/>
    <b v="0"/>
    <n v="0"/>
    <b v="0"/>
    <s v="film &amp; video/animation"/>
    <n v="0"/>
    <n v="0"/>
    <x v="0"/>
    <s v="animation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x v="470"/>
    <x v="470"/>
    <b v="0"/>
    <n v="2"/>
    <b v="0"/>
    <s v="film &amp; video/animation"/>
    <n v="1"/>
    <n v="25.5"/>
    <x v="0"/>
    <s v="animation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x v="471"/>
    <x v="471"/>
    <b v="0"/>
    <n v="170"/>
    <b v="0"/>
    <s v="film &amp; video/animation"/>
    <n v="12"/>
    <n v="38.479999999999997"/>
    <x v="0"/>
    <s v="animation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x v="472"/>
    <x v="472"/>
    <b v="0"/>
    <n v="5"/>
    <b v="0"/>
    <s v="film &amp; video/animation"/>
    <n v="18"/>
    <n v="28.2"/>
    <x v="0"/>
    <s v="animation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x v="473"/>
    <x v="473"/>
    <b v="0"/>
    <n v="14"/>
    <b v="0"/>
    <s v="film &amp; video/animation"/>
    <n v="3"/>
    <n v="61.5"/>
    <x v="0"/>
    <s v="animation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x v="474"/>
    <x v="474"/>
    <b v="0"/>
    <n v="1"/>
    <b v="0"/>
    <s v="film &amp; video/animation"/>
    <n v="0"/>
    <n v="1"/>
    <x v="0"/>
    <s v="animation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x v="475"/>
    <x v="475"/>
    <b v="0"/>
    <n v="0"/>
    <b v="0"/>
    <s v="film &amp; video/animation"/>
    <n v="0"/>
    <n v="0"/>
    <x v="0"/>
    <s v="animation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x v="476"/>
    <x v="476"/>
    <b v="0"/>
    <n v="124"/>
    <b v="0"/>
    <s v="film &amp; video/animation"/>
    <n v="2"/>
    <n v="39.57"/>
    <x v="0"/>
    <s v="animation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x v="477"/>
    <x v="477"/>
    <b v="0"/>
    <n v="0"/>
    <b v="0"/>
    <s v="film &amp; video/animation"/>
    <n v="0"/>
    <n v="0"/>
    <x v="0"/>
    <s v="animation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x v="478"/>
    <x v="478"/>
    <b v="0"/>
    <n v="0"/>
    <b v="0"/>
    <s v="film &amp; video/animation"/>
    <n v="0"/>
    <n v="0"/>
    <x v="0"/>
    <s v="animation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x v="479"/>
    <x v="479"/>
    <b v="0"/>
    <n v="55"/>
    <b v="0"/>
    <s v="film &amp; video/animation"/>
    <n v="33"/>
    <n v="88.8"/>
    <x v="0"/>
    <s v="animation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x v="480"/>
    <x v="480"/>
    <b v="0"/>
    <n v="140"/>
    <b v="0"/>
    <s v="film &amp; video/animation"/>
    <n v="19"/>
    <n v="55.46"/>
    <x v="0"/>
    <s v="animation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x v="481"/>
    <x v="481"/>
    <b v="0"/>
    <n v="21"/>
    <b v="0"/>
    <s v="film &amp; video/animation"/>
    <n v="6"/>
    <n v="87.14"/>
    <x v="0"/>
    <s v="animation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x v="482"/>
    <x v="482"/>
    <b v="0"/>
    <n v="1"/>
    <b v="0"/>
    <s v="film &amp; video/animation"/>
    <n v="0"/>
    <n v="10"/>
    <x v="0"/>
    <s v="animation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x v="483"/>
    <x v="483"/>
    <b v="0"/>
    <n v="147"/>
    <b v="0"/>
    <s v="film &amp; video/animation"/>
    <n v="50"/>
    <n v="51.22"/>
    <x v="0"/>
    <s v="animation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x v="484"/>
    <x v="484"/>
    <b v="0"/>
    <n v="11"/>
    <b v="0"/>
    <s v="film &amp; video/animation"/>
    <n v="0"/>
    <n v="13.55"/>
    <x v="0"/>
    <s v="animation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x v="485"/>
    <x v="485"/>
    <b v="0"/>
    <n v="125"/>
    <b v="0"/>
    <s v="film &amp; video/animation"/>
    <n v="22"/>
    <n v="66.52"/>
    <x v="0"/>
    <s v="animation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x v="486"/>
    <x v="486"/>
    <b v="0"/>
    <n v="1"/>
    <b v="0"/>
    <s v="film &amp; video/animation"/>
    <n v="0"/>
    <n v="50"/>
    <x v="0"/>
    <s v="animation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x v="487"/>
    <x v="487"/>
    <b v="0"/>
    <n v="0"/>
    <b v="0"/>
    <s v="film &amp; video/animation"/>
    <n v="0"/>
    <n v="0"/>
    <x v="0"/>
    <s v="animation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x v="488"/>
    <x v="488"/>
    <b v="0"/>
    <n v="0"/>
    <b v="0"/>
    <s v="film &amp; video/animation"/>
    <n v="0"/>
    <n v="0"/>
    <x v="0"/>
    <s v="animation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x v="489"/>
    <x v="489"/>
    <b v="0"/>
    <n v="3"/>
    <b v="0"/>
    <s v="film &amp; video/animation"/>
    <n v="0"/>
    <n v="71.67"/>
    <x v="0"/>
    <s v="animation"/>
    <d v="2012-01-05T11:33:00"/>
    <x v="6"/>
  </r>
  <r>
    <n v="490"/>
    <s v="PROJECT IS CANCELLED"/>
    <s v="Cancelled"/>
    <n v="1000"/>
    <n v="0"/>
    <x v="2"/>
    <s v="US"/>
    <s v="USD"/>
    <n v="1345677285"/>
    <d v="2012-08-22T23:14:45"/>
    <x v="490"/>
    <x v="490"/>
    <b v="0"/>
    <n v="0"/>
    <b v="0"/>
    <s v="film &amp; video/animation"/>
    <n v="0"/>
    <n v="0"/>
    <x v="0"/>
    <s v="animation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x v="491"/>
    <x v="491"/>
    <b v="0"/>
    <n v="0"/>
    <b v="0"/>
    <s v="film &amp; video/animation"/>
    <n v="0"/>
    <n v="0"/>
    <x v="0"/>
    <s v="animation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x v="492"/>
    <x v="492"/>
    <b v="0"/>
    <n v="0"/>
    <b v="0"/>
    <s v="film &amp; video/animation"/>
    <n v="0"/>
    <n v="0"/>
    <x v="0"/>
    <s v="animation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x v="493"/>
    <x v="493"/>
    <b v="0"/>
    <n v="0"/>
    <b v="0"/>
    <s v="film &amp; video/animation"/>
    <n v="0"/>
    <n v="0"/>
    <x v="0"/>
    <s v="animation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x v="494"/>
    <x v="494"/>
    <b v="0"/>
    <n v="3"/>
    <b v="0"/>
    <s v="film &amp; video/animation"/>
    <n v="0"/>
    <n v="10.33"/>
    <x v="0"/>
    <s v="animation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x v="495"/>
    <x v="495"/>
    <b v="0"/>
    <n v="0"/>
    <b v="0"/>
    <s v="film &amp; video/animation"/>
    <n v="0"/>
    <n v="0"/>
    <x v="0"/>
    <s v="animation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x v="496"/>
    <x v="496"/>
    <b v="0"/>
    <n v="1"/>
    <b v="0"/>
    <s v="film &amp; video/animation"/>
    <n v="0"/>
    <n v="1"/>
    <x v="0"/>
    <s v="animation"/>
    <d v="2014-02-10T22:21:14"/>
    <x v="4"/>
  </r>
  <r>
    <n v="497"/>
    <s v="Galaxy Probe Kids"/>
    <s v="live-action/animated series pilot."/>
    <n v="4480"/>
    <n v="30"/>
    <x v="2"/>
    <s v="US"/>
    <s v="USD"/>
    <n v="1419483600"/>
    <d v="2014-12-25T05:00:00"/>
    <x v="497"/>
    <x v="497"/>
    <b v="0"/>
    <n v="3"/>
    <b v="0"/>
    <s v="film &amp; video/animation"/>
    <n v="1"/>
    <n v="10"/>
    <x v="0"/>
    <s v="animation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x v="498"/>
    <x v="498"/>
    <b v="0"/>
    <n v="22"/>
    <b v="0"/>
    <s v="film &amp; video/animation"/>
    <n v="5"/>
    <n v="136.09"/>
    <x v="0"/>
    <s v="animation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x v="499"/>
    <x v="499"/>
    <b v="0"/>
    <n v="26"/>
    <b v="0"/>
    <s v="film &amp; video/animation"/>
    <n v="10"/>
    <n v="73.459999999999994"/>
    <x v="0"/>
    <s v="animation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x v="500"/>
    <x v="500"/>
    <b v="0"/>
    <n v="4"/>
    <b v="0"/>
    <s v="film &amp; video/animation"/>
    <n v="3"/>
    <n v="53.75"/>
    <x v="0"/>
    <s v="animation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x v="501"/>
    <x v="501"/>
    <b v="0"/>
    <n v="0"/>
    <b v="0"/>
    <s v="film &amp; video/animation"/>
    <n v="0"/>
    <n v="0"/>
    <x v="0"/>
    <s v="animation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x v="502"/>
    <x v="502"/>
    <b v="0"/>
    <n v="4"/>
    <b v="0"/>
    <s v="film &amp; video/animation"/>
    <n v="1"/>
    <n v="57.5"/>
    <x v="0"/>
    <s v="animation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x v="503"/>
    <x v="503"/>
    <b v="0"/>
    <n v="9"/>
    <b v="0"/>
    <s v="film &amp; video/animation"/>
    <n v="2"/>
    <n v="12.67"/>
    <x v="0"/>
    <s v="animation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x v="504"/>
    <x v="504"/>
    <b v="0"/>
    <n v="5"/>
    <b v="0"/>
    <s v="film &amp; video/animation"/>
    <n v="1"/>
    <n v="67"/>
    <x v="0"/>
    <s v="animation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x v="505"/>
    <x v="505"/>
    <b v="0"/>
    <n v="14"/>
    <b v="0"/>
    <s v="film &amp; video/animation"/>
    <n v="0"/>
    <n v="3.71"/>
    <x v="0"/>
    <s v="animation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x v="506"/>
    <x v="506"/>
    <b v="0"/>
    <n v="1"/>
    <b v="0"/>
    <s v="film &amp; video/animation"/>
    <n v="0"/>
    <n v="250"/>
    <x v="0"/>
    <s v="animation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x v="507"/>
    <x v="507"/>
    <b v="0"/>
    <n v="10"/>
    <b v="0"/>
    <s v="film &amp; video/animation"/>
    <n v="3"/>
    <n v="64"/>
    <x v="0"/>
    <s v="animation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x v="508"/>
    <x v="508"/>
    <b v="0"/>
    <n v="3"/>
    <b v="0"/>
    <s v="film &amp; video/animation"/>
    <n v="1"/>
    <n v="133.33000000000001"/>
    <x v="0"/>
    <s v="animation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x v="509"/>
    <x v="509"/>
    <b v="0"/>
    <n v="1"/>
    <b v="0"/>
    <s v="film &amp; video/animation"/>
    <n v="0"/>
    <n v="10"/>
    <x v="0"/>
    <s v="animation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x v="510"/>
    <x v="510"/>
    <b v="0"/>
    <n v="0"/>
    <b v="0"/>
    <s v="film &amp; video/animation"/>
    <n v="0"/>
    <n v="0"/>
    <x v="0"/>
    <s v="animation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x v="511"/>
    <x v="511"/>
    <b v="0"/>
    <n v="5"/>
    <b v="0"/>
    <s v="film &amp; video/animation"/>
    <n v="3"/>
    <n v="30"/>
    <x v="0"/>
    <s v="animation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x v="512"/>
    <x v="512"/>
    <b v="0"/>
    <n v="2"/>
    <b v="0"/>
    <s v="film &amp; video/animation"/>
    <n v="0"/>
    <n v="5.5"/>
    <x v="0"/>
    <s v="animation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x v="513"/>
    <x v="513"/>
    <b v="0"/>
    <n v="68"/>
    <b v="0"/>
    <s v="film &amp; video/animation"/>
    <n v="14"/>
    <n v="102.38"/>
    <x v="0"/>
    <s v="animation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x v="514"/>
    <x v="514"/>
    <b v="0"/>
    <n v="3"/>
    <b v="0"/>
    <s v="film &amp; video/animation"/>
    <n v="3"/>
    <n v="16.670000000000002"/>
    <x v="0"/>
    <s v="animation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x v="515"/>
    <x v="515"/>
    <b v="0"/>
    <n v="34"/>
    <b v="0"/>
    <s v="film &amp; video/animation"/>
    <n v="25"/>
    <n v="725.03"/>
    <x v="0"/>
    <s v="animation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x v="516"/>
    <x v="516"/>
    <b v="0"/>
    <n v="0"/>
    <b v="0"/>
    <s v="film &amp; video/animation"/>
    <n v="0"/>
    <n v="0"/>
    <x v="0"/>
    <s v="animation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x v="517"/>
    <x v="517"/>
    <b v="0"/>
    <n v="3"/>
    <b v="0"/>
    <s v="film &amp; video/animation"/>
    <n v="1"/>
    <n v="68.33"/>
    <x v="0"/>
    <s v="animation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x v="518"/>
    <x v="518"/>
    <b v="0"/>
    <n v="0"/>
    <b v="0"/>
    <s v="film &amp; video/animation"/>
    <n v="0"/>
    <n v="0"/>
    <x v="0"/>
    <s v="animation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x v="519"/>
    <x v="519"/>
    <b v="0"/>
    <n v="70"/>
    <b v="0"/>
    <s v="film &amp; video/animation"/>
    <n v="23"/>
    <n v="39.229999999999997"/>
    <x v="0"/>
    <s v="animation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x v="520"/>
    <x v="520"/>
    <b v="0"/>
    <n v="34"/>
    <b v="1"/>
    <s v="theater/plays"/>
    <n v="102"/>
    <n v="150.15"/>
    <x v="1"/>
    <s v="plays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x v="521"/>
    <x v="521"/>
    <b v="0"/>
    <n v="56"/>
    <b v="1"/>
    <s v="theater/plays"/>
    <n v="105"/>
    <n v="93.43"/>
    <x v="1"/>
    <s v="plays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x v="522"/>
    <x v="522"/>
    <b v="0"/>
    <n v="31"/>
    <b v="1"/>
    <s v="theater/plays"/>
    <n v="115"/>
    <n v="110.97"/>
    <x v="1"/>
    <s v="plays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x v="523"/>
    <x v="523"/>
    <b v="0"/>
    <n v="84"/>
    <b v="1"/>
    <s v="theater/plays"/>
    <n v="121"/>
    <n v="71.790000000000006"/>
    <x v="1"/>
    <s v="plays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x v="524"/>
    <x v="524"/>
    <b v="0"/>
    <n v="130"/>
    <b v="1"/>
    <s v="theater/plays"/>
    <n v="109"/>
    <n v="29.26"/>
    <x v="1"/>
    <s v="plays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x v="525"/>
    <x v="525"/>
    <b v="0"/>
    <n v="12"/>
    <b v="1"/>
    <s v="theater/plays"/>
    <n v="100"/>
    <n v="1000"/>
    <x v="1"/>
    <s v="plays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x v="526"/>
    <x v="526"/>
    <b v="0"/>
    <n v="23"/>
    <b v="1"/>
    <s v="theater/plays"/>
    <n v="114"/>
    <n v="74.349999999999994"/>
    <x v="1"/>
    <s v="plays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x v="527"/>
    <x v="527"/>
    <b v="0"/>
    <n v="158"/>
    <b v="1"/>
    <s v="theater/plays"/>
    <n v="101"/>
    <n v="63.83"/>
    <x v="1"/>
    <s v="plays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x v="528"/>
    <x v="528"/>
    <b v="0"/>
    <n v="30"/>
    <b v="1"/>
    <s v="theater/plays"/>
    <n v="116"/>
    <n v="44.33"/>
    <x v="1"/>
    <s v="plays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x v="529"/>
    <x v="529"/>
    <b v="0"/>
    <n v="18"/>
    <b v="1"/>
    <s v="theater/plays"/>
    <n v="130"/>
    <n v="86.94"/>
    <x v="1"/>
    <s v="plays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x v="530"/>
    <x v="530"/>
    <b v="0"/>
    <n v="29"/>
    <b v="1"/>
    <s v="theater/plays"/>
    <n v="108"/>
    <n v="126.55"/>
    <x v="1"/>
    <s v="plays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x v="531"/>
    <x v="531"/>
    <b v="0"/>
    <n v="31"/>
    <b v="1"/>
    <s v="theater/plays"/>
    <n v="100"/>
    <n v="129.03"/>
    <x v="1"/>
    <s v="plays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x v="532"/>
    <x v="532"/>
    <b v="0"/>
    <n v="173"/>
    <b v="1"/>
    <s v="theater/plays"/>
    <n v="123"/>
    <n v="71.239999999999995"/>
    <x v="1"/>
    <s v="plays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x v="533"/>
    <x v="533"/>
    <b v="0"/>
    <n v="17"/>
    <b v="1"/>
    <s v="theater/plays"/>
    <n v="100"/>
    <n v="117.88"/>
    <x v="1"/>
    <s v="plays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x v="534"/>
    <x v="534"/>
    <b v="0"/>
    <n v="48"/>
    <b v="1"/>
    <s v="theater/plays"/>
    <n v="105"/>
    <n v="327.08"/>
    <x v="1"/>
    <s v="plays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x v="535"/>
    <x v="535"/>
    <b v="0"/>
    <n v="59"/>
    <b v="1"/>
    <s v="theater/plays"/>
    <n v="103"/>
    <n v="34.75"/>
    <x v="1"/>
    <s v="plays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x v="536"/>
    <x v="536"/>
    <b v="0"/>
    <n v="39"/>
    <b v="1"/>
    <s v="theater/plays"/>
    <n v="118"/>
    <n v="100.06"/>
    <x v="1"/>
    <s v="plays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x v="537"/>
    <x v="537"/>
    <b v="0"/>
    <n v="59"/>
    <b v="1"/>
    <s v="theater/plays"/>
    <n v="121"/>
    <n v="40.85"/>
    <x v="1"/>
    <s v="plays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x v="538"/>
    <x v="538"/>
    <b v="0"/>
    <n v="60"/>
    <b v="1"/>
    <s v="theater/plays"/>
    <n v="302"/>
    <n v="252.02"/>
    <x v="1"/>
    <s v="plays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x v="539"/>
    <x v="539"/>
    <b v="0"/>
    <n v="20"/>
    <b v="1"/>
    <s v="theater/plays"/>
    <n v="101"/>
    <n v="25.16"/>
    <x v="1"/>
    <s v="plays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x v="540"/>
    <x v="540"/>
    <b v="0"/>
    <n v="1"/>
    <b v="0"/>
    <s v="technology/web"/>
    <n v="0"/>
    <n v="1"/>
    <x v="2"/>
    <s v="web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x v="541"/>
    <x v="541"/>
    <b v="0"/>
    <n v="1"/>
    <b v="0"/>
    <s v="technology/web"/>
    <n v="1"/>
    <n v="25"/>
    <x v="2"/>
    <s v="web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x v="542"/>
    <x v="542"/>
    <b v="0"/>
    <n v="1"/>
    <b v="0"/>
    <s v="technology/web"/>
    <n v="0"/>
    <n v="1"/>
    <x v="2"/>
    <s v="web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x v="543"/>
    <x v="543"/>
    <b v="0"/>
    <n v="2"/>
    <b v="0"/>
    <s v="technology/web"/>
    <n v="0"/>
    <n v="35"/>
    <x v="2"/>
    <s v="web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x v="544"/>
    <x v="544"/>
    <b v="0"/>
    <n v="2"/>
    <b v="0"/>
    <s v="technology/web"/>
    <n v="1"/>
    <n v="3"/>
    <x v="2"/>
    <s v="web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x v="545"/>
    <x v="545"/>
    <b v="0"/>
    <n v="34"/>
    <b v="0"/>
    <s v="technology/web"/>
    <n v="27"/>
    <n v="402.71"/>
    <x v="2"/>
    <s v="web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x v="546"/>
    <x v="546"/>
    <b v="0"/>
    <n v="2"/>
    <b v="0"/>
    <s v="technology/web"/>
    <n v="0"/>
    <n v="26"/>
    <x v="2"/>
    <s v="web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x v="547"/>
    <x v="547"/>
    <b v="0"/>
    <n v="0"/>
    <b v="0"/>
    <s v="technology/web"/>
    <n v="0"/>
    <n v="0"/>
    <x v="2"/>
    <s v="web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x v="548"/>
    <x v="548"/>
    <b v="0"/>
    <n v="1"/>
    <b v="0"/>
    <s v="technology/web"/>
    <n v="0"/>
    <n v="9"/>
    <x v="2"/>
    <s v="web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x v="549"/>
    <x v="549"/>
    <b v="0"/>
    <n v="8"/>
    <b v="0"/>
    <s v="technology/web"/>
    <n v="3"/>
    <n v="8.5"/>
    <x v="2"/>
    <s v="web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x v="550"/>
    <x v="550"/>
    <b v="0"/>
    <n v="4"/>
    <b v="0"/>
    <s v="technology/web"/>
    <n v="1"/>
    <n v="8.75"/>
    <x v="2"/>
    <s v="web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x v="551"/>
    <x v="551"/>
    <b v="0"/>
    <n v="28"/>
    <b v="0"/>
    <s v="technology/web"/>
    <n v="5"/>
    <n v="135.04"/>
    <x v="2"/>
    <s v="web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x v="552"/>
    <x v="552"/>
    <b v="0"/>
    <n v="0"/>
    <b v="0"/>
    <s v="technology/web"/>
    <n v="0"/>
    <n v="0"/>
    <x v="2"/>
    <s v="web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x v="553"/>
    <x v="553"/>
    <b v="0"/>
    <n v="6"/>
    <b v="0"/>
    <s v="technology/web"/>
    <n v="0"/>
    <n v="20.5"/>
    <x v="2"/>
    <s v="web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x v="554"/>
    <x v="554"/>
    <b v="0"/>
    <n v="22"/>
    <b v="0"/>
    <s v="technology/web"/>
    <n v="37"/>
    <n v="64.36"/>
    <x v="2"/>
    <s v="web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x v="555"/>
    <x v="555"/>
    <b v="0"/>
    <n v="0"/>
    <b v="0"/>
    <s v="technology/web"/>
    <n v="0"/>
    <n v="0"/>
    <x v="2"/>
    <s v="web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x v="556"/>
    <x v="556"/>
    <b v="0"/>
    <n v="1"/>
    <b v="0"/>
    <s v="technology/web"/>
    <n v="3"/>
    <n v="200"/>
    <x v="2"/>
    <s v="web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x v="557"/>
    <x v="557"/>
    <b v="0"/>
    <n v="20"/>
    <b v="0"/>
    <s v="technology/web"/>
    <n v="1"/>
    <n v="68.3"/>
    <x v="2"/>
    <s v="web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x v="558"/>
    <x v="558"/>
    <b v="0"/>
    <n v="0"/>
    <b v="0"/>
    <s v="technology/web"/>
    <n v="0"/>
    <n v="0"/>
    <x v="2"/>
    <s v="web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x v="559"/>
    <x v="559"/>
    <b v="0"/>
    <n v="1"/>
    <b v="0"/>
    <s v="technology/web"/>
    <n v="0"/>
    <n v="50"/>
    <x v="2"/>
    <s v="web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x v="560"/>
    <x v="560"/>
    <b v="0"/>
    <n v="3"/>
    <b v="0"/>
    <s v="technology/web"/>
    <n v="0"/>
    <n v="4"/>
    <x v="2"/>
    <s v="web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x v="561"/>
    <x v="561"/>
    <b v="0"/>
    <n v="2"/>
    <b v="0"/>
    <s v="technology/web"/>
    <n v="0"/>
    <n v="27.5"/>
    <x v="2"/>
    <s v="web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x v="562"/>
    <x v="562"/>
    <b v="0"/>
    <n v="0"/>
    <b v="0"/>
    <s v="technology/web"/>
    <n v="0"/>
    <n v="0"/>
    <x v="2"/>
    <s v="web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x v="563"/>
    <x v="563"/>
    <b v="0"/>
    <n v="2"/>
    <b v="0"/>
    <s v="technology/web"/>
    <n v="0"/>
    <n v="34"/>
    <x v="2"/>
    <s v="web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x v="564"/>
    <x v="564"/>
    <b v="0"/>
    <n v="1"/>
    <b v="0"/>
    <s v="technology/web"/>
    <n v="0"/>
    <n v="1"/>
    <x v="2"/>
    <s v="web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x v="565"/>
    <x v="565"/>
    <b v="0"/>
    <n v="0"/>
    <b v="0"/>
    <s v="technology/web"/>
    <n v="0"/>
    <n v="0"/>
    <x v="2"/>
    <s v="web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x v="566"/>
    <x v="566"/>
    <b v="0"/>
    <n v="1"/>
    <b v="0"/>
    <s v="technology/web"/>
    <n v="0"/>
    <n v="1"/>
    <x v="2"/>
    <s v="web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x v="567"/>
    <x v="567"/>
    <b v="0"/>
    <n v="0"/>
    <b v="0"/>
    <s v="technology/web"/>
    <n v="0"/>
    <n v="0"/>
    <x v="2"/>
    <s v="web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x v="568"/>
    <x v="568"/>
    <b v="0"/>
    <n v="5"/>
    <b v="0"/>
    <s v="technology/web"/>
    <n v="1"/>
    <n v="49"/>
    <x v="2"/>
    <s v="web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x v="569"/>
    <x v="569"/>
    <b v="0"/>
    <n v="1"/>
    <b v="0"/>
    <s v="technology/web"/>
    <n v="1"/>
    <n v="20"/>
    <x v="2"/>
    <s v="web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x v="570"/>
    <x v="570"/>
    <b v="0"/>
    <n v="1"/>
    <b v="0"/>
    <s v="technology/web"/>
    <n v="0"/>
    <n v="142"/>
    <x v="2"/>
    <s v="web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x v="571"/>
    <x v="571"/>
    <b v="0"/>
    <n v="2"/>
    <b v="0"/>
    <s v="technology/web"/>
    <n v="0"/>
    <n v="53"/>
    <x v="2"/>
    <s v="web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x v="572"/>
    <x v="572"/>
    <b v="0"/>
    <n v="0"/>
    <b v="0"/>
    <s v="technology/web"/>
    <n v="0"/>
    <n v="0"/>
    <x v="2"/>
    <s v="web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x v="573"/>
    <x v="573"/>
    <b v="0"/>
    <n v="9"/>
    <b v="0"/>
    <s v="technology/web"/>
    <n v="0"/>
    <n v="38.44"/>
    <x v="2"/>
    <s v="web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x v="574"/>
    <x v="574"/>
    <b v="0"/>
    <n v="4"/>
    <b v="0"/>
    <s v="technology/web"/>
    <n v="1"/>
    <n v="20"/>
    <x v="2"/>
    <s v="web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x v="575"/>
    <x v="575"/>
    <b v="0"/>
    <n v="4"/>
    <b v="0"/>
    <s v="technology/web"/>
    <n v="0"/>
    <n v="64.75"/>
    <x v="2"/>
    <s v="web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x v="576"/>
    <x v="576"/>
    <b v="0"/>
    <n v="1"/>
    <b v="0"/>
    <s v="technology/web"/>
    <n v="0"/>
    <n v="1"/>
    <x v="2"/>
    <s v="web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x v="577"/>
    <x v="577"/>
    <b v="0"/>
    <n v="1"/>
    <b v="0"/>
    <s v="technology/web"/>
    <n v="0"/>
    <n v="10"/>
    <x v="2"/>
    <s v="web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x v="578"/>
    <x v="578"/>
    <b v="0"/>
    <n v="7"/>
    <b v="0"/>
    <s v="technology/web"/>
    <n v="0"/>
    <n v="2"/>
    <x v="2"/>
    <s v="web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x v="579"/>
    <x v="579"/>
    <b v="0"/>
    <n v="5"/>
    <b v="0"/>
    <s v="technology/web"/>
    <n v="1"/>
    <n v="35"/>
    <x v="2"/>
    <s v="web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x v="580"/>
    <x v="580"/>
    <b v="0"/>
    <n v="1"/>
    <b v="0"/>
    <s v="technology/web"/>
    <n v="0"/>
    <n v="1"/>
    <x v="2"/>
    <s v="web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x v="581"/>
    <x v="581"/>
    <b v="0"/>
    <n v="0"/>
    <b v="0"/>
    <s v="technology/web"/>
    <n v="0"/>
    <n v="0"/>
    <x v="2"/>
    <s v="web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x v="582"/>
    <x v="582"/>
    <b v="0"/>
    <n v="0"/>
    <b v="0"/>
    <s v="technology/web"/>
    <n v="0"/>
    <n v="0"/>
    <x v="2"/>
    <s v="web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x v="583"/>
    <x v="583"/>
    <b v="0"/>
    <n v="1"/>
    <b v="0"/>
    <s v="technology/web"/>
    <n v="0"/>
    <n v="1"/>
    <x v="2"/>
    <s v="web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x v="584"/>
    <x v="584"/>
    <b v="0"/>
    <n v="2"/>
    <b v="0"/>
    <s v="technology/web"/>
    <n v="1"/>
    <n v="5"/>
    <x v="2"/>
    <s v="web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x v="585"/>
    <x v="585"/>
    <b v="0"/>
    <n v="0"/>
    <b v="0"/>
    <s v="technology/web"/>
    <n v="0"/>
    <n v="0"/>
    <x v="2"/>
    <s v="web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x v="586"/>
    <x v="586"/>
    <b v="0"/>
    <n v="4"/>
    <b v="0"/>
    <s v="technology/web"/>
    <n v="1"/>
    <n v="14"/>
    <x v="2"/>
    <s v="web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x v="587"/>
    <x v="587"/>
    <b v="0"/>
    <n v="7"/>
    <b v="0"/>
    <s v="technology/web"/>
    <n v="9"/>
    <n v="389.29"/>
    <x v="2"/>
    <s v="web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x v="588"/>
    <x v="588"/>
    <b v="0"/>
    <n v="2"/>
    <b v="0"/>
    <s v="technology/web"/>
    <n v="3"/>
    <n v="150.5"/>
    <x v="2"/>
    <s v="web"/>
    <d v="2016-11-17T19:28:06"/>
    <x v="2"/>
  </r>
  <r>
    <n v="589"/>
    <s v="Get Neighborly"/>
    <s v="Services closer than you think..."/>
    <n v="7500"/>
    <n v="1"/>
    <x v="2"/>
    <s v="US"/>
    <s v="USD"/>
    <n v="1436366699"/>
    <d v="2015-07-08T14:44:59"/>
    <x v="589"/>
    <x v="589"/>
    <b v="0"/>
    <n v="1"/>
    <b v="0"/>
    <s v="technology/web"/>
    <n v="0"/>
    <n v="1"/>
    <x v="2"/>
    <s v="web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x v="590"/>
    <x v="590"/>
    <b v="0"/>
    <n v="9"/>
    <b v="0"/>
    <s v="technology/web"/>
    <n v="4"/>
    <n v="24.78"/>
    <x v="2"/>
    <s v="web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x v="591"/>
    <x v="591"/>
    <b v="0"/>
    <n v="2"/>
    <b v="0"/>
    <s v="technology/web"/>
    <n v="0"/>
    <n v="30.5"/>
    <x v="2"/>
    <s v="web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x v="592"/>
    <x v="592"/>
    <b v="0"/>
    <n v="1"/>
    <b v="0"/>
    <s v="technology/web"/>
    <n v="3"/>
    <n v="250"/>
    <x v="2"/>
    <s v="web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x v="593"/>
    <x v="593"/>
    <b v="0"/>
    <n v="7"/>
    <b v="0"/>
    <s v="technology/web"/>
    <n v="23"/>
    <n v="16.43"/>
    <x v="2"/>
    <s v="web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x v="594"/>
    <x v="594"/>
    <b v="0"/>
    <n v="2"/>
    <b v="0"/>
    <s v="technology/web"/>
    <n v="0"/>
    <n v="13"/>
    <x v="2"/>
    <s v="web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x v="595"/>
    <x v="595"/>
    <b v="0"/>
    <n v="8"/>
    <b v="0"/>
    <s v="technology/web"/>
    <n v="0"/>
    <n v="53.25"/>
    <x v="2"/>
    <s v="web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x v="596"/>
    <x v="596"/>
    <b v="0"/>
    <n v="2"/>
    <b v="0"/>
    <s v="technology/web"/>
    <n v="0"/>
    <n v="3"/>
    <x v="2"/>
    <s v="web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x v="597"/>
    <x v="597"/>
    <b v="0"/>
    <n v="2"/>
    <b v="0"/>
    <s v="technology/web"/>
    <n v="0"/>
    <n v="10"/>
    <x v="2"/>
    <s v="web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x v="598"/>
    <x v="598"/>
    <b v="0"/>
    <n v="7"/>
    <b v="0"/>
    <s v="technology/web"/>
    <n v="34"/>
    <n v="121.43"/>
    <x v="2"/>
    <s v="web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x v="599"/>
    <x v="599"/>
    <b v="0"/>
    <n v="2"/>
    <b v="0"/>
    <s v="technology/web"/>
    <n v="0"/>
    <n v="15.5"/>
    <x v="2"/>
    <s v="web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x v="600"/>
    <x v="600"/>
    <b v="0"/>
    <n v="1"/>
    <b v="0"/>
    <s v="technology/web"/>
    <n v="2"/>
    <n v="100"/>
    <x v="2"/>
    <s v="web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x v="601"/>
    <x v="601"/>
    <b v="0"/>
    <n v="6"/>
    <b v="0"/>
    <s v="technology/web"/>
    <n v="1"/>
    <n v="23.33"/>
    <x v="2"/>
    <s v="web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x v="602"/>
    <x v="602"/>
    <b v="0"/>
    <n v="0"/>
    <b v="0"/>
    <s v="technology/web"/>
    <n v="0"/>
    <n v="0"/>
    <x v="2"/>
    <s v="web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x v="603"/>
    <x v="603"/>
    <b v="0"/>
    <n v="13"/>
    <b v="0"/>
    <s v="technology/web"/>
    <n v="4"/>
    <n v="45.39"/>
    <x v="2"/>
    <s v="web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x v="604"/>
    <x v="604"/>
    <b v="0"/>
    <n v="0"/>
    <b v="0"/>
    <s v="technology/web"/>
    <n v="0"/>
    <n v="0"/>
    <x v="2"/>
    <s v="web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x v="605"/>
    <x v="605"/>
    <b v="0"/>
    <n v="8"/>
    <b v="0"/>
    <s v="technology/web"/>
    <n v="3"/>
    <n v="16.38"/>
    <x v="2"/>
    <s v="web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x v="606"/>
    <x v="606"/>
    <b v="0"/>
    <n v="1"/>
    <b v="0"/>
    <s v="technology/web"/>
    <n v="0"/>
    <n v="10"/>
    <x v="2"/>
    <s v="web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x v="607"/>
    <x v="607"/>
    <b v="0"/>
    <n v="0"/>
    <b v="0"/>
    <s v="technology/web"/>
    <n v="0"/>
    <n v="0"/>
    <x v="2"/>
    <s v="web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x v="608"/>
    <x v="608"/>
    <b v="0"/>
    <n v="5"/>
    <b v="0"/>
    <s v="technology/web"/>
    <n v="1"/>
    <n v="292.2"/>
    <x v="2"/>
    <s v="web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x v="609"/>
    <x v="609"/>
    <b v="0"/>
    <n v="1"/>
    <b v="0"/>
    <s v="technology/web"/>
    <n v="1"/>
    <n v="5"/>
    <x v="2"/>
    <s v="web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x v="610"/>
    <x v="610"/>
    <b v="0"/>
    <n v="0"/>
    <b v="0"/>
    <s v="technology/web"/>
    <n v="0"/>
    <n v="0"/>
    <x v="2"/>
    <s v="web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x v="611"/>
    <x v="611"/>
    <b v="0"/>
    <n v="0"/>
    <b v="0"/>
    <s v="technology/web"/>
    <n v="0"/>
    <n v="0"/>
    <x v="2"/>
    <s v="web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x v="612"/>
    <x v="612"/>
    <b v="0"/>
    <n v="0"/>
    <b v="0"/>
    <s v="technology/web"/>
    <n v="0"/>
    <n v="0"/>
    <x v="2"/>
    <s v="web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x v="613"/>
    <x v="613"/>
    <b v="0"/>
    <n v="121"/>
    <b v="0"/>
    <s v="technology/web"/>
    <n v="21"/>
    <n v="105.93"/>
    <x v="2"/>
    <s v="web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x v="614"/>
    <x v="614"/>
    <b v="0"/>
    <n v="0"/>
    <b v="0"/>
    <s v="technology/web"/>
    <n v="0"/>
    <n v="0"/>
    <x v="2"/>
    <s v="web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x v="615"/>
    <x v="615"/>
    <b v="0"/>
    <n v="0"/>
    <b v="0"/>
    <s v="technology/web"/>
    <n v="0"/>
    <n v="0"/>
    <x v="2"/>
    <s v="web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x v="616"/>
    <x v="616"/>
    <b v="0"/>
    <n v="0"/>
    <b v="0"/>
    <s v="technology/web"/>
    <n v="0"/>
    <n v="0"/>
    <x v="2"/>
    <s v="web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x v="617"/>
    <x v="617"/>
    <b v="0"/>
    <n v="3"/>
    <b v="0"/>
    <s v="technology/web"/>
    <n v="3"/>
    <n v="20"/>
    <x v="2"/>
    <s v="web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x v="618"/>
    <x v="618"/>
    <b v="0"/>
    <n v="0"/>
    <b v="0"/>
    <s v="technology/web"/>
    <n v="0"/>
    <n v="0"/>
    <x v="2"/>
    <s v="web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x v="619"/>
    <x v="619"/>
    <b v="0"/>
    <n v="1"/>
    <b v="0"/>
    <s v="technology/web"/>
    <n v="0"/>
    <n v="1"/>
    <x v="2"/>
    <s v="web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x v="620"/>
    <x v="620"/>
    <b v="0"/>
    <n v="1"/>
    <b v="0"/>
    <s v="technology/web"/>
    <n v="1"/>
    <n v="300"/>
    <x v="2"/>
    <s v="web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x v="621"/>
    <x v="621"/>
    <b v="0"/>
    <n v="3"/>
    <b v="0"/>
    <s v="technology/web"/>
    <n v="1"/>
    <n v="87"/>
    <x v="2"/>
    <s v="web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x v="622"/>
    <x v="622"/>
    <b v="0"/>
    <n v="9"/>
    <b v="0"/>
    <s v="technology/web"/>
    <n v="6"/>
    <n v="37.89"/>
    <x v="2"/>
    <s v="web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x v="623"/>
    <x v="623"/>
    <b v="0"/>
    <n v="0"/>
    <b v="0"/>
    <s v="technology/web"/>
    <n v="0"/>
    <n v="0"/>
    <x v="2"/>
    <s v="web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x v="624"/>
    <x v="624"/>
    <b v="0"/>
    <n v="0"/>
    <b v="0"/>
    <s v="technology/web"/>
    <n v="0"/>
    <n v="0"/>
    <x v="2"/>
    <s v="web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x v="625"/>
    <x v="625"/>
    <b v="0"/>
    <n v="0"/>
    <b v="0"/>
    <s v="technology/web"/>
    <n v="0"/>
    <n v="0"/>
    <x v="2"/>
    <s v="web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x v="626"/>
    <x v="626"/>
    <b v="0"/>
    <n v="39"/>
    <b v="0"/>
    <s v="technology/web"/>
    <n v="17"/>
    <n v="111.41"/>
    <x v="2"/>
    <s v="web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x v="627"/>
    <x v="627"/>
    <b v="0"/>
    <n v="1"/>
    <b v="0"/>
    <s v="technology/web"/>
    <n v="0"/>
    <n v="90"/>
    <x v="2"/>
    <s v="web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x v="628"/>
    <x v="628"/>
    <b v="0"/>
    <n v="0"/>
    <b v="0"/>
    <s v="technology/web"/>
    <n v="0"/>
    <n v="0"/>
    <x v="2"/>
    <s v="web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x v="629"/>
    <x v="629"/>
    <b v="0"/>
    <n v="3"/>
    <b v="0"/>
    <s v="technology/web"/>
    <n v="0"/>
    <n v="116.67"/>
    <x v="2"/>
    <s v="web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x v="630"/>
    <x v="630"/>
    <b v="0"/>
    <n v="1"/>
    <b v="0"/>
    <s v="technology/web"/>
    <n v="0"/>
    <n v="10"/>
    <x v="2"/>
    <s v="web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x v="631"/>
    <x v="631"/>
    <b v="0"/>
    <n v="9"/>
    <b v="0"/>
    <s v="technology/web"/>
    <n v="1"/>
    <n v="76.67"/>
    <x v="2"/>
    <s v="web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x v="632"/>
    <x v="632"/>
    <b v="0"/>
    <n v="0"/>
    <b v="0"/>
    <s v="technology/web"/>
    <n v="0"/>
    <n v="0"/>
    <x v="2"/>
    <s v="web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x v="633"/>
    <x v="633"/>
    <b v="0"/>
    <n v="25"/>
    <b v="0"/>
    <s v="technology/web"/>
    <n v="12"/>
    <n v="49.8"/>
    <x v="2"/>
    <s v="web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x v="634"/>
    <x v="634"/>
    <b v="0"/>
    <n v="1"/>
    <b v="0"/>
    <s v="technology/web"/>
    <n v="0"/>
    <n v="1"/>
    <x v="2"/>
    <s v="web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x v="635"/>
    <x v="635"/>
    <b v="0"/>
    <n v="1"/>
    <b v="0"/>
    <s v="technology/web"/>
    <n v="0"/>
    <n v="2"/>
    <x v="2"/>
    <s v="web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x v="636"/>
    <x v="636"/>
    <b v="0"/>
    <n v="1"/>
    <b v="0"/>
    <s v="technology/web"/>
    <n v="0"/>
    <n v="4"/>
    <x v="2"/>
    <s v="web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x v="637"/>
    <x v="637"/>
    <b v="0"/>
    <n v="0"/>
    <b v="0"/>
    <s v="technology/web"/>
    <n v="0"/>
    <n v="0"/>
    <x v="2"/>
    <s v="web"/>
    <d v="2017-02-25T23:04:00"/>
    <x v="1"/>
  </r>
  <r>
    <n v="638"/>
    <s v="W (Canceled)"/>
    <s v="O0"/>
    <n v="200000"/>
    <n v="18"/>
    <x v="1"/>
    <s v="DE"/>
    <s v="EUR"/>
    <n v="1490447662"/>
    <d v="2017-03-25T13:14:22"/>
    <x v="638"/>
    <x v="638"/>
    <b v="0"/>
    <n v="6"/>
    <b v="0"/>
    <s v="technology/web"/>
    <n v="0"/>
    <n v="3"/>
    <x v="2"/>
    <s v="web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x v="639"/>
    <x v="639"/>
    <b v="0"/>
    <n v="1"/>
    <b v="0"/>
    <s v="technology/web"/>
    <n v="0"/>
    <n v="1"/>
    <x v="2"/>
    <s v="web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x v="640"/>
    <x v="640"/>
    <b v="0"/>
    <n v="2"/>
    <b v="1"/>
    <s v="technology/wearables"/>
    <n v="144"/>
    <n v="50.5"/>
    <x v="2"/>
    <s v="wearables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x v="641"/>
    <x v="641"/>
    <b v="0"/>
    <n v="315"/>
    <b v="1"/>
    <s v="technology/wearables"/>
    <n v="119"/>
    <n v="151.32"/>
    <x v="2"/>
    <s v="wearables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x v="642"/>
    <x v="642"/>
    <b v="0"/>
    <n v="2174"/>
    <b v="1"/>
    <s v="technology/wearables"/>
    <n v="1460"/>
    <n v="134.36000000000001"/>
    <x v="2"/>
    <s v="wearables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x v="643"/>
    <x v="643"/>
    <b v="0"/>
    <n v="152"/>
    <b v="1"/>
    <s v="technology/wearables"/>
    <n v="106"/>
    <n v="174.03"/>
    <x v="2"/>
    <s v="wearables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x v="644"/>
    <x v="644"/>
    <b v="0"/>
    <n v="1021"/>
    <b v="1"/>
    <s v="technology/wearables"/>
    <n v="300"/>
    <n v="73.489999999999995"/>
    <x v="2"/>
    <s v="wearables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x v="645"/>
    <x v="645"/>
    <b v="0"/>
    <n v="237"/>
    <b v="1"/>
    <s v="technology/wearables"/>
    <n v="279"/>
    <n v="23.52"/>
    <x v="2"/>
    <s v="wearables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x v="646"/>
    <x v="646"/>
    <b v="0"/>
    <n v="27"/>
    <b v="1"/>
    <s v="technology/wearables"/>
    <n v="132"/>
    <n v="39.07"/>
    <x v="2"/>
    <s v="wearables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x v="647"/>
    <x v="647"/>
    <b v="0"/>
    <n v="17"/>
    <b v="1"/>
    <s v="technology/wearables"/>
    <n v="107"/>
    <n v="125.94"/>
    <x v="2"/>
    <s v="wearables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x v="648"/>
    <x v="648"/>
    <b v="0"/>
    <n v="27"/>
    <b v="1"/>
    <s v="technology/wearables"/>
    <n v="127"/>
    <n v="1644"/>
    <x v="2"/>
    <s v="wearables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x v="649"/>
    <x v="649"/>
    <b v="0"/>
    <n v="82"/>
    <b v="1"/>
    <s v="technology/wearables"/>
    <n v="140"/>
    <n v="42.67"/>
    <x v="2"/>
    <s v="wearables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x v="650"/>
    <x v="650"/>
    <b v="0"/>
    <n v="48"/>
    <b v="1"/>
    <s v="technology/wearables"/>
    <n v="112"/>
    <n v="35.130000000000003"/>
    <x v="2"/>
    <s v="wearables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x v="651"/>
    <x v="651"/>
    <b v="0"/>
    <n v="105"/>
    <b v="1"/>
    <s v="technology/wearables"/>
    <n v="101"/>
    <n v="239.35"/>
    <x v="2"/>
    <s v="wearables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x v="652"/>
    <x v="652"/>
    <b v="0"/>
    <n v="28"/>
    <b v="1"/>
    <s v="technology/wearables"/>
    <n v="100"/>
    <n v="107.64"/>
    <x v="2"/>
    <s v="wearables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x v="653"/>
    <x v="653"/>
    <b v="0"/>
    <n v="1107"/>
    <b v="1"/>
    <s v="technology/wearables"/>
    <n v="141"/>
    <n v="95.83"/>
    <x v="2"/>
    <s v="wearables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x v="654"/>
    <x v="654"/>
    <b v="0"/>
    <n v="1013"/>
    <b v="1"/>
    <s v="technology/wearables"/>
    <n v="267"/>
    <n v="31.66"/>
    <x v="2"/>
    <s v="wearables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x v="655"/>
    <x v="655"/>
    <b v="0"/>
    <n v="274"/>
    <b v="1"/>
    <s v="technology/wearables"/>
    <n v="147"/>
    <n v="42.89"/>
    <x v="2"/>
    <s v="wearables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x v="656"/>
    <x v="656"/>
    <b v="0"/>
    <n v="87"/>
    <b v="1"/>
    <s v="technology/wearables"/>
    <n v="214"/>
    <n v="122.74"/>
    <x v="2"/>
    <s v="wearables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x v="657"/>
    <x v="657"/>
    <b v="0"/>
    <n v="99"/>
    <b v="1"/>
    <s v="technology/wearables"/>
    <n v="126"/>
    <n v="190.45"/>
    <x v="2"/>
    <s v="wearables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x v="658"/>
    <x v="658"/>
    <b v="0"/>
    <n v="276"/>
    <b v="1"/>
    <s v="technology/wearables"/>
    <n v="104"/>
    <n v="109.34"/>
    <x v="2"/>
    <s v="wearables"/>
    <d v="2015-07-26T18:00:00"/>
    <x v="0"/>
  </r>
  <r>
    <n v="659"/>
    <s v="Lulu Watch Designs - Apple Watch"/>
    <s v="Sync up your lifestyle"/>
    <n v="3000"/>
    <n v="3017"/>
    <x v="0"/>
    <s v="US"/>
    <s v="USD"/>
    <n v="1440339295"/>
    <d v="2015-08-23T14:14:55"/>
    <x v="659"/>
    <x v="659"/>
    <b v="0"/>
    <n v="21"/>
    <b v="1"/>
    <s v="technology/wearables"/>
    <n v="101"/>
    <n v="143.66999999999999"/>
    <x v="2"/>
    <s v="wearables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x v="660"/>
    <x v="660"/>
    <b v="0"/>
    <n v="18"/>
    <b v="0"/>
    <s v="technology/wearables"/>
    <n v="3"/>
    <n v="84.94"/>
    <x v="2"/>
    <s v="wearables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x v="661"/>
    <x v="661"/>
    <b v="0"/>
    <n v="9"/>
    <b v="0"/>
    <s v="technology/wearables"/>
    <n v="1"/>
    <n v="10.56"/>
    <x v="2"/>
    <s v="wearables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x v="662"/>
    <x v="662"/>
    <b v="0"/>
    <n v="4"/>
    <b v="0"/>
    <s v="technology/wearables"/>
    <n v="0"/>
    <n v="39"/>
    <x v="2"/>
    <s v="wearables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x v="663"/>
    <x v="663"/>
    <b v="0"/>
    <n v="7"/>
    <b v="0"/>
    <s v="technology/wearables"/>
    <n v="0"/>
    <n v="100"/>
    <x v="2"/>
    <s v="wearables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x v="664"/>
    <x v="664"/>
    <b v="0"/>
    <n v="29"/>
    <b v="0"/>
    <s v="technology/wearables"/>
    <n v="8"/>
    <n v="31.17"/>
    <x v="2"/>
    <s v="wearables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x v="665"/>
    <x v="665"/>
    <b v="0"/>
    <n v="12"/>
    <b v="0"/>
    <s v="technology/wearables"/>
    <n v="19"/>
    <n v="155.33000000000001"/>
    <x v="2"/>
    <s v="wearables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x v="666"/>
    <x v="666"/>
    <b v="0"/>
    <n v="4"/>
    <b v="0"/>
    <s v="technology/wearables"/>
    <n v="0"/>
    <n v="2"/>
    <x v="2"/>
    <s v="wearables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x v="667"/>
    <x v="667"/>
    <b v="0"/>
    <n v="28"/>
    <b v="0"/>
    <s v="technology/wearables"/>
    <n v="10"/>
    <n v="178.93"/>
    <x v="2"/>
    <s v="wearables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x v="668"/>
    <x v="668"/>
    <b v="0"/>
    <n v="25"/>
    <b v="0"/>
    <s v="technology/wearables"/>
    <n v="5"/>
    <n v="27.36"/>
    <x v="2"/>
    <s v="wearables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x v="669"/>
    <x v="669"/>
    <b v="0"/>
    <n v="28"/>
    <b v="0"/>
    <s v="technology/wearables"/>
    <n v="22"/>
    <n v="1536.25"/>
    <x v="2"/>
    <s v="wearables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x v="670"/>
    <x v="670"/>
    <b v="0"/>
    <n v="310"/>
    <b v="0"/>
    <s v="technology/wearables"/>
    <n v="29"/>
    <n v="85"/>
    <x v="2"/>
    <s v="wearables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x v="671"/>
    <x v="671"/>
    <b v="0"/>
    <n v="15"/>
    <b v="0"/>
    <s v="technology/wearables"/>
    <n v="39"/>
    <n v="788.53"/>
    <x v="2"/>
    <s v="wearables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x v="672"/>
    <x v="672"/>
    <b v="0"/>
    <n v="215"/>
    <b v="0"/>
    <s v="technology/wearables"/>
    <n v="22"/>
    <n v="50.3"/>
    <x v="2"/>
    <s v="wearables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x v="673"/>
    <x v="673"/>
    <b v="0"/>
    <n v="3"/>
    <b v="0"/>
    <s v="technology/wearables"/>
    <n v="0"/>
    <n v="68.33"/>
    <x v="2"/>
    <s v="wearables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x v="674"/>
    <x v="674"/>
    <b v="0"/>
    <n v="2"/>
    <b v="0"/>
    <s v="technology/wearables"/>
    <n v="0"/>
    <n v="7.5"/>
    <x v="2"/>
    <s v="wearables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x v="675"/>
    <x v="675"/>
    <b v="0"/>
    <n v="26"/>
    <b v="0"/>
    <s v="technology/wearables"/>
    <n v="15"/>
    <n v="34.270000000000003"/>
    <x v="2"/>
    <s v="wearables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x v="676"/>
    <x v="676"/>
    <b v="0"/>
    <n v="24"/>
    <b v="0"/>
    <s v="technology/wearables"/>
    <n v="1"/>
    <n v="61.29"/>
    <x v="2"/>
    <s v="wearables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x v="677"/>
    <x v="677"/>
    <b v="0"/>
    <n v="96"/>
    <b v="0"/>
    <s v="technology/wearables"/>
    <n v="26"/>
    <n v="133.25"/>
    <x v="2"/>
    <s v="wearables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x v="678"/>
    <x v="678"/>
    <b v="0"/>
    <n v="17"/>
    <b v="0"/>
    <s v="technology/wearables"/>
    <n v="4"/>
    <n v="65.180000000000007"/>
    <x v="2"/>
    <s v="wearables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x v="679"/>
    <x v="679"/>
    <b v="0"/>
    <n v="94"/>
    <b v="0"/>
    <s v="technology/wearables"/>
    <n v="15"/>
    <n v="93.9"/>
    <x v="2"/>
    <s v="wearables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x v="680"/>
    <x v="680"/>
    <b v="0"/>
    <n v="129"/>
    <b v="0"/>
    <s v="technology/wearables"/>
    <n v="26"/>
    <n v="150.65"/>
    <x v="2"/>
    <s v="wearables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x v="681"/>
    <x v="681"/>
    <b v="0"/>
    <n v="1"/>
    <b v="0"/>
    <s v="technology/wearables"/>
    <n v="0"/>
    <n v="1"/>
    <x v="2"/>
    <s v="wearables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x v="682"/>
    <x v="682"/>
    <b v="0"/>
    <n v="4"/>
    <b v="0"/>
    <s v="technology/wearables"/>
    <n v="0"/>
    <n v="13.25"/>
    <x v="2"/>
    <s v="wearables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x v="683"/>
    <x v="683"/>
    <b v="0"/>
    <n v="3"/>
    <b v="0"/>
    <s v="technology/wearables"/>
    <n v="1"/>
    <n v="99.33"/>
    <x v="2"/>
    <s v="wearables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x v="684"/>
    <x v="684"/>
    <b v="0"/>
    <n v="135"/>
    <b v="0"/>
    <s v="technology/wearables"/>
    <n v="7"/>
    <n v="177.39"/>
    <x v="2"/>
    <s v="wearables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x v="685"/>
    <x v="685"/>
    <b v="0"/>
    <n v="10"/>
    <b v="0"/>
    <s v="technology/wearables"/>
    <n v="28"/>
    <n v="55.3"/>
    <x v="2"/>
    <s v="wearables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x v="686"/>
    <x v="686"/>
    <b v="0"/>
    <n v="0"/>
    <b v="0"/>
    <s v="technology/wearables"/>
    <n v="0"/>
    <n v="0"/>
    <x v="2"/>
    <s v="wearables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x v="687"/>
    <x v="687"/>
    <b v="0"/>
    <n v="6"/>
    <b v="0"/>
    <s v="technology/wearables"/>
    <n v="4"/>
    <n v="591.66999999999996"/>
    <x v="2"/>
    <s v="wearables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x v="688"/>
    <x v="688"/>
    <b v="0"/>
    <n v="36"/>
    <b v="0"/>
    <s v="technology/wearables"/>
    <n v="73"/>
    <n v="405.5"/>
    <x v="2"/>
    <s v="wearables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x v="689"/>
    <x v="689"/>
    <b v="0"/>
    <n v="336"/>
    <b v="0"/>
    <s v="technology/wearables"/>
    <n v="58"/>
    <n v="343.15"/>
    <x v="2"/>
    <s v="wearables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x v="690"/>
    <x v="690"/>
    <b v="0"/>
    <n v="34"/>
    <b v="0"/>
    <s v="technology/wearables"/>
    <n v="12"/>
    <n v="72.59"/>
    <x v="2"/>
    <s v="wearables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x v="691"/>
    <x v="691"/>
    <b v="0"/>
    <n v="10"/>
    <b v="0"/>
    <s v="technology/wearables"/>
    <n v="1"/>
    <n v="26"/>
    <x v="2"/>
    <s v="wearables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x v="692"/>
    <x v="692"/>
    <b v="0"/>
    <n v="201"/>
    <b v="0"/>
    <s v="technology/wearables"/>
    <n v="7"/>
    <n v="6.5"/>
    <x v="2"/>
    <s v="wearables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x v="693"/>
    <x v="693"/>
    <b v="0"/>
    <n v="296"/>
    <b v="0"/>
    <s v="technology/wearables"/>
    <n v="35"/>
    <n v="119.39"/>
    <x v="2"/>
    <s v="wearables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x v="694"/>
    <x v="694"/>
    <b v="0"/>
    <n v="7"/>
    <b v="0"/>
    <s v="technology/wearables"/>
    <n v="0"/>
    <n v="84.29"/>
    <x v="2"/>
    <s v="wearables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x v="695"/>
    <x v="695"/>
    <b v="0"/>
    <n v="7"/>
    <b v="0"/>
    <s v="technology/wearables"/>
    <n v="1"/>
    <n v="90.86"/>
    <x v="2"/>
    <s v="wearables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x v="696"/>
    <x v="696"/>
    <b v="0"/>
    <n v="1"/>
    <b v="0"/>
    <s v="technology/wearables"/>
    <n v="0"/>
    <n v="1"/>
    <x v="2"/>
    <s v="wearables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x v="697"/>
    <x v="697"/>
    <b v="0"/>
    <n v="114"/>
    <b v="0"/>
    <s v="technology/wearables"/>
    <n v="46"/>
    <n v="20.34"/>
    <x v="2"/>
    <s v="wearables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x v="698"/>
    <x v="698"/>
    <b v="0"/>
    <n v="29"/>
    <b v="0"/>
    <s v="technology/wearables"/>
    <n v="15"/>
    <n v="530.69000000000005"/>
    <x v="2"/>
    <s v="wearables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x v="699"/>
    <x v="699"/>
    <b v="0"/>
    <n v="890"/>
    <b v="0"/>
    <s v="technology/wearables"/>
    <n v="82"/>
    <n v="120.39"/>
    <x v="2"/>
    <s v="wearables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x v="700"/>
    <x v="700"/>
    <b v="0"/>
    <n v="31"/>
    <b v="0"/>
    <s v="technology/wearables"/>
    <n v="3"/>
    <n v="13"/>
    <x v="2"/>
    <s v="wearables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x v="701"/>
    <x v="701"/>
    <b v="0"/>
    <n v="21"/>
    <b v="0"/>
    <s v="technology/wearables"/>
    <n v="27"/>
    <n v="291.33"/>
    <x v="2"/>
    <s v="wearables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x v="702"/>
    <x v="702"/>
    <b v="0"/>
    <n v="37"/>
    <b v="0"/>
    <s v="technology/wearables"/>
    <n v="31"/>
    <n v="124.92"/>
    <x v="2"/>
    <s v="wearables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x v="703"/>
    <x v="703"/>
    <b v="0"/>
    <n v="7"/>
    <b v="0"/>
    <s v="technology/wearables"/>
    <n v="6"/>
    <n v="119.57"/>
    <x v="2"/>
    <s v="wearables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x v="704"/>
    <x v="704"/>
    <b v="0"/>
    <n v="4"/>
    <b v="0"/>
    <s v="technology/wearables"/>
    <n v="1"/>
    <n v="120.25"/>
    <x v="2"/>
    <s v="wearables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x v="705"/>
    <x v="705"/>
    <b v="0"/>
    <n v="5"/>
    <b v="0"/>
    <s v="technology/wearables"/>
    <n v="1"/>
    <n v="195.4"/>
    <x v="2"/>
    <s v="wearables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x v="706"/>
    <x v="706"/>
    <b v="0"/>
    <n v="0"/>
    <b v="0"/>
    <s v="technology/wearables"/>
    <n v="0"/>
    <n v="0"/>
    <x v="2"/>
    <s v="wearables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x v="707"/>
    <x v="707"/>
    <b v="0"/>
    <n v="456"/>
    <b v="0"/>
    <s v="technology/wearables"/>
    <n v="79"/>
    <n v="117.7"/>
    <x v="2"/>
    <s v="wearables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x v="708"/>
    <x v="708"/>
    <b v="0"/>
    <n v="369"/>
    <b v="0"/>
    <s v="technology/wearables"/>
    <n v="22"/>
    <n v="23.95"/>
    <x v="2"/>
    <s v="wearables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x v="709"/>
    <x v="709"/>
    <b v="0"/>
    <n v="2"/>
    <b v="0"/>
    <s v="technology/wearables"/>
    <n v="0"/>
    <n v="30.5"/>
    <x v="2"/>
    <s v="wearables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x v="710"/>
    <x v="710"/>
    <b v="0"/>
    <n v="0"/>
    <b v="0"/>
    <s v="technology/wearables"/>
    <n v="0"/>
    <n v="0"/>
    <x v="2"/>
    <s v="wearables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x v="711"/>
    <x v="711"/>
    <b v="0"/>
    <n v="338"/>
    <b v="0"/>
    <s v="technology/wearables"/>
    <n v="34"/>
    <n v="99.97"/>
    <x v="2"/>
    <s v="wearables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x v="712"/>
    <x v="712"/>
    <b v="0"/>
    <n v="4"/>
    <b v="0"/>
    <s v="technology/wearables"/>
    <n v="0"/>
    <n v="26.25"/>
    <x v="2"/>
    <s v="wearables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x v="713"/>
    <x v="713"/>
    <b v="0"/>
    <n v="1"/>
    <b v="0"/>
    <s v="technology/wearables"/>
    <n v="1"/>
    <n v="199"/>
    <x v="2"/>
    <s v="wearables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x v="714"/>
    <x v="714"/>
    <b v="0"/>
    <n v="28"/>
    <b v="0"/>
    <s v="technology/wearables"/>
    <n v="15"/>
    <n v="80.319999999999993"/>
    <x v="2"/>
    <s v="wearables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x v="715"/>
    <x v="715"/>
    <b v="0"/>
    <n v="12"/>
    <b v="0"/>
    <s v="technology/wearables"/>
    <n v="5"/>
    <n v="115.75"/>
    <x v="2"/>
    <s v="wearables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x v="716"/>
    <x v="716"/>
    <b v="0"/>
    <n v="16"/>
    <b v="0"/>
    <s v="technology/wearables"/>
    <n v="10"/>
    <n v="44.69"/>
    <x v="2"/>
    <s v="wearables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d v="2014-09-05T20:30:02"/>
    <x v="717"/>
    <x v="717"/>
    <b v="0"/>
    <n v="4"/>
    <b v="0"/>
    <s v="technology/wearables"/>
    <n v="0"/>
    <n v="76.25"/>
    <x v="2"/>
    <s v="wearables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x v="718"/>
    <x v="718"/>
    <b v="0"/>
    <n v="4"/>
    <b v="0"/>
    <s v="technology/wearables"/>
    <n v="1"/>
    <n v="22.5"/>
    <x v="2"/>
    <s v="wearables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x v="719"/>
    <x v="719"/>
    <b v="0"/>
    <n v="10"/>
    <b v="0"/>
    <s v="technology/wearables"/>
    <n v="1"/>
    <n v="19.399999999999999"/>
    <x v="2"/>
    <s v="wearables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x v="720"/>
    <x v="720"/>
    <b v="0"/>
    <n v="41"/>
    <b v="1"/>
    <s v="publishing/nonfiction"/>
    <n v="144"/>
    <n v="66.709999999999994"/>
    <x v="3"/>
    <s v="nonfiction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x v="721"/>
    <x v="721"/>
    <b v="0"/>
    <n v="119"/>
    <b v="1"/>
    <s v="publishing/nonfiction"/>
    <n v="122"/>
    <n v="84.14"/>
    <x v="3"/>
    <s v="nonfiction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x v="722"/>
    <x v="722"/>
    <b v="0"/>
    <n v="153"/>
    <b v="1"/>
    <s v="publishing/nonfiction"/>
    <n v="132"/>
    <n v="215.73"/>
    <x v="3"/>
    <s v="nonfiction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x v="723"/>
    <x v="723"/>
    <b v="0"/>
    <n v="100"/>
    <b v="1"/>
    <s v="publishing/nonfiction"/>
    <n v="109"/>
    <n v="54.69"/>
    <x v="3"/>
    <s v="nonfiction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x v="724"/>
    <x v="724"/>
    <b v="0"/>
    <n v="143"/>
    <b v="1"/>
    <s v="publishing/nonfiction"/>
    <n v="105"/>
    <n v="51.63"/>
    <x v="3"/>
    <s v="nonfiction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x v="725"/>
    <x v="725"/>
    <b v="0"/>
    <n v="140"/>
    <b v="1"/>
    <s v="publishing/nonfiction"/>
    <n v="100"/>
    <n v="143.36000000000001"/>
    <x v="3"/>
    <s v="nonfiction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x v="726"/>
    <x v="726"/>
    <b v="0"/>
    <n v="35"/>
    <b v="1"/>
    <s v="publishing/nonfiction"/>
    <n v="101"/>
    <n v="72.430000000000007"/>
    <x v="3"/>
    <s v="nonfiction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x v="727"/>
    <x v="727"/>
    <b v="0"/>
    <n v="149"/>
    <b v="1"/>
    <s v="publishing/nonfiction"/>
    <n v="156"/>
    <n v="36.53"/>
    <x v="3"/>
    <s v="nonfiction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x v="728"/>
    <x v="728"/>
    <b v="0"/>
    <n v="130"/>
    <b v="1"/>
    <s v="publishing/nonfiction"/>
    <n v="106"/>
    <n v="60.9"/>
    <x v="3"/>
    <s v="nonfiction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x v="729"/>
    <x v="729"/>
    <b v="0"/>
    <n v="120"/>
    <b v="1"/>
    <s v="publishing/nonfiction"/>
    <n v="131"/>
    <n v="43.55"/>
    <x v="3"/>
    <s v="nonfiction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x v="730"/>
    <x v="730"/>
    <b v="0"/>
    <n v="265"/>
    <b v="1"/>
    <s v="publishing/nonfiction"/>
    <n v="132"/>
    <n v="99.77"/>
    <x v="3"/>
    <s v="nonfiction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x v="731"/>
    <x v="731"/>
    <b v="0"/>
    <n v="71"/>
    <b v="1"/>
    <s v="publishing/nonfiction"/>
    <n v="126"/>
    <n v="88.73"/>
    <x v="3"/>
    <s v="nonfiction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x v="732"/>
    <x v="732"/>
    <b v="0"/>
    <n v="13"/>
    <b v="1"/>
    <s v="publishing/nonfiction"/>
    <n v="160"/>
    <n v="4.92"/>
    <x v="3"/>
    <s v="nonfiction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x v="733"/>
    <x v="733"/>
    <b v="0"/>
    <n v="169"/>
    <b v="1"/>
    <s v="publishing/nonfiction"/>
    <n v="120"/>
    <n v="17.82"/>
    <x v="3"/>
    <s v="nonfiction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x v="734"/>
    <x v="734"/>
    <b v="0"/>
    <n v="57"/>
    <b v="1"/>
    <s v="publishing/nonfiction"/>
    <n v="126"/>
    <n v="187.19"/>
    <x v="3"/>
    <s v="nonfiction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x v="735"/>
    <x v="735"/>
    <b v="0"/>
    <n v="229"/>
    <b v="1"/>
    <s v="publishing/nonfiction"/>
    <n v="114"/>
    <n v="234.81"/>
    <x v="3"/>
    <s v="nonfiction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x v="736"/>
    <x v="736"/>
    <b v="0"/>
    <n v="108"/>
    <b v="1"/>
    <s v="publishing/nonfiction"/>
    <n v="315"/>
    <n v="105.05"/>
    <x v="3"/>
    <s v="nonfiction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x v="737"/>
    <x v="737"/>
    <b v="0"/>
    <n v="108"/>
    <b v="1"/>
    <s v="publishing/nonfiction"/>
    <n v="122"/>
    <n v="56.67"/>
    <x v="3"/>
    <s v="nonfiction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x v="738"/>
    <x v="738"/>
    <b v="0"/>
    <n v="41"/>
    <b v="1"/>
    <s v="publishing/nonfiction"/>
    <n v="107"/>
    <n v="39.049999999999997"/>
    <x v="3"/>
    <s v="nonfiction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x v="739"/>
    <x v="739"/>
    <b v="0"/>
    <n v="139"/>
    <b v="1"/>
    <s v="publishing/nonfiction"/>
    <n v="158"/>
    <n v="68.349999999999994"/>
    <x v="3"/>
    <s v="nonfiction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x v="740"/>
    <x v="740"/>
    <b v="0"/>
    <n v="19"/>
    <b v="1"/>
    <s v="publishing/nonfiction"/>
    <n v="107"/>
    <n v="169.58"/>
    <x v="3"/>
    <s v="nonfiction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x v="741"/>
    <x v="741"/>
    <b v="0"/>
    <n v="94"/>
    <b v="1"/>
    <s v="publishing/nonfiction"/>
    <n v="102"/>
    <n v="141.41999999999999"/>
    <x v="3"/>
    <s v="nonfiction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x v="742"/>
    <x v="742"/>
    <b v="0"/>
    <n v="23"/>
    <b v="1"/>
    <s v="publishing/nonfiction"/>
    <n v="111"/>
    <n v="67.39"/>
    <x v="3"/>
    <s v="nonfiction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x v="743"/>
    <x v="743"/>
    <b v="0"/>
    <n v="15"/>
    <b v="1"/>
    <s v="publishing/nonfiction"/>
    <n v="148"/>
    <n v="54.27"/>
    <x v="3"/>
    <s v="nonfiction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x v="744"/>
    <x v="744"/>
    <b v="0"/>
    <n v="62"/>
    <b v="1"/>
    <s v="publishing/nonfiction"/>
    <n v="102"/>
    <n v="82.52"/>
    <x v="3"/>
    <s v="nonfiction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x v="745"/>
    <x v="745"/>
    <b v="0"/>
    <n v="74"/>
    <b v="1"/>
    <s v="publishing/nonfiction"/>
    <n v="179"/>
    <n v="53.73"/>
    <x v="3"/>
    <s v="nonfiction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x v="746"/>
    <x v="746"/>
    <b v="0"/>
    <n v="97"/>
    <b v="1"/>
    <s v="publishing/nonfiction"/>
    <n v="111"/>
    <n v="34.21"/>
    <x v="3"/>
    <s v="nonfiction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x v="747"/>
    <x v="747"/>
    <b v="0"/>
    <n v="55"/>
    <b v="1"/>
    <s v="publishing/nonfiction"/>
    <n v="100"/>
    <n v="127.33"/>
    <x v="3"/>
    <s v="nonfiction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x v="748"/>
    <x v="748"/>
    <b v="0"/>
    <n v="44"/>
    <b v="1"/>
    <s v="publishing/nonfiction"/>
    <n v="100"/>
    <n v="45.57"/>
    <x v="3"/>
    <s v="nonfiction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x v="749"/>
    <x v="749"/>
    <b v="0"/>
    <n v="110"/>
    <b v="1"/>
    <s v="publishing/nonfiction"/>
    <n v="106"/>
    <n v="95.96"/>
    <x v="3"/>
    <s v="nonfiction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x v="750"/>
    <x v="750"/>
    <b v="0"/>
    <n v="59"/>
    <b v="1"/>
    <s v="publishing/nonfiction"/>
    <n v="103"/>
    <n v="77.27"/>
    <x v="3"/>
    <s v="nonfiction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x v="751"/>
    <x v="751"/>
    <b v="0"/>
    <n v="62"/>
    <b v="1"/>
    <s v="publishing/nonfiction"/>
    <n v="119"/>
    <n v="57.34"/>
    <x v="3"/>
    <s v="nonfiction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x v="752"/>
    <x v="752"/>
    <b v="0"/>
    <n v="105"/>
    <b v="1"/>
    <s v="publishing/nonfiction"/>
    <n v="112"/>
    <n v="53.19"/>
    <x v="3"/>
    <s v="nonfiction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x v="753"/>
    <x v="753"/>
    <b v="0"/>
    <n v="26"/>
    <b v="1"/>
    <s v="publishing/nonfiction"/>
    <n v="128"/>
    <n v="492.31"/>
    <x v="3"/>
    <s v="nonfiction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x v="754"/>
    <x v="754"/>
    <b v="0"/>
    <n v="49"/>
    <b v="1"/>
    <s v="publishing/nonfiction"/>
    <n v="104"/>
    <n v="42.35"/>
    <x v="3"/>
    <s v="nonfiction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x v="755"/>
    <x v="755"/>
    <b v="0"/>
    <n v="68"/>
    <b v="1"/>
    <s v="publishing/nonfiction"/>
    <n v="102"/>
    <n v="37.47"/>
    <x v="3"/>
    <s v="nonfiction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x v="756"/>
    <x v="756"/>
    <b v="0"/>
    <n v="22"/>
    <b v="1"/>
    <s v="publishing/nonfiction"/>
    <n v="118"/>
    <n v="37.450000000000003"/>
    <x v="3"/>
    <s v="nonfiction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x v="757"/>
    <x v="757"/>
    <b v="0"/>
    <n v="18"/>
    <b v="1"/>
    <s v="publishing/nonfiction"/>
    <n v="238"/>
    <n v="33.06"/>
    <x v="3"/>
    <s v="nonfiction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x v="758"/>
    <x v="758"/>
    <b v="0"/>
    <n v="19"/>
    <b v="1"/>
    <s v="publishing/nonfiction"/>
    <n v="102"/>
    <n v="134.21"/>
    <x v="3"/>
    <s v="nonfiction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x v="759"/>
    <x v="759"/>
    <b v="0"/>
    <n v="99"/>
    <b v="1"/>
    <s v="publishing/nonfiction"/>
    <n v="102"/>
    <n v="51.47"/>
    <x v="3"/>
    <s v="nonfiction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x v="760"/>
    <x v="760"/>
    <b v="0"/>
    <n v="0"/>
    <b v="0"/>
    <s v="publishing/fiction"/>
    <n v="0"/>
    <n v="0"/>
    <x v="3"/>
    <s v="fiction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x v="761"/>
    <x v="761"/>
    <b v="0"/>
    <n v="6"/>
    <b v="0"/>
    <s v="publishing/fiction"/>
    <n v="5"/>
    <n v="39.17"/>
    <x v="3"/>
    <s v="fiction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x v="762"/>
    <x v="762"/>
    <b v="0"/>
    <n v="0"/>
    <b v="0"/>
    <s v="publishing/fiction"/>
    <n v="0"/>
    <n v="0"/>
    <x v="3"/>
    <s v="fiction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x v="763"/>
    <x v="763"/>
    <b v="0"/>
    <n v="1"/>
    <b v="0"/>
    <s v="publishing/fiction"/>
    <n v="0"/>
    <n v="5"/>
    <x v="3"/>
    <s v="fiction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x v="764"/>
    <x v="764"/>
    <b v="0"/>
    <n v="0"/>
    <b v="0"/>
    <s v="publishing/fiction"/>
    <n v="0"/>
    <n v="0"/>
    <x v="3"/>
    <s v="fiction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x v="765"/>
    <x v="765"/>
    <b v="0"/>
    <n v="44"/>
    <b v="0"/>
    <s v="publishing/fiction"/>
    <n v="36"/>
    <n v="57.3"/>
    <x v="3"/>
    <s v="fiction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x v="766"/>
    <x v="766"/>
    <b v="0"/>
    <n v="0"/>
    <b v="0"/>
    <s v="publishing/fiction"/>
    <n v="0"/>
    <n v="0"/>
    <x v="3"/>
    <s v="fiction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x v="767"/>
    <x v="767"/>
    <b v="0"/>
    <n v="3"/>
    <b v="0"/>
    <s v="publishing/fiction"/>
    <n v="4"/>
    <n v="59"/>
    <x v="3"/>
    <s v="fiction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x v="768"/>
    <x v="768"/>
    <b v="0"/>
    <n v="0"/>
    <b v="0"/>
    <s v="publishing/fiction"/>
    <n v="0"/>
    <n v="0"/>
    <x v="3"/>
    <s v="fiction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x v="769"/>
    <x v="769"/>
    <b v="0"/>
    <n v="52"/>
    <b v="0"/>
    <s v="publishing/fiction"/>
    <n v="41"/>
    <n v="31.85"/>
    <x v="3"/>
    <s v="fiction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x v="770"/>
    <x v="770"/>
    <b v="0"/>
    <n v="0"/>
    <b v="0"/>
    <s v="publishing/fiction"/>
    <n v="0"/>
    <n v="0"/>
    <x v="3"/>
    <s v="fiction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x v="771"/>
    <x v="771"/>
    <b v="0"/>
    <n v="1"/>
    <b v="0"/>
    <s v="publishing/fiction"/>
    <n v="0"/>
    <n v="10"/>
    <x v="3"/>
    <s v="fiction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x v="772"/>
    <x v="772"/>
    <b v="0"/>
    <n v="1"/>
    <b v="0"/>
    <s v="publishing/fiction"/>
    <n v="3"/>
    <n v="50"/>
    <x v="3"/>
    <s v="fiction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x v="773"/>
    <x v="773"/>
    <b v="0"/>
    <n v="2"/>
    <b v="0"/>
    <s v="publishing/fiction"/>
    <n v="1"/>
    <n v="16"/>
    <x v="3"/>
    <s v="fiction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x v="774"/>
    <x v="774"/>
    <b v="0"/>
    <n v="9"/>
    <b v="0"/>
    <s v="publishing/fiction"/>
    <n v="70"/>
    <n v="39"/>
    <x v="3"/>
    <s v="fiction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x v="775"/>
    <x v="775"/>
    <b v="0"/>
    <n v="5"/>
    <b v="0"/>
    <s v="publishing/fiction"/>
    <n v="2"/>
    <n v="34"/>
    <x v="3"/>
    <s v="fiction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x v="776"/>
    <x v="776"/>
    <b v="0"/>
    <n v="57"/>
    <b v="0"/>
    <s v="publishing/fiction"/>
    <n v="51"/>
    <n v="63.12"/>
    <x v="3"/>
    <s v="fiction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x v="777"/>
    <x v="777"/>
    <b v="0"/>
    <n v="3"/>
    <b v="0"/>
    <s v="publishing/fiction"/>
    <n v="1"/>
    <n v="7"/>
    <x v="3"/>
    <s v="fiction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x v="778"/>
    <x v="778"/>
    <b v="0"/>
    <n v="1"/>
    <b v="0"/>
    <s v="publishing/fiction"/>
    <n v="0"/>
    <n v="2"/>
    <x v="3"/>
    <s v="fiction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x v="779"/>
    <x v="779"/>
    <b v="0"/>
    <n v="6"/>
    <b v="0"/>
    <s v="publishing/fiction"/>
    <n v="3"/>
    <n v="66.67"/>
    <x v="3"/>
    <s v="fiction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x v="780"/>
    <x v="780"/>
    <b v="0"/>
    <n v="27"/>
    <b v="1"/>
    <s v="music/rock"/>
    <n v="104"/>
    <n v="38.520000000000003"/>
    <x v="4"/>
    <s v="rock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x v="781"/>
    <x v="781"/>
    <b v="0"/>
    <n v="25"/>
    <b v="1"/>
    <s v="music/rock"/>
    <n v="133"/>
    <n v="42.61"/>
    <x v="4"/>
    <s v="rock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x v="782"/>
    <x v="782"/>
    <b v="0"/>
    <n v="14"/>
    <b v="1"/>
    <s v="music/rock"/>
    <n v="100"/>
    <n v="50"/>
    <x v="4"/>
    <s v="rock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x v="783"/>
    <x v="783"/>
    <b v="0"/>
    <n v="35"/>
    <b v="1"/>
    <s v="music/rock"/>
    <n v="148"/>
    <n v="63.49"/>
    <x v="4"/>
    <s v="rock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x v="784"/>
    <x v="784"/>
    <b v="0"/>
    <n v="10"/>
    <b v="1"/>
    <s v="music/rock"/>
    <n v="103"/>
    <n v="102.5"/>
    <x v="4"/>
    <s v="rock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x v="785"/>
    <x v="785"/>
    <b v="0"/>
    <n v="29"/>
    <b v="1"/>
    <s v="music/rock"/>
    <n v="181"/>
    <n v="31.14"/>
    <x v="4"/>
    <s v="rock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x v="786"/>
    <x v="786"/>
    <b v="0"/>
    <n v="44"/>
    <b v="1"/>
    <s v="music/rock"/>
    <n v="143"/>
    <n v="162.27000000000001"/>
    <x v="4"/>
    <s v="rock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x v="787"/>
    <x v="787"/>
    <b v="0"/>
    <n v="17"/>
    <b v="1"/>
    <s v="music/rock"/>
    <n v="114"/>
    <n v="80.59"/>
    <x v="4"/>
    <s v="rock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x v="788"/>
    <x v="788"/>
    <b v="0"/>
    <n v="34"/>
    <b v="1"/>
    <s v="music/rock"/>
    <n v="204"/>
    <n v="59.85"/>
    <x v="4"/>
    <s v="rock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x v="789"/>
    <x v="789"/>
    <b v="0"/>
    <n v="14"/>
    <b v="1"/>
    <s v="music/rock"/>
    <n v="109"/>
    <n v="132.86000000000001"/>
    <x v="4"/>
    <s v="rock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x v="790"/>
    <x v="790"/>
    <b v="0"/>
    <n v="156"/>
    <b v="1"/>
    <s v="music/rock"/>
    <n v="144"/>
    <n v="92.55"/>
    <x v="4"/>
    <s v="rock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x v="791"/>
    <x v="791"/>
    <b v="0"/>
    <n v="128"/>
    <b v="1"/>
    <s v="music/rock"/>
    <n v="104"/>
    <n v="60.86"/>
    <x v="4"/>
    <s v="rock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x v="792"/>
    <x v="792"/>
    <b v="0"/>
    <n v="60"/>
    <b v="1"/>
    <s v="music/rock"/>
    <n v="100"/>
    <n v="41.85"/>
    <x v="4"/>
    <s v="rock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x v="793"/>
    <x v="793"/>
    <b v="0"/>
    <n v="32"/>
    <b v="1"/>
    <s v="music/rock"/>
    <n v="103"/>
    <n v="88.33"/>
    <x v="4"/>
    <s v="rock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x v="794"/>
    <x v="794"/>
    <b v="0"/>
    <n v="53"/>
    <b v="1"/>
    <s v="music/rock"/>
    <n v="105"/>
    <n v="158.96"/>
    <x v="4"/>
    <s v="rock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x v="795"/>
    <x v="795"/>
    <b v="0"/>
    <n v="184"/>
    <b v="1"/>
    <s v="music/rock"/>
    <n v="112"/>
    <n v="85.05"/>
    <x v="4"/>
    <s v="rock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x v="796"/>
    <x v="796"/>
    <b v="0"/>
    <n v="90"/>
    <b v="1"/>
    <s v="music/rock"/>
    <n v="101"/>
    <n v="112.61"/>
    <x v="4"/>
    <s v="rock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x v="797"/>
    <x v="797"/>
    <b v="0"/>
    <n v="71"/>
    <b v="1"/>
    <s v="music/rock"/>
    <n v="108"/>
    <n v="45.44"/>
    <x v="4"/>
    <s v="rock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x v="798"/>
    <x v="798"/>
    <b v="0"/>
    <n v="87"/>
    <b v="1"/>
    <s v="music/rock"/>
    <n v="115"/>
    <n v="46.22"/>
    <x v="4"/>
    <s v="rock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x v="799"/>
    <x v="799"/>
    <b v="0"/>
    <n v="28"/>
    <b v="1"/>
    <s v="music/rock"/>
    <n v="100"/>
    <n v="178.61"/>
    <x v="4"/>
    <s v="rock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x v="800"/>
    <x v="800"/>
    <b v="0"/>
    <n v="56"/>
    <b v="1"/>
    <s v="music/rock"/>
    <n v="152"/>
    <n v="40.75"/>
    <x v="4"/>
    <s v="rock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x v="801"/>
    <x v="801"/>
    <b v="0"/>
    <n v="51"/>
    <b v="1"/>
    <s v="music/rock"/>
    <n v="112"/>
    <n v="43.73"/>
    <x v="4"/>
    <s v="rock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x v="802"/>
    <x v="802"/>
    <b v="0"/>
    <n v="75"/>
    <b v="1"/>
    <s v="music/rock"/>
    <n v="101"/>
    <n v="81.069999999999993"/>
    <x v="4"/>
    <s v="rock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x v="803"/>
    <x v="803"/>
    <b v="0"/>
    <n v="38"/>
    <b v="1"/>
    <s v="music/rock"/>
    <n v="123"/>
    <n v="74.61"/>
    <x v="4"/>
    <s v="rock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x v="804"/>
    <x v="804"/>
    <b v="0"/>
    <n v="18"/>
    <b v="1"/>
    <s v="music/rock"/>
    <n v="100"/>
    <n v="305.56"/>
    <x v="4"/>
    <s v="rock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x v="805"/>
    <x v="805"/>
    <b v="0"/>
    <n v="54"/>
    <b v="1"/>
    <s v="music/rock"/>
    <n v="105"/>
    <n v="58.33"/>
    <x v="4"/>
    <s v="rock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d v="2011-09-07T16:35:39"/>
    <x v="806"/>
    <x v="806"/>
    <b v="0"/>
    <n v="71"/>
    <b v="1"/>
    <s v="music/rock"/>
    <n v="104"/>
    <n v="117.68"/>
    <x v="4"/>
    <s v="rock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x v="807"/>
    <x v="807"/>
    <b v="0"/>
    <n v="57"/>
    <b v="1"/>
    <s v="music/rock"/>
    <n v="105"/>
    <n v="73.77"/>
    <x v="4"/>
    <s v="rock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x v="808"/>
    <x v="808"/>
    <b v="0"/>
    <n v="43"/>
    <b v="1"/>
    <s v="music/rock"/>
    <n v="100"/>
    <n v="104.65"/>
    <x v="4"/>
    <s v="rock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x v="809"/>
    <x v="809"/>
    <b v="0"/>
    <n v="52"/>
    <b v="1"/>
    <s v="music/rock"/>
    <n v="104"/>
    <n v="79.83"/>
    <x v="4"/>
    <s v="rock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x v="810"/>
    <x v="810"/>
    <b v="0"/>
    <n v="27"/>
    <b v="1"/>
    <s v="music/rock"/>
    <n v="105"/>
    <n v="58.33"/>
    <x v="4"/>
    <s v="rock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x v="811"/>
    <x v="811"/>
    <b v="0"/>
    <n v="12"/>
    <b v="1"/>
    <s v="music/rock"/>
    <n v="104"/>
    <n v="86.67"/>
    <x v="4"/>
    <s v="rock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x v="812"/>
    <x v="812"/>
    <b v="0"/>
    <n v="33"/>
    <b v="1"/>
    <s v="music/rock"/>
    <n v="152"/>
    <n v="27.61"/>
    <x v="4"/>
    <s v="rock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x v="813"/>
    <x v="813"/>
    <b v="0"/>
    <n v="96"/>
    <b v="1"/>
    <s v="music/rock"/>
    <n v="160"/>
    <n v="25"/>
    <x v="4"/>
    <s v="rock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x v="814"/>
    <x v="814"/>
    <b v="0"/>
    <n v="28"/>
    <b v="1"/>
    <s v="music/rock"/>
    <n v="127"/>
    <n v="45.46"/>
    <x v="4"/>
    <s v="rock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x v="815"/>
    <x v="815"/>
    <b v="0"/>
    <n v="43"/>
    <b v="1"/>
    <s v="music/rock"/>
    <n v="107"/>
    <n v="99.53"/>
    <x v="4"/>
    <s v="rock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x v="816"/>
    <x v="816"/>
    <b v="0"/>
    <n v="205"/>
    <b v="1"/>
    <s v="music/rock"/>
    <n v="115"/>
    <n v="39.31"/>
    <x v="4"/>
    <s v="rock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x v="817"/>
    <x v="817"/>
    <b v="0"/>
    <n v="23"/>
    <b v="1"/>
    <s v="music/rock"/>
    <n v="137"/>
    <n v="89.42"/>
    <x v="4"/>
    <s v="rock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x v="818"/>
    <x v="818"/>
    <b v="0"/>
    <n v="19"/>
    <b v="1"/>
    <s v="music/rock"/>
    <n v="156"/>
    <n v="28.68"/>
    <x v="4"/>
    <s v="rock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d v="2013-12-21T04:44:00"/>
    <x v="819"/>
    <x v="819"/>
    <b v="0"/>
    <n v="14"/>
    <b v="1"/>
    <s v="music/rock"/>
    <n v="109"/>
    <n v="31.07"/>
    <x v="4"/>
    <s v="rock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x v="820"/>
    <x v="820"/>
    <b v="0"/>
    <n v="38"/>
    <b v="1"/>
    <s v="music/rock"/>
    <n v="134"/>
    <n v="70.55"/>
    <x v="4"/>
    <s v="rock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x v="821"/>
    <x v="821"/>
    <b v="0"/>
    <n v="78"/>
    <b v="1"/>
    <s v="music/rock"/>
    <n v="100"/>
    <n v="224.13"/>
    <x v="4"/>
    <s v="rock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x v="822"/>
    <x v="822"/>
    <b v="0"/>
    <n v="69"/>
    <b v="1"/>
    <s v="music/rock"/>
    <n v="119"/>
    <n v="51.81"/>
    <x v="4"/>
    <s v="rock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x v="823"/>
    <x v="823"/>
    <b v="0"/>
    <n v="33"/>
    <b v="1"/>
    <s v="music/rock"/>
    <n v="180"/>
    <n v="43.52"/>
    <x v="4"/>
    <s v="rock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x v="824"/>
    <x v="824"/>
    <b v="0"/>
    <n v="54"/>
    <b v="1"/>
    <s v="music/rock"/>
    <n v="134"/>
    <n v="39.82"/>
    <x v="4"/>
    <s v="rock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x v="825"/>
    <x v="825"/>
    <b v="0"/>
    <n v="99"/>
    <b v="1"/>
    <s v="music/rock"/>
    <n v="100"/>
    <n v="126.81"/>
    <x v="4"/>
    <s v="rock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x v="826"/>
    <x v="826"/>
    <b v="0"/>
    <n v="49"/>
    <b v="1"/>
    <s v="music/rock"/>
    <n v="101"/>
    <n v="113.88"/>
    <x v="4"/>
    <s v="rock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x v="827"/>
    <x v="827"/>
    <b v="0"/>
    <n v="11"/>
    <b v="1"/>
    <s v="music/rock"/>
    <n v="103"/>
    <n v="28.18"/>
    <x v="4"/>
    <s v="rock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x v="828"/>
    <x v="828"/>
    <b v="0"/>
    <n v="38"/>
    <b v="1"/>
    <s v="music/rock"/>
    <n v="107"/>
    <n v="36.61"/>
    <x v="4"/>
    <s v="rock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x v="829"/>
    <x v="829"/>
    <b v="0"/>
    <n v="16"/>
    <b v="1"/>
    <s v="music/rock"/>
    <n v="104"/>
    <n v="32.5"/>
    <x v="4"/>
    <s v="rock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x v="830"/>
    <x v="830"/>
    <b v="0"/>
    <n v="32"/>
    <b v="1"/>
    <s v="music/rock"/>
    <n v="108"/>
    <n v="60.66"/>
    <x v="4"/>
    <s v="rock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x v="831"/>
    <x v="831"/>
    <b v="0"/>
    <n v="20"/>
    <b v="1"/>
    <s v="music/rock"/>
    <n v="233"/>
    <n v="175"/>
    <x v="4"/>
    <s v="rock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x v="832"/>
    <x v="832"/>
    <b v="0"/>
    <n v="154"/>
    <b v="1"/>
    <s v="music/rock"/>
    <n v="101"/>
    <n v="97.99"/>
    <x v="4"/>
    <s v="rock"/>
    <d v="2012-01-21T08:13:00"/>
    <x v="6"/>
  </r>
  <r>
    <n v="833"/>
    <s v="Ragman Rolls"/>
    <s v="This is an American rock album."/>
    <n v="6000"/>
    <n v="6100"/>
    <x v="0"/>
    <s v="US"/>
    <s v="USD"/>
    <n v="1397941475"/>
    <d v="2014-04-19T21:04:35"/>
    <x v="833"/>
    <x v="833"/>
    <b v="0"/>
    <n v="41"/>
    <b v="1"/>
    <s v="music/rock"/>
    <n v="102"/>
    <n v="148.78"/>
    <x v="4"/>
    <s v="rock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x v="834"/>
    <x v="834"/>
    <b v="0"/>
    <n v="75"/>
    <b v="1"/>
    <s v="music/rock"/>
    <n v="131"/>
    <n v="96.08"/>
    <x v="4"/>
    <s v="rock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x v="835"/>
    <x v="835"/>
    <b v="0"/>
    <n v="40"/>
    <b v="1"/>
    <s v="music/rock"/>
    <n v="117"/>
    <n v="58.63"/>
    <x v="4"/>
    <s v="rock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x v="836"/>
    <x v="836"/>
    <b v="0"/>
    <n v="46"/>
    <b v="1"/>
    <s v="music/rock"/>
    <n v="101"/>
    <n v="109.71"/>
    <x v="4"/>
    <s v="rock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x v="837"/>
    <x v="837"/>
    <b v="0"/>
    <n v="62"/>
    <b v="1"/>
    <s v="music/rock"/>
    <n v="122"/>
    <n v="49.11"/>
    <x v="4"/>
    <s v="rock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x v="838"/>
    <x v="838"/>
    <b v="0"/>
    <n v="61"/>
    <b v="1"/>
    <s v="music/rock"/>
    <n v="145"/>
    <n v="47.67"/>
    <x v="4"/>
    <s v="rock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x v="839"/>
    <x v="839"/>
    <b v="0"/>
    <n v="96"/>
    <b v="1"/>
    <s v="music/rock"/>
    <n v="117"/>
    <n v="60.74"/>
    <x v="4"/>
    <s v="rock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x v="840"/>
    <x v="840"/>
    <b v="0"/>
    <n v="190"/>
    <b v="1"/>
    <s v="music/metal"/>
    <n v="120"/>
    <n v="63.38"/>
    <x v="4"/>
    <s v="metal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x v="841"/>
    <x v="841"/>
    <b v="1"/>
    <n v="94"/>
    <b v="1"/>
    <s v="music/metal"/>
    <n v="101"/>
    <n v="53.89"/>
    <x v="4"/>
    <s v="metal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x v="842"/>
    <x v="842"/>
    <b v="1"/>
    <n v="39"/>
    <b v="1"/>
    <s v="music/metal"/>
    <n v="104"/>
    <n v="66.87"/>
    <x v="4"/>
    <s v="metal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x v="843"/>
    <x v="843"/>
    <b v="0"/>
    <n v="127"/>
    <b v="1"/>
    <s v="music/metal"/>
    <n v="267"/>
    <n v="63.1"/>
    <x v="4"/>
    <s v="metal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x v="844"/>
    <x v="844"/>
    <b v="1"/>
    <n v="159"/>
    <b v="1"/>
    <s v="music/metal"/>
    <n v="194"/>
    <n v="36.630000000000003"/>
    <x v="4"/>
    <s v="metal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x v="845"/>
    <x v="845"/>
    <b v="0"/>
    <n v="177"/>
    <b v="1"/>
    <s v="music/metal"/>
    <n v="120"/>
    <n v="34.01"/>
    <x v="4"/>
    <s v="metal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x v="846"/>
    <x v="846"/>
    <b v="0"/>
    <n v="47"/>
    <b v="1"/>
    <s v="music/metal"/>
    <n v="122"/>
    <n v="28.55"/>
    <x v="4"/>
    <s v="metal"/>
    <d v="2014-03-10T14:00:00"/>
    <x v="3"/>
  </r>
  <r>
    <n v="847"/>
    <s v="CENTROPYMUSIC"/>
    <s v="MUSIC WITH MEANING!  MUSIC THAT MATTERS!!!"/>
    <n v="10"/>
    <n v="10"/>
    <x v="0"/>
    <s v="US"/>
    <s v="USD"/>
    <n v="1436555376"/>
    <d v="2015-07-10T19:09:36"/>
    <x v="847"/>
    <x v="847"/>
    <b v="0"/>
    <n v="1"/>
    <b v="1"/>
    <s v="music/metal"/>
    <n v="100"/>
    <n v="10"/>
    <x v="4"/>
    <s v="metal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x v="848"/>
    <x v="848"/>
    <b v="0"/>
    <n v="16"/>
    <b v="1"/>
    <s v="music/metal"/>
    <n v="100"/>
    <n v="18.75"/>
    <x v="4"/>
    <s v="metal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x v="849"/>
    <x v="849"/>
    <b v="0"/>
    <n v="115"/>
    <b v="1"/>
    <s v="music/metal"/>
    <n v="120"/>
    <n v="41.7"/>
    <x v="4"/>
    <s v="metal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x v="850"/>
    <x v="850"/>
    <b v="0"/>
    <n v="133"/>
    <b v="1"/>
    <s v="music/metal"/>
    <n v="155"/>
    <n v="46.67"/>
    <x v="4"/>
    <s v="metal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x v="851"/>
    <x v="851"/>
    <b v="0"/>
    <n v="70"/>
    <b v="1"/>
    <s v="music/metal"/>
    <n v="130"/>
    <n v="37.270000000000003"/>
    <x v="4"/>
    <s v="metal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x v="852"/>
    <x v="852"/>
    <b v="0"/>
    <n v="62"/>
    <b v="1"/>
    <s v="music/metal"/>
    <n v="105"/>
    <n v="59.26"/>
    <x v="4"/>
    <s v="metal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x v="853"/>
    <x v="853"/>
    <b v="0"/>
    <n v="10"/>
    <b v="1"/>
    <s v="music/metal"/>
    <n v="100"/>
    <n v="30"/>
    <x v="4"/>
    <s v="metal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x v="854"/>
    <x v="854"/>
    <b v="0"/>
    <n v="499"/>
    <b v="1"/>
    <s v="music/metal"/>
    <n v="118"/>
    <n v="65.86"/>
    <x v="4"/>
    <s v="metal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x v="855"/>
    <x v="855"/>
    <b v="0"/>
    <n v="47"/>
    <b v="1"/>
    <s v="music/metal"/>
    <n v="103"/>
    <n v="31.91"/>
    <x v="4"/>
    <s v="metal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x v="856"/>
    <x v="856"/>
    <b v="0"/>
    <n v="28"/>
    <b v="1"/>
    <s v="music/metal"/>
    <n v="218"/>
    <n v="19.46"/>
    <x v="4"/>
    <s v="metal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x v="857"/>
    <x v="857"/>
    <b v="0"/>
    <n v="24"/>
    <b v="1"/>
    <s v="music/metal"/>
    <n v="100"/>
    <n v="50"/>
    <x v="4"/>
    <s v="metal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x v="858"/>
    <x v="858"/>
    <b v="0"/>
    <n v="76"/>
    <b v="1"/>
    <s v="music/metal"/>
    <n v="144"/>
    <n v="22.74"/>
    <x v="4"/>
    <s v="metal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x v="859"/>
    <x v="859"/>
    <b v="0"/>
    <n v="98"/>
    <b v="1"/>
    <s v="music/metal"/>
    <n v="105"/>
    <n v="42.72"/>
    <x v="4"/>
    <s v="metal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x v="860"/>
    <x v="860"/>
    <b v="0"/>
    <n v="48"/>
    <b v="0"/>
    <s v="music/jazz"/>
    <n v="18"/>
    <n v="52.92"/>
    <x v="4"/>
    <s v="jazz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x v="861"/>
    <x v="861"/>
    <b v="0"/>
    <n v="2"/>
    <b v="0"/>
    <s v="music/jazz"/>
    <n v="2"/>
    <n v="50.5"/>
    <x v="4"/>
    <s v="jazz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x v="862"/>
    <x v="862"/>
    <b v="0"/>
    <n v="4"/>
    <b v="0"/>
    <s v="music/jazz"/>
    <n v="0"/>
    <n v="42.5"/>
    <x v="4"/>
    <s v="jazz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x v="863"/>
    <x v="863"/>
    <b v="0"/>
    <n v="5"/>
    <b v="0"/>
    <s v="music/jazz"/>
    <n v="5"/>
    <n v="18"/>
    <x v="4"/>
    <s v="jazz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x v="864"/>
    <x v="864"/>
    <b v="0"/>
    <n v="79"/>
    <b v="0"/>
    <s v="music/jazz"/>
    <n v="42"/>
    <n v="34.18"/>
    <x v="4"/>
    <s v="jazz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x v="865"/>
    <x v="865"/>
    <b v="0"/>
    <n v="2"/>
    <b v="0"/>
    <s v="music/jazz"/>
    <n v="2"/>
    <n v="22.5"/>
    <x v="4"/>
    <s v="jazz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x v="866"/>
    <x v="866"/>
    <b v="0"/>
    <n v="11"/>
    <b v="0"/>
    <s v="music/jazz"/>
    <n v="18"/>
    <n v="58.18"/>
    <x v="4"/>
    <s v="jazz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x v="867"/>
    <x v="867"/>
    <b v="0"/>
    <n v="11"/>
    <b v="0"/>
    <s v="music/jazz"/>
    <n v="24"/>
    <n v="109.18"/>
    <x v="4"/>
    <s v="jazz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x v="868"/>
    <x v="868"/>
    <b v="0"/>
    <n v="1"/>
    <b v="0"/>
    <s v="music/jazz"/>
    <n v="0"/>
    <n v="50"/>
    <x v="4"/>
    <s v="jazz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x v="869"/>
    <x v="869"/>
    <b v="0"/>
    <n v="3"/>
    <b v="0"/>
    <s v="music/jazz"/>
    <n v="12"/>
    <n v="346.67"/>
    <x v="4"/>
    <s v="jazz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x v="870"/>
    <x v="870"/>
    <b v="0"/>
    <n v="5"/>
    <b v="0"/>
    <s v="music/jazz"/>
    <n v="0"/>
    <n v="12.4"/>
    <x v="4"/>
    <s v="jazz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x v="871"/>
    <x v="871"/>
    <b v="0"/>
    <n v="12"/>
    <b v="0"/>
    <s v="music/jazz"/>
    <n v="5"/>
    <n v="27.08"/>
    <x v="4"/>
    <s v="jazz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x v="872"/>
    <x v="872"/>
    <b v="0"/>
    <n v="2"/>
    <b v="0"/>
    <s v="music/jazz"/>
    <n v="1"/>
    <n v="32.5"/>
    <x v="4"/>
    <s v="jazz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x v="873"/>
    <x v="873"/>
    <b v="0"/>
    <n v="5"/>
    <b v="0"/>
    <s v="music/jazz"/>
    <n v="1"/>
    <n v="9"/>
    <x v="4"/>
    <s v="jazz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x v="874"/>
    <x v="874"/>
    <b v="0"/>
    <n v="21"/>
    <b v="0"/>
    <s v="music/jazz"/>
    <n v="24"/>
    <n v="34.76"/>
    <x v="4"/>
    <s v="jazz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x v="875"/>
    <x v="875"/>
    <b v="0"/>
    <n v="0"/>
    <b v="0"/>
    <s v="music/jazz"/>
    <n v="0"/>
    <n v="0"/>
    <x v="4"/>
    <s v="jazz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x v="876"/>
    <x v="876"/>
    <b v="0"/>
    <n v="45"/>
    <b v="0"/>
    <s v="music/jazz"/>
    <n v="41"/>
    <n v="28.58"/>
    <x v="4"/>
    <s v="jazz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x v="877"/>
    <x v="877"/>
    <b v="0"/>
    <n v="29"/>
    <b v="0"/>
    <s v="music/jazz"/>
    <n v="68"/>
    <n v="46.59"/>
    <x v="4"/>
    <s v="jazz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x v="878"/>
    <x v="878"/>
    <b v="0"/>
    <n v="2"/>
    <b v="0"/>
    <s v="music/jazz"/>
    <n v="1"/>
    <n v="32.5"/>
    <x v="4"/>
    <s v="jazz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x v="879"/>
    <x v="879"/>
    <b v="0"/>
    <n v="30"/>
    <b v="0"/>
    <s v="music/jazz"/>
    <n v="31"/>
    <n v="21.47"/>
    <x v="4"/>
    <s v="jazz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x v="880"/>
    <x v="880"/>
    <b v="0"/>
    <n v="8"/>
    <b v="0"/>
    <s v="music/indie rock"/>
    <n v="3"/>
    <n v="14.13"/>
    <x v="4"/>
    <s v="indie rock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x v="881"/>
    <x v="881"/>
    <b v="0"/>
    <n v="1"/>
    <b v="0"/>
    <s v="music/indie rock"/>
    <n v="1"/>
    <n v="30"/>
    <x v="4"/>
    <s v="indie rock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x v="882"/>
    <x v="882"/>
    <b v="0"/>
    <n v="14"/>
    <b v="0"/>
    <s v="music/indie rock"/>
    <n v="20"/>
    <n v="21.57"/>
    <x v="4"/>
    <s v="indie rock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x v="883"/>
    <x v="883"/>
    <b v="0"/>
    <n v="24"/>
    <b v="0"/>
    <s v="music/indie rock"/>
    <n v="40"/>
    <n v="83.38"/>
    <x v="4"/>
    <s v="indie rock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x v="884"/>
    <x v="884"/>
    <b v="0"/>
    <n v="2"/>
    <b v="0"/>
    <s v="music/indie rock"/>
    <n v="1"/>
    <n v="10"/>
    <x v="4"/>
    <s v="indie rock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x v="885"/>
    <x v="885"/>
    <b v="0"/>
    <n v="21"/>
    <b v="0"/>
    <s v="music/indie rock"/>
    <n v="75"/>
    <n v="35.71"/>
    <x v="4"/>
    <s v="indie rock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x v="886"/>
    <x v="886"/>
    <b v="0"/>
    <n v="7"/>
    <b v="0"/>
    <s v="music/indie rock"/>
    <n v="41"/>
    <n v="29.29"/>
    <x v="4"/>
    <s v="indie rock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x v="887"/>
    <x v="887"/>
    <b v="0"/>
    <n v="0"/>
    <b v="0"/>
    <s v="music/indie rock"/>
    <n v="0"/>
    <n v="0"/>
    <x v="4"/>
    <s v="indie rock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x v="888"/>
    <x v="888"/>
    <b v="0"/>
    <n v="4"/>
    <b v="0"/>
    <s v="music/indie rock"/>
    <n v="7"/>
    <n v="18"/>
    <x v="4"/>
    <s v="indie rock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x v="889"/>
    <x v="889"/>
    <b v="0"/>
    <n v="32"/>
    <b v="0"/>
    <s v="music/indie rock"/>
    <n v="9"/>
    <n v="73.760000000000005"/>
    <x v="4"/>
    <s v="indie rock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x v="890"/>
    <x v="890"/>
    <b v="0"/>
    <n v="4"/>
    <b v="0"/>
    <s v="music/indie rock"/>
    <n v="4"/>
    <n v="31.25"/>
    <x v="4"/>
    <s v="indie rock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x v="891"/>
    <x v="891"/>
    <b v="0"/>
    <n v="9"/>
    <b v="0"/>
    <s v="music/indie rock"/>
    <n v="3"/>
    <n v="28.89"/>
    <x v="4"/>
    <s v="indie rock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x v="892"/>
    <x v="892"/>
    <b v="0"/>
    <n v="17"/>
    <b v="0"/>
    <s v="music/indie rock"/>
    <n v="41"/>
    <n v="143.82"/>
    <x v="4"/>
    <s v="indie rock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x v="893"/>
    <x v="893"/>
    <b v="0"/>
    <n v="5"/>
    <b v="0"/>
    <s v="music/indie rock"/>
    <n v="10"/>
    <n v="40"/>
    <x v="4"/>
    <s v="indie rock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x v="894"/>
    <x v="894"/>
    <b v="0"/>
    <n v="53"/>
    <b v="0"/>
    <s v="music/indie rock"/>
    <n v="39"/>
    <n v="147.81"/>
    <x v="4"/>
    <s v="indie rock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x v="895"/>
    <x v="895"/>
    <b v="0"/>
    <n v="7"/>
    <b v="0"/>
    <s v="music/indie rock"/>
    <n v="2"/>
    <n v="27.86"/>
    <x v="4"/>
    <s v="indie rock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x v="896"/>
    <x v="896"/>
    <b v="0"/>
    <n v="72"/>
    <b v="0"/>
    <s v="music/indie rock"/>
    <n v="40"/>
    <n v="44.44"/>
    <x v="4"/>
    <s v="indie rock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x v="897"/>
    <x v="897"/>
    <b v="0"/>
    <n v="0"/>
    <b v="0"/>
    <s v="music/indie rock"/>
    <n v="0"/>
    <n v="0"/>
    <x v="4"/>
    <s v="indie rock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x v="898"/>
    <x v="898"/>
    <b v="0"/>
    <n v="2"/>
    <b v="0"/>
    <s v="music/indie rock"/>
    <n v="3"/>
    <n v="35"/>
    <x v="4"/>
    <s v="indie rock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x v="899"/>
    <x v="899"/>
    <b v="0"/>
    <n v="8"/>
    <b v="0"/>
    <s v="music/indie rock"/>
    <n v="37"/>
    <n v="35"/>
    <x v="4"/>
    <s v="indie rock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x v="900"/>
    <x v="900"/>
    <b v="0"/>
    <n v="2"/>
    <b v="0"/>
    <s v="music/jazz"/>
    <n v="0"/>
    <n v="10.5"/>
    <x v="4"/>
    <s v="jazz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x v="901"/>
    <x v="901"/>
    <b v="0"/>
    <n v="0"/>
    <b v="0"/>
    <s v="music/jazz"/>
    <n v="0"/>
    <n v="0"/>
    <x v="4"/>
    <s v="jazz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x v="902"/>
    <x v="902"/>
    <b v="0"/>
    <n v="3"/>
    <b v="0"/>
    <s v="music/jazz"/>
    <n v="0"/>
    <n v="30"/>
    <x v="4"/>
    <s v="jazz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x v="903"/>
    <x v="903"/>
    <b v="0"/>
    <n v="4"/>
    <b v="0"/>
    <s v="music/jazz"/>
    <n v="3"/>
    <n v="40"/>
    <x v="4"/>
    <s v="jazz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x v="904"/>
    <x v="904"/>
    <b v="0"/>
    <n v="3"/>
    <b v="0"/>
    <s v="music/jazz"/>
    <n v="0"/>
    <n v="50.33"/>
    <x v="4"/>
    <s v="jazz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x v="905"/>
    <x v="905"/>
    <b v="0"/>
    <n v="6"/>
    <b v="0"/>
    <s v="music/jazz"/>
    <n v="3"/>
    <n v="32.67"/>
    <x v="4"/>
    <s v="jazz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x v="906"/>
    <x v="906"/>
    <b v="0"/>
    <n v="0"/>
    <b v="0"/>
    <s v="music/jazz"/>
    <n v="0"/>
    <n v="0"/>
    <x v="4"/>
    <s v="jazz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x v="907"/>
    <x v="907"/>
    <b v="0"/>
    <n v="0"/>
    <b v="0"/>
    <s v="music/jazz"/>
    <n v="0"/>
    <n v="0"/>
    <x v="4"/>
    <s v="jazz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x v="908"/>
    <x v="908"/>
    <b v="0"/>
    <n v="0"/>
    <b v="0"/>
    <s v="music/jazz"/>
    <n v="0"/>
    <n v="0"/>
    <x v="4"/>
    <s v="jazz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x v="909"/>
    <x v="909"/>
    <b v="0"/>
    <n v="8"/>
    <b v="0"/>
    <s v="music/jazz"/>
    <n v="3"/>
    <n v="65"/>
    <x v="4"/>
    <s v="jazz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x v="910"/>
    <x v="910"/>
    <b v="0"/>
    <n v="5"/>
    <b v="0"/>
    <s v="music/jazz"/>
    <n v="22"/>
    <n v="24.6"/>
    <x v="4"/>
    <s v="jazz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x v="911"/>
    <x v="911"/>
    <b v="0"/>
    <n v="0"/>
    <b v="0"/>
    <s v="music/jazz"/>
    <n v="0"/>
    <n v="0"/>
    <x v="4"/>
    <s v="jazz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x v="912"/>
    <x v="912"/>
    <b v="0"/>
    <n v="2"/>
    <b v="0"/>
    <s v="music/jazz"/>
    <n v="1"/>
    <n v="15"/>
    <x v="4"/>
    <s v="jazz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x v="913"/>
    <x v="913"/>
    <b v="0"/>
    <n v="24"/>
    <b v="0"/>
    <s v="music/jazz"/>
    <n v="7"/>
    <n v="82.58"/>
    <x v="4"/>
    <s v="jazz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x v="914"/>
    <x v="914"/>
    <b v="0"/>
    <n v="0"/>
    <b v="0"/>
    <s v="music/jazz"/>
    <n v="0"/>
    <n v="0"/>
    <x v="4"/>
    <s v="jazz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x v="915"/>
    <x v="915"/>
    <b v="0"/>
    <n v="9"/>
    <b v="0"/>
    <s v="music/jazz"/>
    <n v="6"/>
    <n v="41.67"/>
    <x v="4"/>
    <s v="jazz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x v="916"/>
    <x v="916"/>
    <b v="0"/>
    <n v="0"/>
    <b v="0"/>
    <s v="music/jazz"/>
    <n v="0"/>
    <n v="0"/>
    <x v="4"/>
    <s v="jazz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x v="917"/>
    <x v="917"/>
    <b v="0"/>
    <n v="1"/>
    <b v="0"/>
    <s v="music/jazz"/>
    <n v="1"/>
    <n v="30"/>
    <x v="4"/>
    <s v="jazz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x v="918"/>
    <x v="918"/>
    <b v="0"/>
    <n v="10"/>
    <b v="0"/>
    <s v="music/jazz"/>
    <n v="5"/>
    <n v="19.600000000000001"/>
    <x v="4"/>
    <s v="jazz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d v="2012-12-19T15:24:05"/>
    <x v="919"/>
    <x v="919"/>
    <b v="0"/>
    <n v="1"/>
    <b v="0"/>
    <s v="music/jazz"/>
    <n v="1"/>
    <n v="100"/>
    <x v="4"/>
    <s v="jazz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x v="920"/>
    <x v="920"/>
    <b v="0"/>
    <n v="0"/>
    <b v="0"/>
    <s v="music/jazz"/>
    <n v="0"/>
    <n v="0"/>
    <x v="4"/>
    <s v="jazz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x v="921"/>
    <x v="921"/>
    <b v="0"/>
    <n v="20"/>
    <b v="0"/>
    <s v="music/jazz"/>
    <n v="31"/>
    <n v="231.75"/>
    <x v="4"/>
    <s v="jazz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x v="922"/>
    <x v="922"/>
    <b v="0"/>
    <n v="30"/>
    <b v="0"/>
    <s v="music/jazz"/>
    <n v="21"/>
    <n v="189.33"/>
    <x v="4"/>
    <s v="jazz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x v="923"/>
    <x v="923"/>
    <b v="0"/>
    <n v="6"/>
    <b v="0"/>
    <s v="music/jazz"/>
    <n v="2"/>
    <n v="55"/>
    <x v="4"/>
    <s v="jazz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x v="924"/>
    <x v="924"/>
    <b v="0"/>
    <n v="15"/>
    <b v="0"/>
    <s v="music/jazz"/>
    <n v="11"/>
    <n v="21.8"/>
    <x v="4"/>
    <s v="jazz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x v="925"/>
    <x v="925"/>
    <b v="0"/>
    <n v="5"/>
    <b v="0"/>
    <s v="music/jazz"/>
    <n v="3"/>
    <n v="32"/>
    <x v="4"/>
    <s v="jazz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x v="926"/>
    <x v="926"/>
    <b v="0"/>
    <n v="0"/>
    <b v="0"/>
    <s v="music/jazz"/>
    <n v="0"/>
    <n v="0"/>
    <x v="4"/>
    <s v="jazz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x v="927"/>
    <x v="927"/>
    <b v="0"/>
    <n v="0"/>
    <b v="0"/>
    <s v="music/jazz"/>
    <n v="0"/>
    <n v="0"/>
    <x v="4"/>
    <s v="jazz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x v="928"/>
    <x v="928"/>
    <b v="0"/>
    <n v="28"/>
    <b v="0"/>
    <s v="music/jazz"/>
    <n v="11"/>
    <n v="56.25"/>
    <x v="4"/>
    <s v="jazz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x v="929"/>
    <x v="929"/>
    <b v="0"/>
    <n v="0"/>
    <b v="0"/>
    <s v="music/jazz"/>
    <n v="0"/>
    <n v="0"/>
    <x v="4"/>
    <s v="jazz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x v="930"/>
    <x v="930"/>
    <b v="0"/>
    <n v="5"/>
    <b v="0"/>
    <s v="music/jazz"/>
    <n v="38"/>
    <n v="69"/>
    <x v="4"/>
    <s v="jazz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x v="931"/>
    <x v="931"/>
    <b v="0"/>
    <n v="7"/>
    <b v="0"/>
    <s v="music/jazz"/>
    <n v="7"/>
    <n v="18.71"/>
    <x v="4"/>
    <s v="jazz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x v="932"/>
    <x v="932"/>
    <b v="0"/>
    <n v="30"/>
    <b v="0"/>
    <s v="music/jazz"/>
    <n v="15"/>
    <n v="46.03"/>
    <x v="4"/>
    <s v="jazz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x v="933"/>
    <x v="933"/>
    <b v="0"/>
    <n v="2"/>
    <b v="0"/>
    <s v="music/jazz"/>
    <n v="6"/>
    <n v="60"/>
    <x v="4"/>
    <s v="jazz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x v="934"/>
    <x v="934"/>
    <b v="0"/>
    <n v="30"/>
    <b v="0"/>
    <s v="music/jazz"/>
    <n v="30"/>
    <n v="50.67"/>
    <x v="4"/>
    <s v="jazz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x v="935"/>
    <x v="935"/>
    <b v="0"/>
    <n v="2"/>
    <b v="0"/>
    <s v="music/jazz"/>
    <n v="1"/>
    <n v="25"/>
    <x v="4"/>
    <s v="jazz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x v="936"/>
    <x v="936"/>
    <b v="0"/>
    <n v="0"/>
    <b v="0"/>
    <s v="music/jazz"/>
    <n v="0"/>
    <n v="0"/>
    <x v="4"/>
    <s v="jazz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x v="937"/>
    <x v="937"/>
    <b v="0"/>
    <n v="2"/>
    <b v="0"/>
    <s v="music/jazz"/>
    <n v="1"/>
    <n v="20"/>
    <x v="4"/>
    <s v="jazz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x v="938"/>
    <x v="938"/>
    <b v="0"/>
    <n v="1"/>
    <b v="0"/>
    <s v="music/jazz"/>
    <n v="0"/>
    <n v="25"/>
    <x v="4"/>
    <s v="jazz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x v="939"/>
    <x v="939"/>
    <b v="0"/>
    <n v="2"/>
    <b v="0"/>
    <s v="music/jazz"/>
    <n v="1"/>
    <n v="20"/>
    <x v="4"/>
    <s v="jazz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x v="940"/>
    <x v="940"/>
    <b v="0"/>
    <n v="14"/>
    <b v="0"/>
    <s v="technology/wearables"/>
    <n v="17"/>
    <n v="110.29"/>
    <x v="2"/>
    <s v="wearables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x v="941"/>
    <x v="941"/>
    <b v="0"/>
    <n v="31"/>
    <b v="0"/>
    <s v="technology/wearables"/>
    <n v="2"/>
    <n v="37.450000000000003"/>
    <x v="2"/>
    <s v="wearables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x v="942"/>
    <x v="942"/>
    <b v="0"/>
    <n v="16"/>
    <b v="0"/>
    <s v="technology/wearables"/>
    <n v="9"/>
    <n v="41.75"/>
    <x v="2"/>
    <s v="wearables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x v="943"/>
    <x v="943"/>
    <b v="0"/>
    <n v="12"/>
    <b v="0"/>
    <s v="technology/wearables"/>
    <n v="10"/>
    <n v="24.08"/>
    <x v="2"/>
    <s v="wearables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x v="944"/>
    <x v="944"/>
    <b v="0"/>
    <n v="96"/>
    <b v="0"/>
    <s v="technology/wearables"/>
    <n v="13"/>
    <n v="69.41"/>
    <x v="2"/>
    <s v="wearables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x v="945"/>
    <x v="945"/>
    <b v="0"/>
    <n v="16"/>
    <b v="0"/>
    <s v="technology/wearables"/>
    <n v="2"/>
    <n v="155.25"/>
    <x v="2"/>
    <s v="wearables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x v="946"/>
    <x v="946"/>
    <b v="0"/>
    <n v="5"/>
    <b v="0"/>
    <s v="technology/wearables"/>
    <n v="2"/>
    <n v="57.2"/>
    <x v="2"/>
    <s v="wearables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x v="947"/>
    <x v="947"/>
    <b v="0"/>
    <n v="0"/>
    <b v="0"/>
    <s v="technology/wearables"/>
    <n v="0"/>
    <n v="0"/>
    <x v="2"/>
    <s v="wearables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x v="948"/>
    <x v="948"/>
    <b v="0"/>
    <n v="8"/>
    <b v="0"/>
    <s v="technology/wearables"/>
    <n v="12"/>
    <n v="60"/>
    <x v="2"/>
    <s v="wearables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x v="949"/>
    <x v="949"/>
    <b v="0"/>
    <n v="7"/>
    <b v="0"/>
    <s v="technology/wearables"/>
    <n v="1"/>
    <n v="39"/>
    <x v="2"/>
    <s v="wearables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x v="950"/>
    <x v="950"/>
    <b v="0"/>
    <n v="24"/>
    <b v="0"/>
    <s v="technology/wearables"/>
    <n v="28"/>
    <n v="58.42"/>
    <x v="2"/>
    <s v="wearables"/>
    <d v="2016-01-17T18:01:01"/>
    <x v="0"/>
  </r>
  <r>
    <n v="951"/>
    <s v="Smart Harness"/>
    <s v="Revolutionizing the way we walk our dogs!"/>
    <n v="50000"/>
    <n v="19195"/>
    <x v="2"/>
    <s v="US"/>
    <s v="USD"/>
    <n v="1465054872"/>
    <d v="2016-06-04T15:41:12"/>
    <x v="951"/>
    <x v="951"/>
    <b v="0"/>
    <n v="121"/>
    <b v="0"/>
    <s v="technology/wearables"/>
    <n v="38"/>
    <n v="158.63999999999999"/>
    <x v="2"/>
    <s v="wearables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x v="952"/>
    <x v="952"/>
    <b v="0"/>
    <n v="196"/>
    <b v="0"/>
    <s v="technology/wearables"/>
    <n v="40"/>
    <n v="99.86"/>
    <x v="2"/>
    <s v="wearables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x v="953"/>
    <x v="953"/>
    <b v="0"/>
    <n v="5"/>
    <b v="0"/>
    <s v="technology/wearables"/>
    <n v="1"/>
    <n v="25.2"/>
    <x v="2"/>
    <s v="wearables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x v="954"/>
    <x v="954"/>
    <b v="0"/>
    <n v="73"/>
    <b v="0"/>
    <s v="technology/wearables"/>
    <n v="43"/>
    <n v="89.19"/>
    <x v="2"/>
    <s v="wearables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x v="955"/>
    <x v="955"/>
    <b v="0"/>
    <n v="93"/>
    <b v="0"/>
    <s v="technology/wearables"/>
    <n v="6"/>
    <n v="182.62"/>
    <x v="2"/>
    <s v="wearables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x v="956"/>
    <x v="956"/>
    <b v="0"/>
    <n v="17"/>
    <b v="0"/>
    <s v="technology/wearables"/>
    <n v="2"/>
    <n v="50.65"/>
    <x v="2"/>
    <s v="wearables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x v="957"/>
    <x v="957"/>
    <b v="0"/>
    <n v="7"/>
    <b v="0"/>
    <s v="technology/wearables"/>
    <n v="2"/>
    <n v="33.29"/>
    <x v="2"/>
    <s v="wearables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x v="958"/>
    <x v="958"/>
    <b v="0"/>
    <n v="17"/>
    <b v="0"/>
    <s v="technology/wearables"/>
    <n v="11"/>
    <n v="51.82"/>
    <x v="2"/>
    <s v="wearables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x v="959"/>
    <x v="959"/>
    <b v="0"/>
    <n v="171"/>
    <b v="0"/>
    <s v="technology/wearables"/>
    <n v="39"/>
    <n v="113.63"/>
    <x v="2"/>
    <s v="wearables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x v="960"/>
    <x v="960"/>
    <b v="0"/>
    <n v="188"/>
    <b v="0"/>
    <s v="technology/wearables"/>
    <n v="46"/>
    <n v="136.46"/>
    <x v="2"/>
    <s v="wearables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x v="961"/>
    <x v="961"/>
    <b v="0"/>
    <n v="110"/>
    <b v="0"/>
    <s v="technology/wearables"/>
    <n v="42"/>
    <n v="364.35"/>
    <x v="2"/>
    <s v="wearables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x v="962"/>
    <x v="962"/>
    <b v="0"/>
    <n v="37"/>
    <b v="0"/>
    <s v="technology/wearables"/>
    <n v="28"/>
    <n v="19.239999999999998"/>
    <x v="2"/>
    <s v="wearables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x v="963"/>
    <x v="963"/>
    <b v="0"/>
    <n v="9"/>
    <b v="0"/>
    <s v="technology/wearables"/>
    <n v="1"/>
    <n v="41.89"/>
    <x v="2"/>
    <s v="wearables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x v="964"/>
    <x v="964"/>
    <b v="0"/>
    <n v="29"/>
    <b v="0"/>
    <s v="technology/wearables"/>
    <n v="1"/>
    <n v="30.31"/>
    <x v="2"/>
    <s v="wearables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x v="965"/>
    <x v="965"/>
    <b v="0"/>
    <n v="6"/>
    <b v="0"/>
    <s v="technology/wearables"/>
    <n v="1"/>
    <n v="49.67"/>
    <x v="2"/>
    <s v="wearables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x v="966"/>
    <x v="966"/>
    <b v="0"/>
    <n v="30"/>
    <b v="0"/>
    <s v="technology/wearables"/>
    <n v="15"/>
    <n v="59.2"/>
    <x v="2"/>
    <s v="wearables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x v="967"/>
    <x v="967"/>
    <b v="0"/>
    <n v="81"/>
    <b v="0"/>
    <s v="technology/wearables"/>
    <n v="18"/>
    <n v="43.98"/>
    <x v="2"/>
    <s v="wearables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x v="968"/>
    <x v="968"/>
    <b v="0"/>
    <n v="4"/>
    <b v="0"/>
    <s v="technology/wearables"/>
    <n v="1"/>
    <n v="26.5"/>
    <x v="2"/>
    <s v="wearables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x v="969"/>
    <x v="969"/>
    <b v="0"/>
    <n v="11"/>
    <b v="0"/>
    <s v="technology/wearables"/>
    <n v="47"/>
    <n v="1272.73"/>
    <x v="2"/>
    <s v="wearables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x v="970"/>
    <x v="970"/>
    <b v="0"/>
    <n v="14"/>
    <b v="0"/>
    <s v="technology/wearables"/>
    <n v="46"/>
    <n v="164"/>
    <x v="2"/>
    <s v="wearables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x v="971"/>
    <x v="971"/>
    <b v="0"/>
    <n v="5"/>
    <b v="0"/>
    <s v="technology/wearables"/>
    <n v="0"/>
    <n v="45.2"/>
    <x v="2"/>
    <s v="wearables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x v="972"/>
    <x v="972"/>
    <b v="0"/>
    <n v="45"/>
    <b v="0"/>
    <s v="technology/wearables"/>
    <n v="35"/>
    <n v="153.88999999999999"/>
    <x v="2"/>
    <s v="wearables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x v="973"/>
    <x v="973"/>
    <b v="0"/>
    <n v="8"/>
    <b v="0"/>
    <s v="technology/wearables"/>
    <n v="2"/>
    <n v="51.38"/>
    <x v="2"/>
    <s v="wearables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x v="974"/>
    <x v="974"/>
    <b v="0"/>
    <n v="3"/>
    <b v="0"/>
    <s v="technology/wearables"/>
    <n v="1"/>
    <n v="93.33"/>
    <x v="2"/>
    <s v="wearables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x v="975"/>
    <x v="975"/>
    <b v="0"/>
    <n v="24"/>
    <b v="0"/>
    <s v="technology/wearables"/>
    <n v="3"/>
    <n v="108.63"/>
    <x v="2"/>
    <s v="wearables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x v="976"/>
    <x v="976"/>
    <b v="0"/>
    <n v="18"/>
    <b v="0"/>
    <s v="technology/wearables"/>
    <n v="2"/>
    <n v="160.5"/>
    <x v="2"/>
    <s v="wearables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x v="977"/>
    <x v="977"/>
    <b v="0"/>
    <n v="12"/>
    <b v="0"/>
    <s v="technology/wearables"/>
    <n v="34"/>
    <n v="75.75"/>
    <x v="2"/>
    <s v="wearables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x v="978"/>
    <x v="978"/>
    <b v="0"/>
    <n v="123"/>
    <b v="0"/>
    <s v="technology/wearables"/>
    <n v="56"/>
    <n v="790.84"/>
    <x v="2"/>
    <s v="wearables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x v="979"/>
    <x v="979"/>
    <b v="0"/>
    <n v="96"/>
    <b v="0"/>
    <s v="technology/wearables"/>
    <n v="83"/>
    <n v="301.94"/>
    <x v="2"/>
    <s v="wearables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x v="980"/>
    <x v="980"/>
    <b v="0"/>
    <n v="31"/>
    <b v="0"/>
    <s v="technology/wearables"/>
    <n v="15"/>
    <n v="47.94"/>
    <x v="2"/>
    <s v="wearables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x v="981"/>
    <x v="981"/>
    <b v="0"/>
    <n v="4"/>
    <b v="0"/>
    <s v="technology/wearables"/>
    <n v="0"/>
    <n v="2.75"/>
    <x v="2"/>
    <s v="wearables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x v="982"/>
    <x v="982"/>
    <b v="0"/>
    <n v="3"/>
    <b v="0"/>
    <s v="technology/wearables"/>
    <n v="0"/>
    <n v="1"/>
    <x v="2"/>
    <s v="wearables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x v="983"/>
    <x v="983"/>
    <b v="0"/>
    <n v="179"/>
    <b v="0"/>
    <s v="technology/wearables"/>
    <n v="30"/>
    <n v="171.79"/>
    <x v="2"/>
    <s v="wearables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x v="984"/>
    <x v="984"/>
    <b v="0"/>
    <n v="3"/>
    <b v="0"/>
    <s v="technology/wearables"/>
    <n v="1"/>
    <n v="35.33"/>
    <x v="2"/>
    <s v="wearables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x v="985"/>
    <x v="985"/>
    <b v="0"/>
    <n v="23"/>
    <b v="0"/>
    <s v="technology/wearables"/>
    <n v="6"/>
    <n v="82.09"/>
    <x v="2"/>
    <s v="wearables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x v="986"/>
    <x v="986"/>
    <b v="0"/>
    <n v="23"/>
    <b v="0"/>
    <s v="technology/wearables"/>
    <n v="13"/>
    <n v="110.87"/>
    <x v="2"/>
    <s v="wearables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x v="987"/>
    <x v="987"/>
    <b v="0"/>
    <n v="41"/>
    <b v="0"/>
    <s v="technology/wearables"/>
    <n v="13"/>
    <n v="161.22"/>
    <x v="2"/>
    <s v="wearables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x v="988"/>
    <x v="988"/>
    <b v="0"/>
    <n v="0"/>
    <b v="0"/>
    <s v="technology/wearables"/>
    <n v="0"/>
    <n v="0"/>
    <x v="2"/>
    <s v="wearables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d v="2016-09-28T22:24:55"/>
    <x v="989"/>
    <x v="989"/>
    <b v="0"/>
    <n v="32"/>
    <b v="0"/>
    <s v="technology/wearables"/>
    <n v="17"/>
    <n v="52.41"/>
    <x v="2"/>
    <s v="wearables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x v="990"/>
    <x v="990"/>
    <b v="0"/>
    <n v="2"/>
    <b v="0"/>
    <s v="technology/wearables"/>
    <n v="0"/>
    <n v="13"/>
    <x v="2"/>
    <s v="wearables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x v="991"/>
    <x v="991"/>
    <b v="0"/>
    <n v="7"/>
    <b v="0"/>
    <s v="technology/wearables"/>
    <n v="4"/>
    <n v="30.29"/>
    <x v="2"/>
    <s v="wearables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x v="992"/>
    <x v="992"/>
    <b v="0"/>
    <n v="4"/>
    <b v="0"/>
    <s v="technology/wearables"/>
    <n v="0"/>
    <n v="116.75"/>
    <x v="2"/>
    <s v="wearables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x v="993"/>
    <x v="993"/>
    <b v="0"/>
    <n v="196"/>
    <b v="0"/>
    <s v="technology/wearables"/>
    <n v="25"/>
    <n v="89.6"/>
    <x v="2"/>
    <s v="wearables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x v="994"/>
    <x v="994"/>
    <b v="0"/>
    <n v="11"/>
    <b v="0"/>
    <s v="technology/wearables"/>
    <n v="2"/>
    <n v="424.45"/>
    <x v="2"/>
    <s v="wearables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x v="995"/>
    <x v="995"/>
    <b v="0"/>
    <n v="9"/>
    <b v="0"/>
    <s v="technology/wearables"/>
    <n v="7"/>
    <n v="80.67"/>
    <x v="2"/>
    <s v="wearables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x v="996"/>
    <x v="996"/>
    <b v="0"/>
    <n v="5"/>
    <b v="0"/>
    <s v="technology/wearables"/>
    <n v="2"/>
    <n v="13"/>
    <x v="2"/>
    <s v="wearables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x v="997"/>
    <x v="997"/>
    <b v="0"/>
    <n v="8"/>
    <b v="0"/>
    <s v="technology/wearables"/>
    <n v="1"/>
    <n v="8.1300000000000008"/>
    <x v="2"/>
    <s v="wearables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x v="998"/>
    <x v="998"/>
    <b v="0"/>
    <n v="229"/>
    <b v="0"/>
    <s v="technology/wearables"/>
    <n v="59"/>
    <n v="153.43"/>
    <x v="2"/>
    <s v="wearables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x v="999"/>
    <x v="999"/>
    <b v="0"/>
    <n v="40"/>
    <b v="0"/>
    <s v="technology/wearables"/>
    <n v="8"/>
    <n v="292.08"/>
    <x v="2"/>
    <s v="wearables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x v="1000"/>
    <x v="1000"/>
    <b v="0"/>
    <n v="6"/>
    <b v="0"/>
    <s v="technology/wearables"/>
    <n v="2"/>
    <n v="3304"/>
    <x v="2"/>
    <s v="wearables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x v="1001"/>
    <x v="1001"/>
    <b v="0"/>
    <n v="4"/>
    <b v="0"/>
    <s v="technology/wearables"/>
    <n v="104"/>
    <n v="1300"/>
    <x v="2"/>
    <s v="wearables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x v="1002"/>
    <x v="1002"/>
    <b v="0"/>
    <n v="22"/>
    <b v="0"/>
    <s v="technology/wearables"/>
    <n v="30"/>
    <n v="134.55000000000001"/>
    <x v="2"/>
    <s v="wearables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x v="1003"/>
    <x v="1003"/>
    <b v="0"/>
    <n v="15"/>
    <b v="0"/>
    <s v="technology/wearables"/>
    <n v="16"/>
    <n v="214.07"/>
    <x v="2"/>
    <s v="wearables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x v="1004"/>
    <x v="1004"/>
    <b v="0"/>
    <n v="95"/>
    <b v="0"/>
    <s v="technology/wearables"/>
    <n v="82"/>
    <n v="216.34"/>
    <x v="2"/>
    <s v="wearables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x v="1005"/>
    <x v="1005"/>
    <b v="0"/>
    <n v="161"/>
    <b v="0"/>
    <s v="technology/wearables"/>
    <n v="75"/>
    <n v="932.31"/>
    <x v="2"/>
    <s v="wearables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x v="1006"/>
    <x v="1006"/>
    <b v="0"/>
    <n v="8"/>
    <b v="0"/>
    <s v="technology/wearables"/>
    <n v="6"/>
    <n v="29.25"/>
    <x v="2"/>
    <s v="wearables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x v="1007"/>
    <x v="1007"/>
    <b v="0"/>
    <n v="76"/>
    <b v="0"/>
    <s v="technology/wearables"/>
    <n v="44"/>
    <n v="174.95"/>
    <x v="2"/>
    <s v="wearables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x v="1008"/>
    <x v="1008"/>
    <b v="0"/>
    <n v="1"/>
    <b v="0"/>
    <s v="technology/wearables"/>
    <n v="0"/>
    <n v="250"/>
    <x v="2"/>
    <s v="wearables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x v="1009"/>
    <x v="1009"/>
    <b v="0"/>
    <n v="101"/>
    <b v="0"/>
    <s v="technology/wearables"/>
    <n v="13"/>
    <n v="65"/>
    <x v="2"/>
    <s v="wearables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x v="1010"/>
    <x v="1010"/>
    <b v="0"/>
    <n v="4"/>
    <b v="0"/>
    <s v="technology/wearables"/>
    <n v="0"/>
    <n v="55"/>
    <x v="2"/>
    <s v="wearables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x v="1011"/>
    <x v="1011"/>
    <b v="0"/>
    <n v="1"/>
    <b v="0"/>
    <s v="technology/wearables"/>
    <n v="0"/>
    <n v="75"/>
    <x v="2"/>
    <s v="wearables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x v="1012"/>
    <x v="1012"/>
    <b v="0"/>
    <n v="775"/>
    <b v="0"/>
    <s v="technology/wearables"/>
    <n v="21535"/>
    <n v="1389.36"/>
    <x v="2"/>
    <s v="wearables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x v="1013"/>
    <x v="1013"/>
    <b v="0"/>
    <n v="90"/>
    <b v="0"/>
    <s v="technology/wearables"/>
    <n v="35"/>
    <n v="95.91"/>
    <x v="2"/>
    <s v="wearables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x v="1014"/>
    <x v="1014"/>
    <b v="0"/>
    <n v="16"/>
    <b v="0"/>
    <s v="technology/wearables"/>
    <n v="31"/>
    <n v="191.25"/>
    <x v="2"/>
    <s v="wearables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x v="1015"/>
    <x v="1015"/>
    <b v="0"/>
    <n v="6"/>
    <b v="0"/>
    <s v="technology/wearables"/>
    <n v="3"/>
    <n v="40"/>
    <x v="2"/>
    <s v="wearables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x v="1016"/>
    <x v="1016"/>
    <b v="0"/>
    <n v="38"/>
    <b v="0"/>
    <s v="technology/wearables"/>
    <n v="3"/>
    <n v="74.790000000000006"/>
    <x v="2"/>
    <s v="wearables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x v="1017"/>
    <x v="1017"/>
    <b v="0"/>
    <n v="355"/>
    <b v="0"/>
    <s v="technology/wearables"/>
    <n v="23"/>
    <n v="161.12"/>
    <x v="2"/>
    <s v="wearables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x v="1018"/>
    <x v="1018"/>
    <b v="0"/>
    <n v="7"/>
    <b v="0"/>
    <s v="technology/wearables"/>
    <n v="3"/>
    <n v="88.71"/>
    <x v="2"/>
    <s v="wearables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x v="1019"/>
    <x v="1019"/>
    <b v="0"/>
    <n v="400"/>
    <b v="0"/>
    <s v="technology/wearables"/>
    <n v="47"/>
    <n v="53.25"/>
    <x v="2"/>
    <s v="wearables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x v="1020"/>
    <x v="1020"/>
    <b v="0"/>
    <n v="30"/>
    <b v="1"/>
    <s v="music/electronic music"/>
    <n v="206"/>
    <n v="106.2"/>
    <x v="4"/>
    <s v="electronic music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x v="1021"/>
    <x v="1021"/>
    <b v="1"/>
    <n v="478"/>
    <b v="1"/>
    <s v="music/electronic music"/>
    <n v="352"/>
    <n v="22.08"/>
    <x v="4"/>
    <s v="electronic music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x v="1022"/>
    <x v="1022"/>
    <b v="1"/>
    <n v="74"/>
    <b v="1"/>
    <s v="music/electronic music"/>
    <n v="115"/>
    <n v="31.05"/>
    <x v="4"/>
    <s v="electronic music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x v="1023"/>
    <x v="1023"/>
    <b v="0"/>
    <n v="131"/>
    <b v="1"/>
    <s v="music/electronic music"/>
    <n v="237"/>
    <n v="36.21"/>
    <x v="4"/>
    <s v="electronic music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x v="1024"/>
    <x v="1024"/>
    <b v="1"/>
    <n v="61"/>
    <b v="1"/>
    <s v="music/electronic music"/>
    <n v="119"/>
    <n v="388.98"/>
    <x v="4"/>
    <s v="electronic music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x v="1025"/>
    <x v="1025"/>
    <b v="1"/>
    <n v="1071"/>
    <b v="1"/>
    <s v="music/electronic music"/>
    <n v="110"/>
    <n v="71.849999999999994"/>
    <x v="4"/>
    <s v="electronic music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x v="1026"/>
    <x v="1026"/>
    <b v="1"/>
    <n v="122"/>
    <b v="1"/>
    <s v="music/electronic music"/>
    <n v="100"/>
    <n v="57.38"/>
    <x v="4"/>
    <s v="electronic music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x v="1027"/>
    <x v="1027"/>
    <b v="1"/>
    <n v="111"/>
    <b v="1"/>
    <s v="music/electronic music"/>
    <n v="103"/>
    <n v="69.67"/>
    <x v="4"/>
    <s v="electronic music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x v="1028"/>
    <x v="1028"/>
    <b v="1"/>
    <n v="255"/>
    <b v="1"/>
    <s v="music/electronic music"/>
    <n v="117"/>
    <n v="45.99"/>
    <x v="4"/>
    <s v="electronic music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x v="1029"/>
    <x v="1029"/>
    <b v="0"/>
    <n v="141"/>
    <b v="1"/>
    <s v="music/electronic music"/>
    <n v="112"/>
    <n v="79.260000000000005"/>
    <x v="4"/>
    <s v="electronic music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x v="1030"/>
    <x v="1030"/>
    <b v="0"/>
    <n v="159"/>
    <b v="1"/>
    <s v="music/electronic music"/>
    <n v="342"/>
    <n v="43.03"/>
    <x v="4"/>
    <s v="electronic music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x v="1031"/>
    <x v="1031"/>
    <b v="0"/>
    <n v="99"/>
    <b v="1"/>
    <s v="music/electronic music"/>
    <n v="107"/>
    <n v="108.48"/>
    <x v="4"/>
    <s v="electronic music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x v="1032"/>
    <x v="1032"/>
    <b v="0"/>
    <n v="96"/>
    <b v="1"/>
    <s v="music/electronic music"/>
    <n v="108"/>
    <n v="61.03"/>
    <x v="4"/>
    <s v="electronic music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x v="1033"/>
    <x v="1033"/>
    <b v="0"/>
    <n v="27"/>
    <b v="1"/>
    <s v="music/electronic music"/>
    <n v="103"/>
    <n v="50.59"/>
    <x v="4"/>
    <s v="electronic music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x v="1034"/>
    <x v="1034"/>
    <b v="0"/>
    <n v="166"/>
    <b v="1"/>
    <s v="music/electronic music"/>
    <n v="130"/>
    <n v="39.159999999999997"/>
    <x v="4"/>
    <s v="electronic music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x v="1035"/>
    <x v="1035"/>
    <b v="0"/>
    <n v="76"/>
    <b v="1"/>
    <s v="music/electronic music"/>
    <n v="108"/>
    <n v="65.16"/>
    <x v="4"/>
    <s v="electronic music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x v="1036"/>
    <x v="1036"/>
    <b v="0"/>
    <n v="211"/>
    <b v="1"/>
    <s v="music/electronic music"/>
    <n v="112"/>
    <n v="23.96"/>
    <x v="4"/>
    <s v="electronic music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x v="1037"/>
    <x v="1037"/>
    <b v="0"/>
    <n v="21"/>
    <b v="1"/>
    <s v="music/electronic music"/>
    <n v="102"/>
    <n v="48.62"/>
    <x v="4"/>
    <s v="electronic music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x v="1038"/>
    <x v="1038"/>
    <b v="0"/>
    <n v="61"/>
    <b v="1"/>
    <s v="music/electronic music"/>
    <n v="145"/>
    <n v="35.74"/>
    <x v="4"/>
    <s v="electronic music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x v="1039"/>
    <x v="1039"/>
    <b v="0"/>
    <n v="30"/>
    <b v="1"/>
    <s v="music/electronic music"/>
    <n v="128"/>
    <n v="21.37"/>
    <x v="4"/>
    <s v="electronic music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x v="1040"/>
    <x v="1040"/>
    <b v="0"/>
    <n v="1"/>
    <b v="0"/>
    <s v="journalism/audio"/>
    <n v="0"/>
    <n v="250"/>
    <x v="5"/>
    <s v="audio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x v="1041"/>
    <x v="1041"/>
    <b v="0"/>
    <n v="0"/>
    <b v="0"/>
    <s v="journalism/audio"/>
    <n v="0"/>
    <n v="0"/>
    <x v="5"/>
    <s v="audio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x v="1042"/>
    <x v="1042"/>
    <b v="0"/>
    <n v="1"/>
    <b v="0"/>
    <s v="journalism/audio"/>
    <n v="2"/>
    <n v="10"/>
    <x v="5"/>
    <s v="audio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x v="1043"/>
    <x v="1043"/>
    <b v="0"/>
    <n v="292"/>
    <b v="0"/>
    <s v="journalism/audio"/>
    <n v="9"/>
    <n v="29.24"/>
    <x v="5"/>
    <s v="audio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x v="1044"/>
    <x v="1044"/>
    <b v="0"/>
    <n v="2"/>
    <b v="0"/>
    <s v="journalism/audio"/>
    <n v="0"/>
    <n v="3"/>
    <x v="5"/>
    <s v="audio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x v="1045"/>
    <x v="1045"/>
    <b v="0"/>
    <n v="8"/>
    <b v="0"/>
    <s v="journalism/audio"/>
    <n v="3"/>
    <n v="33.25"/>
    <x v="5"/>
    <s v="audio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x v="1046"/>
    <x v="1046"/>
    <b v="0"/>
    <n v="0"/>
    <b v="0"/>
    <s v="journalism/audio"/>
    <n v="0"/>
    <n v="0"/>
    <x v="5"/>
    <s v="audio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x v="1047"/>
    <x v="1047"/>
    <b v="0"/>
    <n v="1"/>
    <b v="0"/>
    <s v="journalism/audio"/>
    <n v="0"/>
    <n v="1"/>
    <x v="5"/>
    <s v="audio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x v="1048"/>
    <x v="1048"/>
    <b v="0"/>
    <n v="4"/>
    <b v="0"/>
    <s v="journalism/audio"/>
    <n v="1"/>
    <n v="53"/>
    <x v="5"/>
    <s v="audio"/>
    <d v="2016-09-25T01:16:29"/>
    <x v="2"/>
  </r>
  <r>
    <n v="1049"/>
    <s v="J1 (Canceled)"/>
    <s v="------"/>
    <n v="12000"/>
    <n v="0"/>
    <x v="1"/>
    <s v="US"/>
    <s v="USD"/>
    <n v="1455272445"/>
    <d v="2016-02-12T10:20:45"/>
    <x v="1049"/>
    <x v="1049"/>
    <b v="0"/>
    <n v="0"/>
    <b v="0"/>
    <s v="journalism/audio"/>
    <n v="0"/>
    <n v="0"/>
    <x v="5"/>
    <s v="audio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x v="1050"/>
    <x v="1050"/>
    <b v="0"/>
    <n v="0"/>
    <b v="0"/>
    <s v="journalism/audio"/>
    <n v="0"/>
    <n v="0"/>
    <x v="5"/>
    <s v="audio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x v="1051"/>
    <x v="1051"/>
    <b v="0"/>
    <n v="0"/>
    <b v="0"/>
    <s v="journalism/audio"/>
    <n v="0"/>
    <n v="0"/>
    <x v="5"/>
    <s v="audio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x v="1052"/>
    <x v="1052"/>
    <b v="0"/>
    <n v="0"/>
    <b v="0"/>
    <s v="journalism/audio"/>
    <n v="0"/>
    <n v="0"/>
    <x v="5"/>
    <s v="audio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x v="1053"/>
    <x v="1053"/>
    <b v="0"/>
    <n v="1"/>
    <b v="0"/>
    <s v="journalism/audio"/>
    <n v="1"/>
    <n v="15"/>
    <x v="5"/>
    <s v="audio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x v="1054"/>
    <x v="1054"/>
    <b v="0"/>
    <n v="0"/>
    <b v="0"/>
    <s v="journalism/audio"/>
    <n v="0"/>
    <n v="0"/>
    <x v="5"/>
    <s v="audio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x v="1055"/>
    <x v="1055"/>
    <b v="0"/>
    <n v="0"/>
    <b v="0"/>
    <s v="journalism/audio"/>
    <n v="0"/>
    <n v="0"/>
    <x v="5"/>
    <s v="audio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x v="1056"/>
    <x v="1056"/>
    <b v="0"/>
    <n v="0"/>
    <b v="0"/>
    <s v="journalism/audio"/>
    <n v="0"/>
    <n v="0"/>
    <x v="5"/>
    <s v="audio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x v="1057"/>
    <x v="1057"/>
    <b v="0"/>
    <n v="0"/>
    <b v="0"/>
    <s v="journalism/audio"/>
    <n v="0"/>
    <n v="0"/>
    <x v="5"/>
    <s v="audio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x v="1058"/>
    <x v="1058"/>
    <b v="0"/>
    <n v="0"/>
    <b v="0"/>
    <s v="journalism/audio"/>
    <n v="0"/>
    <n v="0"/>
    <x v="5"/>
    <s v="audio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x v="1059"/>
    <x v="1059"/>
    <b v="0"/>
    <n v="0"/>
    <b v="0"/>
    <s v="journalism/audio"/>
    <n v="0"/>
    <n v="0"/>
    <x v="5"/>
    <s v="audio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x v="1060"/>
    <x v="1060"/>
    <b v="0"/>
    <n v="1"/>
    <b v="0"/>
    <s v="journalism/audio"/>
    <n v="1"/>
    <n v="50"/>
    <x v="5"/>
    <s v="audio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x v="1061"/>
    <x v="1061"/>
    <b v="0"/>
    <n v="0"/>
    <b v="0"/>
    <s v="journalism/audio"/>
    <n v="0"/>
    <n v="0"/>
    <x v="5"/>
    <s v="audio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d v="2016-07-12T19:22:21"/>
    <x v="1062"/>
    <x v="1062"/>
    <b v="0"/>
    <n v="4"/>
    <b v="0"/>
    <s v="journalism/audio"/>
    <n v="95"/>
    <n v="47.5"/>
    <x v="5"/>
    <s v="audio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x v="1063"/>
    <x v="1063"/>
    <b v="0"/>
    <n v="0"/>
    <b v="0"/>
    <s v="journalism/audio"/>
    <n v="0"/>
    <n v="0"/>
    <x v="5"/>
    <s v="audio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x v="1064"/>
    <x v="1064"/>
    <b v="0"/>
    <n v="123"/>
    <b v="0"/>
    <s v="games/video games"/>
    <n v="9"/>
    <n v="65.67"/>
    <x v="6"/>
    <s v="video games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x v="1065"/>
    <x v="1065"/>
    <b v="0"/>
    <n v="5"/>
    <b v="0"/>
    <s v="games/video games"/>
    <n v="3"/>
    <n v="16.2"/>
    <x v="6"/>
    <s v="video games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x v="1066"/>
    <x v="1066"/>
    <b v="0"/>
    <n v="148"/>
    <b v="0"/>
    <s v="games/video games"/>
    <n v="3"/>
    <n v="34.130000000000003"/>
    <x v="6"/>
    <s v="video games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x v="1067"/>
    <x v="1067"/>
    <b v="0"/>
    <n v="10"/>
    <b v="0"/>
    <s v="games/video games"/>
    <n v="26"/>
    <n v="13"/>
    <x v="6"/>
    <s v="video games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x v="1068"/>
    <x v="1068"/>
    <b v="0"/>
    <n v="4"/>
    <b v="0"/>
    <s v="games/video games"/>
    <n v="0"/>
    <n v="11.25"/>
    <x v="6"/>
    <s v="video games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x v="1069"/>
    <x v="1069"/>
    <b v="0"/>
    <n v="21"/>
    <b v="0"/>
    <s v="games/video games"/>
    <n v="39"/>
    <n v="40.479999999999997"/>
    <x v="6"/>
    <s v="video games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x v="1070"/>
    <x v="1070"/>
    <b v="0"/>
    <n v="2"/>
    <b v="0"/>
    <s v="games/video games"/>
    <n v="1"/>
    <n v="35"/>
    <x v="6"/>
    <s v="video games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x v="1071"/>
    <x v="1071"/>
    <b v="0"/>
    <n v="0"/>
    <b v="0"/>
    <s v="games/video games"/>
    <n v="0"/>
    <n v="0"/>
    <x v="6"/>
    <s v="video games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x v="1072"/>
    <x v="1072"/>
    <b v="0"/>
    <n v="4"/>
    <b v="0"/>
    <s v="games/video games"/>
    <n v="0"/>
    <n v="12.75"/>
    <x v="6"/>
    <s v="video games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x v="1073"/>
    <x v="1073"/>
    <b v="0"/>
    <n v="1"/>
    <b v="0"/>
    <s v="games/video games"/>
    <n v="1"/>
    <n v="10"/>
    <x v="6"/>
    <s v="video games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x v="1074"/>
    <x v="1074"/>
    <b v="0"/>
    <n v="30"/>
    <b v="0"/>
    <s v="games/video games"/>
    <n v="6"/>
    <n v="113.57"/>
    <x v="6"/>
    <s v="video games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x v="1075"/>
    <x v="1075"/>
    <b v="0"/>
    <n v="3"/>
    <b v="0"/>
    <s v="games/video games"/>
    <n v="5"/>
    <n v="15"/>
    <x v="6"/>
    <s v="video games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x v="1076"/>
    <x v="1076"/>
    <b v="0"/>
    <n v="975"/>
    <b v="0"/>
    <s v="games/video games"/>
    <n v="63"/>
    <n v="48.28"/>
    <x v="6"/>
    <s v="video games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x v="1077"/>
    <x v="1077"/>
    <b v="0"/>
    <n v="167"/>
    <b v="0"/>
    <s v="games/video games"/>
    <n v="29"/>
    <n v="43.98"/>
    <x v="6"/>
    <s v="video games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x v="1078"/>
    <x v="1078"/>
    <b v="0"/>
    <n v="5"/>
    <b v="0"/>
    <s v="games/video games"/>
    <n v="8"/>
    <n v="9"/>
    <x v="6"/>
    <s v="video games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x v="1079"/>
    <x v="1079"/>
    <b v="0"/>
    <n v="18"/>
    <b v="0"/>
    <s v="games/video games"/>
    <n v="3"/>
    <n v="37.67"/>
    <x v="6"/>
    <s v="video games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x v="1080"/>
    <x v="1080"/>
    <b v="0"/>
    <n v="98"/>
    <b v="0"/>
    <s v="games/video games"/>
    <n v="9"/>
    <n v="18.579999999999998"/>
    <x v="6"/>
    <s v="video games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x v="1081"/>
    <x v="1081"/>
    <b v="0"/>
    <n v="4"/>
    <b v="0"/>
    <s v="games/video games"/>
    <n v="0"/>
    <n v="3"/>
    <x v="6"/>
    <s v="video games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x v="1082"/>
    <x v="1082"/>
    <b v="0"/>
    <n v="3"/>
    <b v="0"/>
    <s v="games/video games"/>
    <n v="1"/>
    <n v="18.670000000000002"/>
    <x v="6"/>
    <s v="video games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x v="1083"/>
    <x v="1083"/>
    <b v="0"/>
    <n v="1"/>
    <b v="0"/>
    <s v="games/video games"/>
    <n v="1"/>
    <n v="410"/>
    <x v="6"/>
    <s v="video games"/>
    <d v="2014-08-02T15:49:43"/>
    <x v="3"/>
  </r>
  <r>
    <n v="1084"/>
    <s v="My own channel"/>
    <s v="I want to start my own channel for gaming"/>
    <n v="550"/>
    <n v="0"/>
    <x v="2"/>
    <s v="US"/>
    <s v="USD"/>
    <n v="1407534804"/>
    <d v="2014-08-08T21:53:24"/>
    <x v="1084"/>
    <x v="1084"/>
    <b v="0"/>
    <n v="0"/>
    <b v="0"/>
    <s v="games/video games"/>
    <n v="0"/>
    <n v="0"/>
    <x v="6"/>
    <s v="video games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x v="1085"/>
    <x v="1085"/>
    <b v="0"/>
    <n v="9"/>
    <b v="0"/>
    <s v="games/video games"/>
    <n v="3"/>
    <n v="114"/>
    <x v="6"/>
    <s v="video games"/>
    <d v="2016-03-14T15:06:15"/>
    <x v="2"/>
  </r>
  <r>
    <n v="1086"/>
    <s v="Cyber Universe Online"/>
    <s v="Humanity's future in the Galaxy"/>
    <n v="18000"/>
    <n v="15"/>
    <x v="2"/>
    <s v="US"/>
    <s v="USD"/>
    <n v="1408913291"/>
    <d v="2014-08-24T20:48:11"/>
    <x v="1086"/>
    <x v="1086"/>
    <b v="0"/>
    <n v="2"/>
    <b v="0"/>
    <s v="games/video games"/>
    <n v="0"/>
    <n v="7.5"/>
    <x v="6"/>
    <s v="video games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x v="1087"/>
    <x v="1087"/>
    <b v="0"/>
    <n v="0"/>
    <b v="0"/>
    <s v="games/video games"/>
    <n v="0"/>
    <n v="0"/>
    <x v="6"/>
    <s v="video games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x v="1088"/>
    <x v="1088"/>
    <b v="0"/>
    <n v="147"/>
    <b v="0"/>
    <s v="games/video games"/>
    <n v="14"/>
    <n v="43.42"/>
    <x v="6"/>
    <s v="video games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x v="1089"/>
    <x v="1089"/>
    <b v="0"/>
    <n v="49"/>
    <b v="0"/>
    <s v="games/video games"/>
    <n v="8"/>
    <n v="23.96"/>
    <x v="6"/>
    <s v="video games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x v="1090"/>
    <x v="1090"/>
    <b v="0"/>
    <n v="1"/>
    <b v="0"/>
    <s v="games/video games"/>
    <n v="0"/>
    <n v="5"/>
    <x v="6"/>
    <s v="video games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x v="1091"/>
    <x v="1091"/>
    <b v="0"/>
    <n v="2"/>
    <b v="0"/>
    <s v="games/video games"/>
    <n v="13"/>
    <n v="12.5"/>
    <x v="6"/>
    <s v="video games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x v="1092"/>
    <x v="1092"/>
    <b v="0"/>
    <n v="7"/>
    <b v="0"/>
    <s v="games/video games"/>
    <n v="1"/>
    <n v="3"/>
    <x v="6"/>
    <s v="video games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x v="1093"/>
    <x v="1093"/>
    <b v="0"/>
    <n v="4"/>
    <b v="0"/>
    <s v="games/video games"/>
    <n v="14"/>
    <n v="10.56"/>
    <x v="6"/>
    <s v="video games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x v="1094"/>
    <x v="1094"/>
    <b v="0"/>
    <n v="27"/>
    <b v="0"/>
    <s v="games/video games"/>
    <n v="18"/>
    <n v="122"/>
    <x v="6"/>
    <s v="video games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x v="1095"/>
    <x v="1095"/>
    <b v="0"/>
    <n v="94"/>
    <b v="0"/>
    <s v="games/video games"/>
    <n v="5"/>
    <n v="267.81"/>
    <x v="6"/>
    <s v="video games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x v="1096"/>
    <x v="1096"/>
    <b v="0"/>
    <n v="29"/>
    <b v="0"/>
    <s v="games/video games"/>
    <n v="18"/>
    <n v="74.209999999999994"/>
    <x v="6"/>
    <s v="video games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x v="1097"/>
    <x v="1097"/>
    <b v="0"/>
    <n v="7"/>
    <b v="0"/>
    <s v="games/video games"/>
    <n v="0"/>
    <n v="6.71"/>
    <x v="6"/>
    <s v="video games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x v="1098"/>
    <x v="1098"/>
    <b v="0"/>
    <n v="22"/>
    <b v="0"/>
    <s v="games/video games"/>
    <n v="7"/>
    <n v="81.95"/>
    <x v="6"/>
    <s v="video games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x v="1099"/>
    <x v="1099"/>
    <b v="0"/>
    <n v="1"/>
    <b v="0"/>
    <s v="games/video games"/>
    <n v="1"/>
    <n v="25"/>
    <x v="6"/>
    <s v="video games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x v="1100"/>
    <x v="1100"/>
    <b v="0"/>
    <n v="10"/>
    <b v="0"/>
    <s v="games/video games"/>
    <n v="3"/>
    <n v="10"/>
    <x v="6"/>
    <s v="video games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x v="1101"/>
    <x v="1101"/>
    <b v="0"/>
    <n v="6"/>
    <b v="0"/>
    <s v="games/video games"/>
    <n v="0"/>
    <n v="6.83"/>
    <x v="6"/>
    <s v="video games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x v="1102"/>
    <x v="1102"/>
    <b v="0"/>
    <n v="24"/>
    <b v="0"/>
    <s v="games/video games"/>
    <n v="5"/>
    <n v="17.71"/>
    <x v="6"/>
    <s v="video games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x v="1103"/>
    <x v="1103"/>
    <b v="0"/>
    <n v="15"/>
    <b v="0"/>
    <s v="games/video games"/>
    <n v="2"/>
    <n v="16.2"/>
    <x v="6"/>
    <s v="video games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x v="1104"/>
    <x v="1104"/>
    <b v="0"/>
    <n v="37"/>
    <b v="0"/>
    <s v="games/video games"/>
    <n v="5"/>
    <n v="80.3"/>
    <x v="6"/>
    <s v="video games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x v="1105"/>
    <x v="1105"/>
    <b v="0"/>
    <n v="20"/>
    <b v="0"/>
    <s v="games/video games"/>
    <n v="0"/>
    <n v="71.55"/>
    <x v="6"/>
    <s v="video games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x v="1106"/>
    <x v="1106"/>
    <b v="0"/>
    <n v="7"/>
    <b v="0"/>
    <s v="games/video games"/>
    <n v="41"/>
    <n v="23.57"/>
    <x v="6"/>
    <s v="video games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x v="1107"/>
    <x v="1107"/>
    <b v="0"/>
    <n v="0"/>
    <b v="0"/>
    <s v="games/video games"/>
    <n v="0"/>
    <n v="0"/>
    <x v="6"/>
    <s v="video games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x v="1108"/>
    <x v="1108"/>
    <b v="0"/>
    <n v="21"/>
    <b v="0"/>
    <s v="games/video games"/>
    <n v="3"/>
    <n v="34.880000000000003"/>
    <x v="6"/>
    <s v="video games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x v="1109"/>
    <x v="1109"/>
    <b v="0"/>
    <n v="3"/>
    <b v="0"/>
    <s v="games/video games"/>
    <n v="0"/>
    <n v="15"/>
    <x v="6"/>
    <s v="video games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x v="1110"/>
    <x v="1110"/>
    <b v="0"/>
    <n v="11"/>
    <b v="0"/>
    <s v="games/video games"/>
    <n v="1"/>
    <n v="23.18"/>
    <x v="6"/>
    <s v="video games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x v="1111"/>
    <x v="1111"/>
    <b v="0"/>
    <n v="1"/>
    <b v="0"/>
    <s v="games/video games"/>
    <n v="0"/>
    <n v="1"/>
    <x v="6"/>
    <s v="video games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x v="1112"/>
    <x v="1112"/>
    <b v="0"/>
    <n v="312"/>
    <b v="0"/>
    <s v="games/video games"/>
    <n v="36"/>
    <n v="100.23"/>
    <x v="6"/>
    <s v="video games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x v="1113"/>
    <x v="1113"/>
    <b v="0"/>
    <n v="1"/>
    <b v="0"/>
    <s v="games/video games"/>
    <n v="1"/>
    <n v="5"/>
    <x v="6"/>
    <s v="video games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x v="1114"/>
    <x v="1114"/>
    <b v="0"/>
    <n v="3"/>
    <b v="0"/>
    <s v="games/video games"/>
    <n v="0"/>
    <n v="3.33"/>
    <x v="6"/>
    <s v="video games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x v="1115"/>
    <x v="1115"/>
    <b v="0"/>
    <n v="4"/>
    <b v="0"/>
    <s v="games/video games"/>
    <n v="0"/>
    <n v="13.25"/>
    <x v="6"/>
    <s v="video games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x v="1116"/>
    <x v="1116"/>
    <b v="0"/>
    <n v="10"/>
    <b v="0"/>
    <s v="games/video games"/>
    <n v="0"/>
    <n v="17.850000000000001"/>
    <x v="6"/>
    <s v="video games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x v="1117"/>
    <x v="1117"/>
    <b v="0"/>
    <n v="8"/>
    <b v="0"/>
    <s v="games/video games"/>
    <n v="8"/>
    <n v="10.38"/>
    <x v="6"/>
    <s v="video games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x v="1118"/>
    <x v="1118"/>
    <b v="0"/>
    <n v="3"/>
    <b v="0"/>
    <s v="games/video games"/>
    <n v="2"/>
    <n v="36.33"/>
    <x v="6"/>
    <s v="video games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x v="1119"/>
    <x v="1119"/>
    <b v="0"/>
    <n v="1"/>
    <b v="0"/>
    <s v="games/video games"/>
    <n v="0"/>
    <n v="5"/>
    <x v="6"/>
    <s v="video games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x v="1120"/>
    <x v="1120"/>
    <b v="0"/>
    <n v="0"/>
    <b v="0"/>
    <s v="games/video games"/>
    <n v="0"/>
    <n v="0"/>
    <x v="6"/>
    <s v="video games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x v="1121"/>
    <x v="1121"/>
    <b v="0"/>
    <n v="5"/>
    <b v="0"/>
    <s v="games/video games"/>
    <n v="0"/>
    <n v="5.8"/>
    <x v="6"/>
    <s v="video games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x v="1122"/>
    <x v="1122"/>
    <b v="0"/>
    <n v="0"/>
    <b v="0"/>
    <s v="games/video games"/>
    <n v="0"/>
    <n v="0"/>
    <x v="6"/>
    <s v="video games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x v="1123"/>
    <x v="1123"/>
    <b v="0"/>
    <n v="3"/>
    <b v="0"/>
    <s v="games/video games"/>
    <n v="0"/>
    <n v="3.67"/>
    <x v="6"/>
    <s v="video games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x v="1124"/>
    <x v="1124"/>
    <b v="0"/>
    <n v="7"/>
    <b v="0"/>
    <s v="games/mobile games"/>
    <n v="0"/>
    <n v="60.71"/>
    <x v="6"/>
    <s v="mobile games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x v="1125"/>
    <x v="1125"/>
    <b v="0"/>
    <n v="0"/>
    <b v="0"/>
    <s v="games/mobile games"/>
    <n v="0"/>
    <n v="0"/>
    <x v="6"/>
    <s v="mobile games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x v="1126"/>
    <x v="1126"/>
    <b v="0"/>
    <n v="2"/>
    <b v="0"/>
    <s v="games/mobile games"/>
    <n v="1"/>
    <n v="5"/>
    <x v="6"/>
    <s v="mobile games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x v="1127"/>
    <x v="1127"/>
    <b v="0"/>
    <n v="23"/>
    <b v="0"/>
    <s v="games/mobile games"/>
    <n v="2"/>
    <n v="25.43"/>
    <x v="6"/>
    <s v="mobile games"/>
    <d v="2014-11-14T21:30:00"/>
    <x v="3"/>
  </r>
  <r>
    <n v="1128"/>
    <s v="Flying Turds"/>
    <s v="#havingfunFTW"/>
    <n v="1000"/>
    <n v="1"/>
    <x v="2"/>
    <s v="GB"/>
    <s v="GBP"/>
    <n v="1407425717"/>
    <d v="2014-08-07T15:35:17"/>
    <x v="1128"/>
    <x v="1128"/>
    <b v="0"/>
    <n v="1"/>
    <b v="0"/>
    <s v="games/mobile games"/>
    <n v="0"/>
    <n v="1"/>
    <x v="6"/>
    <s v="mobile games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x v="1129"/>
    <x v="1129"/>
    <b v="0"/>
    <n v="2"/>
    <b v="0"/>
    <s v="games/mobile games"/>
    <n v="0"/>
    <n v="10.5"/>
    <x v="6"/>
    <s v="mobile games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x v="1130"/>
    <x v="1130"/>
    <b v="0"/>
    <n v="3"/>
    <b v="0"/>
    <s v="games/mobile games"/>
    <n v="0"/>
    <n v="3.67"/>
    <x v="6"/>
    <s v="mobile games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x v="1131"/>
    <x v="1131"/>
    <b v="0"/>
    <n v="0"/>
    <b v="0"/>
    <s v="games/mobile games"/>
    <n v="0"/>
    <n v="0"/>
    <x v="6"/>
    <s v="mobile games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x v="1132"/>
    <x v="1132"/>
    <b v="0"/>
    <n v="13"/>
    <b v="0"/>
    <s v="games/mobile games"/>
    <n v="14"/>
    <n v="110.62"/>
    <x v="6"/>
    <s v="mobile games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x v="1133"/>
    <x v="1133"/>
    <b v="0"/>
    <n v="1"/>
    <b v="0"/>
    <s v="games/mobile games"/>
    <n v="1"/>
    <n v="20"/>
    <x v="6"/>
    <s v="mobile games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x v="1134"/>
    <x v="1134"/>
    <b v="0"/>
    <n v="1"/>
    <b v="0"/>
    <s v="games/mobile games"/>
    <n v="0"/>
    <n v="1"/>
    <x v="6"/>
    <s v="mobile games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x v="1135"/>
    <x v="1135"/>
    <b v="0"/>
    <n v="1"/>
    <b v="0"/>
    <s v="games/mobile games"/>
    <n v="5"/>
    <n v="50"/>
    <x v="6"/>
    <s v="mobile games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x v="1136"/>
    <x v="1136"/>
    <b v="0"/>
    <n v="6"/>
    <b v="0"/>
    <s v="games/mobile games"/>
    <n v="6"/>
    <n v="45"/>
    <x v="6"/>
    <s v="mobile games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x v="1137"/>
    <x v="1137"/>
    <b v="0"/>
    <n v="39"/>
    <b v="0"/>
    <s v="games/mobile games"/>
    <n v="40"/>
    <n v="253.21"/>
    <x v="6"/>
    <s v="mobile games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x v="1138"/>
    <x v="1138"/>
    <b v="0"/>
    <n v="4"/>
    <b v="0"/>
    <s v="games/mobile games"/>
    <n v="0"/>
    <n v="31.25"/>
    <x v="6"/>
    <s v="mobile games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x v="1139"/>
    <x v="1139"/>
    <b v="0"/>
    <n v="1"/>
    <b v="0"/>
    <s v="games/mobile games"/>
    <n v="0"/>
    <n v="5"/>
    <x v="6"/>
    <s v="mobile games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x v="1140"/>
    <x v="1140"/>
    <b v="0"/>
    <n v="0"/>
    <b v="0"/>
    <s v="games/mobile games"/>
    <n v="0"/>
    <n v="0"/>
    <x v="6"/>
    <s v="mobile games"/>
    <d v="2015-08-06T11:05:21"/>
    <x v="0"/>
  </r>
  <r>
    <n v="1141"/>
    <s v="Arena Z - Zombie Survival"/>
    <s v="I think this will be a great game!"/>
    <n v="500"/>
    <n v="0"/>
    <x v="2"/>
    <s v="DE"/>
    <s v="EUR"/>
    <n v="1436460450"/>
    <d v="2015-07-09T16:47:30"/>
    <x v="1141"/>
    <x v="1141"/>
    <b v="0"/>
    <n v="0"/>
    <b v="0"/>
    <s v="games/mobile games"/>
    <n v="0"/>
    <n v="0"/>
    <x v="6"/>
    <s v="mobile games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x v="1142"/>
    <x v="1142"/>
    <b v="0"/>
    <n v="0"/>
    <b v="0"/>
    <s v="games/mobile games"/>
    <n v="0"/>
    <n v="0"/>
    <x v="6"/>
    <s v="mobile games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x v="1143"/>
    <x v="1143"/>
    <b v="0"/>
    <n v="8"/>
    <b v="0"/>
    <s v="games/mobile games"/>
    <n v="0"/>
    <n v="23.25"/>
    <x v="6"/>
    <s v="mobile games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x v="1144"/>
    <x v="1144"/>
    <b v="0"/>
    <n v="0"/>
    <b v="0"/>
    <s v="food/food trucks"/>
    <n v="0"/>
    <n v="0"/>
    <x v="7"/>
    <s v="food trucks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x v="1145"/>
    <x v="1145"/>
    <b v="0"/>
    <n v="1"/>
    <b v="0"/>
    <s v="food/food trucks"/>
    <n v="0"/>
    <n v="100"/>
    <x v="7"/>
    <s v="food trucks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x v="1146"/>
    <x v="1146"/>
    <b v="0"/>
    <n v="12"/>
    <b v="0"/>
    <s v="food/food trucks"/>
    <n v="9"/>
    <n v="44.17"/>
    <x v="7"/>
    <s v="food trucks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x v="1147"/>
    <x v="1147"/>
    <b v="0"/>
    <n v="0"/>
    <b v="0"/>
    <s v="food/food trucks"/>
    <n v="0"/>
    <n v="0"/>
    <x v="7"/>
    <s v="food trucks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x v="1148"/>
    <x v="1148"/>
    <b v="0"/>
    <n v="3"/>
    <b v="0"/>
    <s v="food/food trucks"/>
    <n v="0"/>
    <n v="24.33"/>
    <x v="7"/>
    <s v="food trucks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x v="1149"/>
    <x v="1149"/>
    <b v="0"/>
    <n v="2"/>
    <b v="0"/>
    <s v="food/food trucks"/>
    <n v="0"/>
    <n v="37.5"/>
    <x v="7"/>
    <s v="food trucks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x v="1150"/>
    <x v="1150"/>
    <b v="0"/>
    <n v="6"/>
    <b v="0"/>
    <s v="food/food trucks"/>
    <n v="10"/>
    <n v="42"/>
    <x v="7"/>
    <s v="food trucks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x v="1151"/>
    <x v="1151"/>
    <b v="0"/>
    <n v="0"/>
    <b v="0"/>
    <s v="food/food trucks"/>
    <n v="0"/>
    <n v="0"/>
    <x v="7"/>
    <s v="food trucks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x v="1152"/>
    <x v="1152"/>
    <b v="0"/>
    <n v="15"/>
    <b v="0"/>
    <s v="food/food trucks"/>
    <n v="6"/>
    <n v="60.73"/>
    <x v="7"/>
    <s v="food trucks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x v="1153"/>
    <x v="1153"/>
    <b v="0"/>
    <n v="1"/>
    <b v="0"/>
    <s v="food/food trucks"/>
    <n v="1"/>
    <n v="50"/>
    <x v="7"/>
    <s v="food trucks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x v="1154"/>
    <x v="1154"/>
    <b v="0"/>
    <n v="3"/>
    <b v="0"/>
    <s v="food/food trucks"/>
    <n v="7"/>
    <n v="108.33"/>
    <x v="7"/>
    <s v="food trucks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x v="1155"/>
    <x v="1155"/>
    <b v="0"/>
    <n v="8"/>
    <b v="0"/>
    <s v="food/food trucks"/>
    <n v="1"/>
    <n v="23.5"/>
    <x v="7"/>
    <s v="food trucks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x v="1156"/>
    <x v="1156"/>
    <b v="0"/>
    <n v="0"/>
    <b v="0"/>
    <s v="food/food trucks"/>
    <n v="0"/>
    <n v="0"/>
    <x v="7"/>
    <s v="food trucks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x v="1157"/>
    <x v="1157"/>
    <b v="0"/>
    <n v="3"/>
    <b v="0"/>
    <s v="food/food trucks"/>
    <n v="2"/>
    <n v="50.33"/>
    <x v="7"/>
    <s v="food trucks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x v="1158"/>
    <x v="1158"/>
    <b v="0"/>
    <n v="3"/>
    <b v="0"/>
    <s v="food/food trucks"/>
    <n v="0"/>
    <n v="11.67"/>
    <x v="7"/>
    <s v="food trucks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x v="1159"/>
    <x v="1159"/>
    <b v="0"/>
    <n v="0"/>
    <b v="0"/>
    <s v="food/food trucks"/>
    <n v="0"/>
    <n v="0"/>
    <x v="7"/>
    <s v="food trucks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x v="1160"/>
    <x v="1160"/>
    <b v="0"/>
    <n v="19"/>
    <b v="0"/>
    <s v="food/food trucks"/>
    <n v="4"/>
    <n v="60.79"/>
    <x v="7"/>
    <s v="food trucks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x v="1161"/>
    <x v="1161"/>
    <b v="0"/>
    <n v="0"/>
    <b v="0"/>
    <s v="food/food trucks"/>
    <n v="0"/>
    <n v="0"/>
    <x v="7"/>
    <s v="food trucks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x v="1162"/>
    <x v="1162"/>
    <b v="0"/>
    <n v="2"/>
    <b v="0"/>
    <s v="food/food trucks"/>
    <n v="0"/>
    <n v="17.5"/>
    <x v="7"/>
    <s v="food trucks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x v="1163"/>
    <x v="1163"/>
    <b v="0"/>
    <n v="0"/>
    <b v="0"/>
    <s v="food/food trucks"/>
    <n v="0"/>
    <n v="0"/>
    <x v="7"/>
    <s v="food trucks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x v="1164"/>
    <x v="1164"/>
    <b v="0"/>
    <n v="0"/>
    <b v="0"/>
    <s v="food/food trucks"/>
    <n v="0"/>
    <n v="0"/>
    <x v="7"/>
    <s v="food trucks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x v="1165"/>
    <x v="1165"/>
    <b v="0"/>
    <n v="25"/>
    <b v="0"/>
    <s v="food/food trucks"/>
    <n v="21"/>
    <n v="82.82"/>
    <x v="7"/>
    <s v="food trucks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x v="1166"/>
    <x v="1166"/>
    <b v="0"/>
    <n v="8"/>
    <b v="0"/>
    <s v="food/food trucks"/>
    <n v="19"/>
    <n v="358.88"/>
    <x v="7"/>
    <s v="food trucks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x v="1167"/>
    <x v="1167"/>
    <b v="0"/>
    <n v="16"/>
    <b v="0"/>
    <s v="food/food trucks"/>
    <n v="2"/>
    <n v="61.19"/>
    <x v="7"/>
    <s v="food trucks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x v="1168"/>
    <x v="1168"/>
    <b v="0"/>
    <n v="3"/>
    <b v="0"/>
    <s v="food/food trucks"/>
    <n v="6"/>
    <n v="340"/>
    <x v="7"/>
    <s v="food trucks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x v="1169"/>
    <x v="1169"/>
    <b v="0"/>
    <n v="3"/>
    <b v="0"/>
    <s v="food/food trucks"/>
    <n v="0"/>
    <n v="5.67"/>
    <x v="7"/>
    <s v="food trucks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x v="1170"/>
    <x v="1170"/>
    <b v="0"/>
    <n v="2"/>
    <b v="0"/>
    <s v="food/food trucks"/>
    <n v="0"/>
    <n v="50"/>
    <x v="7"/>
    <s v="food trucks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x v="1171"/>
    <x v="1171"/>
    <b v="0"/>
    <n v="1"/>
    <b v="0"/>
    <s v="food/food trucks"/>
    <n v="0"/>
    <n v="25"/>
    <x v="7"/>
    <s v="food trucks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x v="1172"/>
    <x v="1172"/>
    <b v="0"/>
    <n v="0"/>
    <b v="0"/>
    <s v="food/food trucks"/>
    <n v="0"/>
    <n v="0"/>
    <x v="7"/>
    <s v="food trucks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x v="1173"/>
    <x v="1173"/>
    <b v="0"/>
    <n v="1"/>
    <b v="0"/>
    <s v="food/food trucks"/>
    <n v="0"/>
    <n v="30"/>
    <x v="7"/>
    <s v="food trucks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x v="1174"/>
    <x v="1174"/>
    <b v="0"/>
    <n v="19"/>
    <b v="0"/>
    <s v="food/food trucks"/>
    <n v="6"/>
    <n v="46.63"/>
    <x v="7"/>
    <s v="food trucks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x v="1175"/>
    <x v="1175"/>
    <b v="0"/>
    <n v="9"/>
    <b v="0"/>
    <s v="food/food trucks"/>
    <n v="3"/>
    <n v="65"/>
    <x v="7"/>
    <s v="food trucks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x v="1176"/>
    <x v="1176"/>
    <b v="0"/>
    <n v="1"/>
    <b v="0"/>
    <s v="food/food trucks"/>
    <n v="0"/>
    <n v="10"/>
    <x v="7"/>
    <s v="food trucks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x v="1177"/>
    <x v="1177"/>
    <b v="0"/>
    <n v="0"/>
    <b v="0"/>
    <s v="food/food trucks"/>
    <n v="0"/>
    <n v="0"/>
    <x v="7"/>
    <s v="food trucks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x v="1178"/>
    <x v="1178"/>
    <b v="0"/>
    <n v="1"/>
    <b v="0"/>
    <s v="food/food trucks"/>
    <n v="0"/>
    <n v="5"/>
    <x v="7"/>
    <s v="food trucks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x v="1179"/>
    <x v="1179"/>
    <b v="0"/>
    <n v="5"/>
    <b v="0"/>
    <s v="food/food trucks"/>
    <n v="5"/>
    <n v="640"/>
    <x v="7"/>
    <s v="food trucks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x v="1180"/>
    <x v="1180"/>
    <b v="0"/>
    <n v="85"/>
    <b v="0"/>
    <s v="food/food trucks"/>
    <n v="12"/>
    <n v="69.12"/>
    <x v="7"/>
    <s v="food trucks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x v="1181"/>
    <x v="1181"/>
    <b v="0"/>
    <n v="3"/>
    <b v="0"/>
    <s v="food/food trucks"/>
    <n v="0"/>
    <n v="1.33"/>
    <x v="7"/>
    <s v="food trucks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x v="1182"/>
    <x v="1182"/>
    <b v="0"/>
    <n v="4"/>
    <b v="0"/>
    <s v="food/food trucks"/>
    <n v="4"/>
    <n v="10.5"/>
    <x v="7"/>
    <s v="food trucks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x v="1183"/>
    <x v="1183"/>
    <b v="0"/>
    <n v="3"/>
    <b v="0"/>
    <s v="food/food trucks"/>
    <n v="4"/>
    <n v="33.33"/>
    <x v="7"/>
    <s v="food trucks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x v="1184"/>
    <x v="1184"/>
    <b v="0"/>
    <n v="375"/>
    <b v="1"/>
    <s v="photography/photobooks"/>
    <n v="105"/>
    <n v="61.56"/>
    <x v="8"/>
    <s v="photobooks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x v="1185"/>
    <x v="1185"/>
    <b v="0"/>
    <n v="111"/>
    <b v="1"/>
    <s v="photography/photobooks"/>
    <n v="105"/>
    <n v="118.74"/>
    <x v="8"/>
    <s v="photobooks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x v="1186"/>
    <x v="1186"/>
    <b v="0"/>
    <n v="123"/>
    <b v="1"/>
    <s v="photography/photobooks"/>
    <n v="107"/>
    <n v="65.08"/>
    <x v="8"/>
    <s v="photobooks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x v="1187"/>
    <x v="1187"/>
    <b v="0"/>
    <n v="70"/>
    <b v="1"/>
    <s v="photography/photobooks"/>
    <n v="104"/>
    <n v="130.16"/>
    <x v="8"/>
    <s v="photobooks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x v="1188"/>
    <x v="1188"/>
    <b v="0"/>
    <n v="85"/>
    <b v="1"/>
    <s v="photography/photobooks"/>
    <n v="161"/>
    <n v="37.78"/>
    <x v="8"/>
    <s v="photobooks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x v="1189"/>
    <x v="1189"/>
    <b v="0"/>
    <n v="86"/>
    <b v="1"/>
    <s v="photography/photobooks"/>
    <n v="108"/>
    <n v="112.79"/>
    <x v="8"/>
    <s v="photobooks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x v="1190"/>
    <x v="1190"/>
    <b v="0"/>
    <n v="13"/>
    <b v="1"/>
    <s v="photography/photobooks"/>
    <n v="135"/>
    <n v="51.92"/>
    <x v="8"/>
    <s v="photobooks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x v="1191"/>
    <x v="1191"/>
    <b v="0"/>
    <n v="33"/>
    <b v="1"/>
    <s v="photography/photobooks"/>
    <n v="109"/>
    <n v="89.24"/>
    <x v="8"/>
    <s v="photobooks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x v="1192"/>
    <x v="1192"/>
    <b v="0"/>
    <n v="15"/>
    <b v="1"/>
    <s v="photography/photobooks"/>
    <n v="290"/>
    <n v="19.329999999999998"/>
    <x v="8"/>
    <s v="photobooks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x v="1193"/>
    <x v="1193"/>
    <b v="0"/>
    <n v="273"/>
    <b v="1"/>
    <s v="photography/photobooks"/>
    <n v="104"/>
    <n v="79.97"/>
    <x v="8"/>
    <s v="photobooks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x v="1194"/>
    <x v="1194"/>
    <b v="0"/>
    <n v="714"/>
    <b v="1"/>
    <s v="photography/photobooks"/>
    <n v="322"/>
    <n v="56.41"/>
    <x v="8"/>
    <s v="photobooks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x v="1195"/>
    <x v="1195"/>
    <b v="0"/>
    <n v="170"/>
    <b v="1"/>
    <s v="photography/photobooks"/>
    <n v="135"/>
    <n v="79.41"/>
    <x v="8"/>
    <s v="photobooks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x v="1196"/>
    <x v="1196"/>
    <b v="0"/>
    <n v="512"/>
    <b v="1"/>
    <s v="photography/photobooks"/>
    <n v="270"/>
    <n v="76.44"/>
    <x v="8"/>
    <s v="photobooks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x v="1197"/>
    <x v="1197"/>
    <b v="0"/>
    <n v="314"/>
    <b v="1"/>
    <s v="photography/photobooks"/>
    <n v="253"/>
    <n v="121"/>
    <x v="8"/>
    <s v="photobooks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x v="1198"/>
    <x v="1198"/>
    <b v="0"/>
    <n v="167"/>
    <b v="1"/>
    <s v="photography/photobooks"/>
    <n v="261"/>
    <n v="54.62"/>
    <x v="8"/>
    <s v="photobooks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x v="1199"/>
    <x v="1199"/>
    <b v="0"/>
    <n v="9"/>
    <b v="1"/>
    <s v="photography/photobooks"/>
    <n v="101"/>
    <n v="299.22000000000003"/>
    <x v="8"/>
    <s v="photobooks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x v="1200"/>
    <x v="1200"/>
    <b v="0"/>
    <n v="103"/>
    <b v="1"/>
    <s v="photography/photobooks"/>
    <n v="126"/>
    <n v="58.53"/>
    <x v="8"/>
    <s v="photobooks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x v="1201"/>
    <x v="1201"/>
    <b v="0"/>
    <n v="111"/>
    <b v="1"/>
    <s v="photography/photobooks"/>
    <n v="102"/>
    <n v="55.37"/>
    <x v="8"/>
    <s v="photobooks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x v="1202"/>
    <x v="1202"/>
    <b v="0"/>
    <n v="271"/>
    <b v="1"/>
    <s v="photography/photobooks"/>
    <n v="199"/>
    <n v="183.8"/>
    <x v="8"/>
    <s v="photobooks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x v="1203"/>
    <x v="1203"/>
    <b v="0"/>
    <n v="101"/>
    <b v="1"/>
    <s v="photography/photobooks"/>
    <n v="102"/>
    <n v="165.35"/>
    <x v="8"/>
    <s v="photobooks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x v="1204"/>
    <x v="1204"/>
    <b v="0"/>
    <n v="57"/>
    <b v="1"/>
    <s v="photography/photobooks"/>
    <n v="103"/>
    <n v="234.79"/>
    <x v="8"/>
    <s v="photobooks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x v="1205"/>
    <x v="1205"/>
    <b v="0"/>
    <n v="62"/>
    <b v="1"/>
    <s v="photography/photobooks"/>
    <n v="101"/>
    <n v="211.48"/>
    <x v="8"/>
    <s v="photobooks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x v="1206"/>
    <x v="1206"/>
    <b v="0"/>
    <n v="32"/>
    <b v="1"/>
    <s v="photography/photobooks"/>
    <n v="115"/>
    <n v="32.340000000000003"/>
    <x v="8"/>
    <s v="photobooks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x v="1207"/>
    <x v="1207"/>
    <b v="0"/>
    <n v="141"/>
    <b v="1"/>
    <s v="photography/photobooks"/>
    <n v="104"/>
    <n v="123.38"/>
    <x v="8"/>
    <s v="photobooks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x v="1208"/>
    <x v="1208"/>
    <b v="0"/>
    <n v="75"/>
    <b v="1"/>
    <s v="photography/photobooks"/>
    <n v="155"/>
    <n v="207.07"/>
    <x v="8"/>
    <s v="photobooks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x v="1209"/>
    <x v="1209"/>
    <b v="0"/>
    <n v="46"/>
    <b v="1"/>
    <s v="photography/photobooks"/>
    <n v="106"/>
    <n v="138.26"/>
    <x v="8"/>
    <s v="photobooks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x v="1210"/>
    <x v="1210"/>
    <b v="0"/>
    <n v="103"/>
    <b v="1"/>
    <s v="photography/photobooks"/>
    <n v="254"/>
    <n v="493.82"/>
    <x v="8"/>
    <s v="photobooks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x v="1211"/>
    <x v="1211"/>
    <b v="0"/>
    <n v="6"/>
    <b v="1"/>
    <s v="photography/photobooks"/>
    <n v="101"/>
    <n v="168.5"/>
    <x v="8"/>
    <s v="photobooks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x v="1212"/>
    <x v="1212"/>
    <b v="0"/>
    <n v="83"/>
    <b v="1"/>
    <s v="photography/photobooks"/>
    <n v="129"/>
    <n v="38.869999999999997"/>
    <x v="8"/>
    <s v="photobooks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x v="1213"/>
    <x v="1213"/>
    <b v="0"/>
    <n v="108"/>
    <b v="1"/>
    <s v="photography/photobooks"/>
    <n v="102"/>
    <n v="61.53"/>
    <x v="8"/>
    <s v="photobooks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x v="1214"/>
    <x v="1214"/>
    <b v="0"/>
    <n v="25"/>
    <b v="1"/>
    <s v="photography/photobooks"/>
    <n v="132"/>
    <n v="105.44"/>
    <x v="8"/>
    <s v="photobooks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x v="1215"/>
    <x v="1215"/>
    <b v="0"/>
    <n v="549"/>
    <b v="1"/>
    <s v="photography/photobooks"/>
    <n v="786"/>
    <n v="71.59"/>
    <x v="8"/>
    <s v="photobooks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x v="1216"/>
    <x v="1216"/>
    <b v="0"/>
    <n v="222"/>
    <b v="1"/>
    <s v="photography/photobooks"/>
    <n v="146"/>
    <n v="91.88"/>
    <x v="8"/>
    <s v="photobooks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x v="1217"/>
    <x v="1217"/>
    <b v="0"/>
    <n v="183"/>
    <b v="1"/>
    <s v="photography/photobooks"/>
    <n v="103"/>
    <n v="148.57"/>
    <x v="8"/>
    <s v="photobooks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x v="1218"/>
    <x v="1218"/>
    <b v="0"/>
    <n v="89"/>
    <b v="1"/>
    <s v="photography/photobooks"/>
    <n v="172"/>
    <n v="174.21"/>
    <x v="8"/>
    <s v="photobooks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x v="1219"/>
    <x v="1219"/>
    <b v="0"/>
    <n v="253"/>
    <b v="1"/>
    <s v="photography/photobooks"/>
    <n v="159"/>
    <n v="102.86"/>
    <x v="8"/>
    <s v="photobooks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x v="1220"/>
    <x v="1220"/>
    <b v="0"/>
    <n v="140"/>
    <b v="1"/>
    <s v="photography/photobooks"/>
    <n v="104"/>
    <n v="111.18"/>
    <x v="8"/>
    <s v="photobooks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x v="1221"/>
    <x v="1221"/>
    <b v="0"/>
    <n v="103"/>
    <b v="1"/>
    <s v="photography/photobooks"/>
    <n v="111"/>
    <n v="23.8"/>
    <x v="8"/>
    <s v="photobooks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x v="1222"/>
    <x v="1222"/>
    <b v="0"/>
    <n v="138"/>
    <b v="1"/>
    <s v="photography/photobooks"/>
    <n v="280"/>
    <n v="81.27"/>
    <x v="8"/>
    <s v="photobooks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x v="1223"/>
    <x v="1223"/>
    <b v="0"/>
    <n v="191"/>
    <b v="1"/>
    <s v="photography/photobooks"/>
    <n v="112"/>
    <n v="116.21"/>
    <x v="8"/>
    <s v="photobooks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x v="1224"/>
    <x v="1224"/>
    <b v="0"/>
    <n v="18"/>
    <b v="0"/>
    <s v="music/world music"/>
    <n v="7"/>
    <n v="58.89"/>
    <x v="4"/>
    <s v="world music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x v="1225"/>
    <x v="1225"/>
    <b v="0"/>
    <n v="3"/>
    <b v="0"/>
    <s v="music/world music"/>
    <n v="4"/>
    <n v="44"/>
    <x v="4"/>
    <s v="world music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x v="1226"/>
    <x v="1226"/>
    <b v="0"/>
    <n v="40"/>
    <b v="0"/>
    <s v="music/world music"/>
    <n v="4"/>
    <n v="48.43"/>
    <x v="4"/>
    <s v="world music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x v="1227"/>
    <x v="1227"/>
    <b v="0"/>
    <n v="0"/>
    <b v="0"/>
    <s v="music/world music"/>
    <n v="0"/>
    <n v="0"/>
    <x v="4"/>
    <s v="world music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x v="1228"/>
    <x v="1228"/>
    <b v="0"/>
    <n v="24"/>
    <b v="0"/>
    <s v="music/world music"/>
    <n v="29"/>
    <n v="61.04"/>
    <x v="4"/>
    <s v="world music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x v="1229"/>
    <x v="1229"/>
    <b v="0"/>
    <n v="1"/>
    <b v="0"/>
    <s v="music/world music"/>
    <n v="1"/>
    <n v="25"/>
    <x v="4"/>
    <s v="world music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x v="1230"/>
    <x v="1230"/>
    <b v="0"/>
    <n v="0"/>
    <b v="0"/>
    <s v="music/world music"/>
    <n v="0"/>
    <n v="0"/>
    <x v="4"/>
    <s v="world music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x v="1231"/>
    <x v="1231"/>
    <b v="0"/>
    <n v="0"/>
    <b v="0"/>
    <s v="music/world music"/>
    <n v="0"/>
    <n v="0"/>
    <x v="4"/>
    <s v="world music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x v="1232"/>
    <x v="1232"/>
    <b v="0"/>
    <n v="1"/>
    <b v="0"/>
    <s v="music/world music"/>
    <n v="1"/>
    <n v="40"/>
    <x v="4"/>
    <s v="world music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x v="1233"/>
    <x v="1233"/>
    <b v="0"/>
    <n v="6"/>
    <b v="0"/>
    <s v="music/world music"/>
    <n v="12"/>
    <n v="19.329999999999998"/>
    <x v="4"/>
    <s v="world music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x v="1234"/>
    <x v="1234"/>
    <b v="0"/>
    <n v="0"/>
    <b v="0"/>
    <s v="music/world music"/>
    <n v="0"/>
    <n v="0"/>
    <x v="4"/>
    <s v="world music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x v="1235"/>
    <x v="1235"/>
    <b v="0"/>
    <n v="6"/>
    <b v="0"/>
    <s v="music/world music"/>
    <n v="3"/>
    <n v="35"/>
    <x v="4"/>
    <s v="world music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x v="1236"/>
    <x v="1236"/>
    <b v="0"/>
    <n v="0"/>
    <b v="0"/>
    <s v="music/world music"/>
    <n v="0"/>
    <n v="0"/>
    <x v="4"/>
    <s v="world music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x v="1237"/>
    <x v="1237"/>
    <b v="0"/>
    <n v="0"/>
    <b v="0"/>
    <s v="music/world music"/>
    <n v="0"/>
    <n v="0"/>
    <x v="4"/>
    <s v="world music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x v="1238"/>
    <x v="1238"/>
    <b v="0"/>
    <n v="3"/>
    <b v="0"/>
    <s v="music/world music"/>
    <n v="18"/>
    <n v="59.33"/>
    <x v="4"/>
    <s v="world music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x v="1239"/>
    <x v="1239"/>
    <b v="0"/>
    <n v="0"/>
    <b v="0"/>
    <s v="music/world music"/>
    <n v="0"/>
    <n v="0"/>
    <x v="4"/>
    <s v="world music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x v="1240"/>
    <x v="1240"/>
    <b v="0"/>
    <n v="8"/>
    <b v="0"/>
    <s v="music/world music"/>
    <n v="3"/>
    <n v="30.13"/>
    <x v="4"/>
    <s v="world music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x v="1241"/>
    <x v="1241"/>
    <b v="0"/>
    <n v="34"/>
    <b v="0"/>
    <s v="music/world music"/>
    <n v="51"/>
    <n v="74.62"/>
    <x v="4"/>
    <s v="world music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x v="1242"/>
    <x v="1242"/>
    <b v="0"/>
    <n v="1"/>
    <b v="0"/>
    <s v="music/world music"/>
    <n v="1"/>
    <n v="5"/>
    <x v="4"/>
    <s v="world music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x v="1243"/>
    <x v="1243"/>
    <b v="0"/>
    <n v="38"/>
    <b v="0"/>
    <s v="music/world music"/>
    <n v="14"/>
    <n v="44.5"/>
    <x v="4"/>
    <s v="world music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x v="1244"/>
    <x v="1244"/>
    <b v="1"/>
    <n v="45"/>
    <b v="1"/>
    <s v="music/rock"/>
    <n v="104"/>
    <n v="46.13"/>
    <x v="4"/>
    <s v="rock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x v="1245"/>
    <x v="1245"/>
    <b v="1"/>
    <n v="17"/>
    <b v="1"/>
    <s v="music/rock"/>
    <n v="120"/>
    <n v="141.47"/>
    <x v="4"/>
    <s v="rock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x v="1246"/>
    <x v="1246"/>
    <b v="1"/>
    <n v="31"/>
    <b v="1"/>
    <s v="music/rock"/>
    <n v="117"/>
    <n v="75.48"/>
    <x v="4"/>
    <s v="rock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x v="1247"/>
    <x v="1247"/>
    <b v="1"/>
    <n v="50"/>
    <b v="1"/>
    <s v="music/rock"/>
    <n v="122"/>
    <n v="85.5"/>
    <x v="4"/>
    <s v="rock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x v="1248"/>
    <x v="1248"/>
    <b v="1"/>
    <n v="59"/>
    <b v="1"/>
    <s v="music/rock"/>
    <n v="152"/>
    <n v="64.25"/>
    <x v="4"/>
    <s v="rock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x v="1249"/>
    <x v="1249"/>
    <b v="1"/>
    <n v="81"/>
    <b v="1"/>
    <s v="music/rock"/>
    <n v="104"/>
    <n v="64.47"/>
    <x v="4"/>
    <s v="rock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x v="1250"/>
    <x v="1250"/>
    <b v="1"/>
    <n v="508"/>
    <b v="1"/>
    <s v="music/rock"/>
    <n v="200"/>
    <n v="118.2"/>
    <x v="4"/>
    <s v="rock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x v="1251"/>
    <x v="1251"/>
    <b v="1"/>
    <n v="74"/>
    <b v="1"/>
    <s v="music/rock"/>
    <n v="102"/>
    <n v="82.54"/>
    <x v="4"/>
    <s v="rock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x v="1252"/>
    <x v="1252"/>
    <b v="1"/>
    <n v="141"/>
    <b v="1"/>
    <s v="music/rock"/>
    <n v="138"/>
    <n v="34.17"/>
    <x v="4"/>
    <s v="rock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x v="1253"/>
    <x v="1253"/>
    <b v="1"/>
    <n v="711"/>
    <b v="1"/>
    <s v="music/rock"/>
    <n v="303833"/>
    <n v="42.73"/>
    <x v="4"/>
    <s v="rock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x v="1254"/>
    <x v="1254"/>
    <b v="1"/>
    <n v="141"/>
    <b v="1"/>
    <s v="music/rock"/>
    <n v="199"/>
    <n v="94.49"/>
    <x v="4"/>
    <s v="rock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x v="1255"/>
    <x v="1255"/>
    <b v="1"/>
    <n v="109"/>
    <b v="1"/>
    <s v="music/rock"/>
    <n v="202"/>
    <n v="55.7"/>
    <x v="4"/>
    <s v="rock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x v="1256"/>
    <x v="1256"/>
    <b v="1"/>
    <n v="361"/>
    <b v="1"/>
    <s v="music/rock"/>
    <n v="118"/>
    <n v="98.03"/>
    <x v="4"/>
    <s v="rock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x v="1257"/>
    <x v="1257"/>
    <b v="1"/>
    <n v="176"/>
    <b v="1"/>
    <s v="music/rock"/>
    <n v="295"/>
    <n v="92.1"/>
    <x v="4"/>
    <s v="rock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x v="1258"/>
    <x v="1258"/>
    <b v="1"/>
    <n v="670"/>
    <b v="1"/>
    <s v="music/rock"/>
    <n v="213"/>
    <n v="38.18"/>
    <x v="4"/>
    <s v="rock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x v="1259"/>
    <x v="1259"/>
    <b v="1"/>
    <n v="96"/>
    <b v="1"/>
    <s v="music/rock"/>
    <n v="104"/>
    <n v="27.15"/>
    <x v="4"/>
    <s v="rock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x v="1260"/>
    <x v="1260"/>
    <b v="1"/>
    <n v="74"/>
    <b v="1"/>
    <s v="music/rock"/>
    <n v="114"/>
    <n v="50.69"/>
    <x v="4"/>
    <s v="rock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x v="1261"/>
    <x v="1261"/>
    <b v="1"/>
    <n v="52"/>
    <b v="1"/>
    <s v="music/rock"/>
    <n v="101"/>
    <n v="38.94"/>
    <x v="4"/>
    <s v="rock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x v="1262"/>
    <x v="1262"/>
    <b v="1"/>
    <n v="105"/>
    <b v="1"/>
    <s v="music/rock"/>
    <n v="125"/>
    <n v="77.64"/>
    <x v="4"/>
    <s v="rock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x v="1263"/>
    <x v="1263"/>
    <b v="1"/>
    <n v="41"/>
    <b v="1"/>
    <s v="music/rock"/>
    <n v="119"/>
    <n v="43.54"/>
    <x v="4"/>
    <s v="rock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x v="1264"/>
    <x v="1264"/>
    <b v="1"/>
    <n v="34"/>
    <b v="1"/>
    <s v="music/rock"/>
    <n v="166"/>
    <n v="31.82"/>
    <x v="4"/>
    <s v="rock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x v="1265"/>
    <x v="1265"/>
    <b v="1"/>
    <n v="66"/>
    <b v="1"/>
    <s v="music/rock"/>
    <n v="119"/>
    <n v="63.18"/>
    <x v="4"/>
    <s v="rock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x v="1266"/>
    <x v="1266"/>
    <b v="1"/>
    <n v="50"/>
    <b v="1"/>
    <s v="music/rock"/>
    <n v="100"/>
    <n v="190.9"/>
    <x v="4"/>
    <s v="rock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x v="1267"/>
    <x v="1267"/>
    <b v="1"/>
    <n v="159"/>
    <b v="1"/>
    <s v="music/rock"/>
    <n v="102"/>
    <n v="140.86000000000001"/>
    <x v="4"/>
    <s v="rock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x v="1268"/>
    <x v="1268"/>
    <b v="1"/>
    <n v="182"/>
    <b v="1"/>
    <s v="music/rock"/>
    <n v="117"/>
    <n v="76.92"/>
    <x v="4"/>
    <s v="rock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x v="1269"/>
    <x v="1269"/>
    <b v="1"/>
    <n v="206"/>
    <b v="1"/>
    <s v="music/rock"/>
    <n v="109"/>
    <n v="99.16"/>
    <x v="4"/>
    <s v="rock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x v="1270"/>
    <x v="1270"/>
    <b v="1"/>
    <n v="169"/>
    <b v="1"/>
    <s v="music/rock"/>
    <n v="115"/>
    <n v="67.88"/>
    <x v="4"/>
    <s v="rock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x v="1271"/>
    <x v="1271"/>
    <b v="1"/>
    <n v="31"/>
    <b v="1"/>
    <s v="music/rock"/>
    <n v="102"/>
    <n v="246.29"/>
    <x v="4"/>
    <s v="rock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x v="1272"/>
    <x v="1272"/>
    <b v="1"/>
    <n v="28"/>
    <b v="1"/>
    <s v="music/rock"/>
    <n v="106"/>
    <n v="189.29"/>
    <x v="4"/>
    <s v="rock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x v="1273"/>
    <x v="1273"/>
    <b v="1"/>
    <n v="54"/>
    <b v="1"/>
    <s v="music/rock"/>
    <n v="104"/>
    <n v="76.67"/>
    <x v="4"/>
    <s v="rock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x v="1274"/>
    <x v="1274"/>
    <b v="1"/>
    <n v="467"/>
    <b v="1"/>
    <s v="music/rock"/>
    <n v="155"/>
    <n v="82.96"/>
    <x v="4"/>
    <s v="rock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x v="1275"/>
    <x v="1275"/>
    <b v="1"/>
    <n v="389"/>
    <b v="1"/>
    <s v="music/rock"/>
    <n v="162"/>
    <n v="62.52"/>
    <x v="4"/>
    <s v="rock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x v="1276"/>
    <x v="1276"/>
    <b v="1"/>
    <n v="68"/>
    <b v="1"/>
    <s v="music/rock"/>
    <n v="104"/>
    <n v="46.07"/>
    <x v="4"/>
    <s v="rock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x v="1277"/>
    <x v="1277"/>
    <b v="1"/>
    <n v="413"/>
    <b v="1"/>
    <s v="music/rock"/>
    <n v="106"/>
    <n v="38.54"/>
    <x v="4"/>
    <s v="rock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x v="1278"/>
    <x v="1278"/>
    <b v="1"/>
    <n v="190"/>
    <b v="1"/>
    <s v="music/rock"/>
    <n v="155"/>
    <n v="53.01"/>
    <x v="4"/>
    <s v="rock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x v="1279"/>
    <x v="1279"/>
    <b v="1"/>
    <n v="189"/>
    <b v="1"/>
    <s v="music/rock"/>
    <n v="111"/>
    <n v="73.36"/>
    <x v="4"/>
    <s v="rock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x v="1280"/>
    <x v="1280"/>
    <b v="1"/>
    <n v="130"/>
    <b v="1"/>
    <s v="music/rock"/>
    <n v="111"/>
    <n v="127.98"/>
    <x v="4"/>
    <s v="rock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x v="1281"/>
    <x v="1281"/>
    <b v="1"/>
    <n v="74"/>
    <b v="1"/>
    <s v="music/rock"/>
    <n v="111"/>
    <n v="104.73"/>
    <x v="4"/>
    <s v="rock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x v="1282"/>
    <x v="1282"/>
    <b v="1"/>
    <n v="274"/>
    <b v="1"/>
    <s v="music/rock"/>
    <n v="124"/>
    <n v="67.67"/>
    <x v="4"/>
    <s v="rock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x v="1283"/>
    <x v="1283"/>
    <b v="1"/>
    <n v="22"/>
    <b v="1"/>
    <s v="music/rock"/>
    <n v="211"/>
    <n v="95.93"/>
    <x v="4"/>
    <s v="rock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x v="1284"/>
    <x v="1284"/>
    <b v="0"/>
    <n v="31"/>
    <b v="1"/>
    <s v="theater/plays"/>
    <n v="101"/>
    <n v="65.16"/>
    <x v="1"/>
    <s v="plays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x v="1285"/>
    <x v="1285"/>
    <b v="0"/>
    <n v="63"/>
    <b v="1"/>
    <s v="theater/plays"/>
    <n v="102"/>
    <n v="32.270000000000003"/>
    <x v="1"/>
    <s v="plays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x v="1286"/>
    <x v="1286"/>
    <b v="0"/>
    <n v="20"/>
    <b v="1"/>
    <s v="theater/plays"/>
    <n v="108"/>
    <n v="81.25"/>
    <x v="1"/>
    <s v="plays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x v="1287"/>
    <x v="1287"/>
    <b v="0"/>
    <n v="25"/>
    <b v="1"/>
    <s v="theater/plays"/>
    <n v="242"/>
    <n v="24.2"/>
    <x v="1"/>
    <s v="plays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x v="1288"/>
    <x v="1288"/>
    <b v="0"/>
    <n v="61"/>
    <b v="1"/>
    <s v="theater/plays"/>
    <n v="100"/>
    <n v="65.87"/>
    <x v="1"/>
    <s v="plays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x v="1289"/>
    <x v="1289"/>
    <b v="0"/>
    <n v="52"/>
    <b v="1"/>
    <s v="theater/plays"/>
    <n v="125"/>
    <n v="36.08"/>
    <x v="1"/>
    <s v="plays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x v="1290"/>
    <x v="1290"/>
    <b v="0"/>
    <n v="86"/>
    <b v="1"/>
    <s v="theater/plays"/>
    <n v="109"/>
    <n v="44.19"/>
    <x v="1"/>
    <s v="plays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x v="1291"/>
    <x v="1291"/>
    <b v="0"/>
    <n v="42"/>
    <b v="1"/>
    <s v="theater/plays"/>
    <n v="146"/>
    <n v="104.07"/>
    <x v="1"/>
    <s v="plays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x v="1292"/>
    <x v="1292"/>
    <b v="0"/>
    <n v="52"/>
    <b v="1"/>
    <s v="theater/plays"/>
    <n v="110"/>
    <n v="35.96"/>
    <x v="1"/>
    <s v="plays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x v="1293"/>
    <x v="1293"/>
    <b v="0"/>
    <n v="120"/>
    <b v="1"/>
    <s v="theater/plays"/>
    <n v="102"/>
    <n v="127.79"/>
    <x v="1"/>
    <s v="plays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x v="1294"/>
    <x v="1294"/>
    <b v="0"/>
    <n v="22"/>
    <b v="1"/>
    <s v="theater/plays"/>
    <n v="122"/>
    <n v="27.73"/>
    <x v="1"/>
    <s v="plays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x v="1295"/>
    <x v="1295"/>
    <b v="0"/>
    <n v="64"/>
    <b v="1"/>
    <s v="theater/plays"/>
    <n v="102"/>
    <n v="39.83"/>
    <x v="1"/>
    <s v="plays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x v="1296"/>
    <x v="1296"/>
    <b v="0"/>
    <n v="23"/>
    <b v="1"/>
    <s v="theater/plays"/>
    <n v="141"/>
    <n v="52.17"/>
    <x v="1"/>
    <s v="plays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x v="1297"/>
    <x v="1297"/>
    <b v="0"/>
    <n v="238"/>
    <b v="1"/>
    <s v="theater/plays"/>
    <n v="110"/>
    <n v="92.04"/>
    <x v="1"/>
    <s v="plays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x v="1298"/>
    <x v="1298"/>
    <b v="0"/>
    <n v="33"/>
    <b v="1"/>
    <s v="theater/plays"/>
    <n v="105"/>
    <n v="63.42"/>
    <x v="1"/>
    <s v="plays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x v="1299"/>
    <x v="1299"/>
    <b v="0"/>
    <n v="32"/>
    <b v="1"/>
    <s v="theater/plays"/>
    <n v="124"/>
    <n v="135.63"/>
    <x v="1"/>
    <s v="plays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x v="1300"/>
    <x v="1300"/>
    <b v="0"/>
    <n v="24"/>
    <b v="1"/>
    <s v="theater/plays"/>
    <n v="135"/>
    <n v="168.75"/>
    <x v="1"/>
    <s v="plays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x v="1301"/>
    <x v="1301"/>
    <b v="0"/>
    <n v="29"/>
    <b v="1"/>
    <s v="theater/plays"/>
    <n v="103"/>
    <n v="70.86"/>
    <x v="1"/>
    <s v="plays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x v="1302"/>
    <x v="1302"/>
    <b v="0"/>
    <n v="50"/>
    <b v="1"/>
    <s v="theater/plays"/>
    <n v="100"/>
    <n v="50"/>
    <x v="1"/>
    <s v="plays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x v="1303"/>
    <x v="1303"/>
    <b v="0"/>
    <n v="108"/>
    <b v="1"/>
    <s v="theater/plays"/>
    <n v="130"/>
    <n v="42.21"/>
    <x v="1"/>
    <s v="plays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x v="1304"/>
    <x v="1304"/>
    <b v="0"/>
    <n v="104"/>
    <b v="0"/>
    <s v="technology/wearables"/>
    <n v="40"/>
    <n v="152.41"/>
    <x v="2"/>
    <s v="wearables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x v="1305"/>
    <x v="1305"/>
    <b v="0"/>
    <n v="86"/>
    <b v="0"/>
    <s v="technology/wearables"/>
    <n v="26"/>
    <n v="90.62"/>
    <x v="2"/>
    <s v="wearables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x v="1306"/>
    <x v="1306"/>
    <b v="0"/>
    <n v="356"/>
    <b v="0"/>
    <s v="technology/wearables"/>
    <n v="65"/>
    <n v="201.6"/>
    <x v="2"/>
    <s v="wearables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x v="1307"/>
    <x v="1307"/>
    <b v="0"/>
    <n v="45"/>
    <b v="0"/>
    <s v="technology/wearables"/>
    <n v="12"/>
    <n v="127.93"/>
    <x v="2"/>
    <s v="wearables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x v="1308"/>
    <x v="1308"/>
    <b v="0"/>
    <n v="38"/>
    <b v="0"/>
    <s v="technology/wearables"/>
    <n v="11"/>
    <n v="29.89"/>
    <x v="2"/>
    <s v="wearables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x v="1309"/>
    <x v="1309"/>
    <b v="0"/>
    <n v="35"/>
    <b v="0"/>
    <s v="technology/wearables"/>
    <n v="112"/>
    <n v="367.97"/>
    <x v="2"/>
    <s v="wearables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x v="1310"/>
    <x v="1310"/>
    <b v="0"/>
    <n v="24"/>
    <b v="0"/>
    <s v="technology/wearables"/>
    <n v="16"/>
    <n v="129.16999999999999"/>
    <x v="2"/>
    <s v="wearables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x v="1311"/>
    <x v="1311"/>
    <b v="0"/>
    <n v="100"/>
    <b v="0"/>
    <s v="technology/wearables"/>
    <n v="32"/>
    <n v="800.7"/>
    <x v="2"/>
    <s v="wearables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x v="1312"/>
    <x v="1312"/>
    <b v="0"/>
    <n v="1"/>
    <b v="0"/>
    <s v="technology/wearables"/>
    <n v="1"/>
    <n v="28"/>
    <x v="2"/>
    <s v="wearables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x v="1313"/>
    <x v="1313"/>
    <b v="0"/>
    <n v="122"/>
    <b v="0"/>
    <s v="technology/wearables"/>
    <n v="31"/>
    <n v="102.02"/>
    <x v="2"/>
    <s v="wearables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x v="1314"/>
    <x v="1314"/>
    <b v="0"/>
    <n v="11"/>
    <b v="0"/>
    <s v="technology/wearables"/>
    <n v="1"/>
    <n v="184.36"/>
    <x v="2"/>
    <s v="wearables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x v="1315"/>
    <x v="1315"/>
    <b v="0"/>
    <n v="248"/>
    <b v="0"/>
    <s v="technology/wearables"/>
    <n v="40"/>
    <n v="162.91999999999999"/>
    <x v="2"/>
    <s v="wearables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x v="1316"/>
    <x v="1316"/>
    <b v="0"/>
    <n v="1"/>
    <b v="0"/>
    <s v="technology/wearables"/>
    <n v="0"/>
    <n v="1"/>
    <x v="2"/>
    <s v="wearables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x v="1317"/>
    <x v="1317"/>
    <b v="0"/>
    <n v="19"/>
    <b v="0"/>
    <s v="technology/wearables"/>
    <n v="6"/>
    <n v="603.53"/>
    <x v="2"/>
    <s v="wearables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x v="1318"/>
    <x v="1318"/>
    <b v="0"/>
    <n v="135"/>
    <b v="0"/>
    <s v="technology/wearables"/>
    <n v="15"/>
    <n v="45.41"/>
    <x v="2"/>
    <s v="wearables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x v="1319"/>
    <x v="1319"/>
    <b v="0"/>
    <n v="9"/>
    <b v="0"/>
    <s v="technology/wearables"/>
    <n v="15"/>
    <n v="97.33"/>
    <x v="2"/>
    <s v="wearables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x v="1320"/>
    <x v="1320"/>
    <b v="0"/>
    <n v="3"/>
    <b v="0"/>
    <s v="technology/wearables"/>
    <n v="1"/>
    <n v="167.67"/>
    <x v="2"/>
    <s v="wearables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x v="1321"/>
    <x v="1321"/>
    <b v="0"/>
    <n v="7"/>
    <b v="0"/>
    <s v="technology/wearables"/>
    <n v="1"/>
    <n v="859.86"/>
    <x v="2"/>
    <s v="wearables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x v="1322"/>
    <x v="1322"/>
    <b v="0"/>
    <n v="4"/>
    <b v="0"/>
    <s v="technology/wearables"/>
    <n v="0"/>
    <n v="26.5"/>
    <x v="2"/>
    <s v="wearables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x v="1323"/>
    <x v="1323"/>
    <b v="0"/>
    <n v="44"/>
    <b v="0"/>
    <s v="technology/wearables"/>
    <n v="9"/>
    <n v="30.27"/>
    <x v="2"/>
    <s v="wearables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x v="1324"/>
    <x v="1324"/>
    <b v="0"/>
    <n v="90"/>
    <b v="0"/>
    <s v="technology/wearables"/>
    <n v="10"/>
    <n v="54.67"/>
    <x v="2"/>
    <s v="wearables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x v="1325"/>
    <x v="1325"/>
    <b v="0"/>
    <n v="8"/>
    <b v="0"/>
    <s v="technology/wearables"/>
    <n v="2"/>
    <n v="60.75"/>
    <x v="2"/>
    <s v="wearables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x v="1326"/>
    <x v="1326"/>
    <b v="0"/>
    <n v="11"/>
    <b v="0"/>
    <s v="technology/wearables"/>
    <n v="1"/>
    <n v="102.73"/>
    <x v="2"/>
    <s v="wearables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x v="1327"/>
    <x v="1327"/>
    <b v="0"/>
    <n v="41"/>
    <b v="0"/>
    <s v="technology/wearables"/>
    <n v="4"/>
    <n v="41.59"/>
    <x v="2"/>
    <s v="wearables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x v="1328"/>
    <x v="1328"/>
    <b v="0"/>
    <n v="15"/>
    <b v="0"/>
    <s v="technology/wearables"/>
    <n v="2"/>
    <n v="116.53"/>
    <x v="2"/>
    <s v="wearables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x v="1329"/>
    <x v="1329"/>
    <b v="0"/>
    <n v="9"/>
    <b v="0"/>
    <s v="technology/wearables"/>
    <n v="1"/>
    <n v="45.33"/>
    <x v="2"/>
    <s v="wearables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x v="1330"/>
    <x v="1330"/>
    <b v="0"/>
    <n v="50"/>
    <b v="0"/>
    <s v="technology/wearables"/>
    <n v="22"/>
    <n v="157.46"/>
    <x v="2"/>
    <s v="wearables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x v="1331"/>
    <x v="1331"/>
    <b v="0"/>
    <n v="34"/>
    <b v="0"/>
    <s v="technology/wearables"/>
    <n v="1"/>
    <n v="100.5"/>
    <x v="2"/>
    <s v="wearables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x v="1332"/>
    <x v="1332"/>
    <b v="0"/>
    <n v="0"/>
    <b v="0"/>
    <s v="technology/wearables"/>
    <n v="0"/>
    <n v="0"/>
    <x v="2"/>
    <s v="wearables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x v="1333"/>
    <x v="1333"/>
    <b v="0"/>
    <n v="0"/>
    <b v="0"/>
    <s v="technology/wearables"/>
    <n v="0"/>
    <n v="0"/>
    <x v="2"/>
    <s v="wearables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x v="1334"/>
    <x v="1334"/>
    <b v="0"/>
    <n v="276"/>
    <b v="0"/>
    <s v="technology/wearables"/>
    <n v="11"/>
    <n v="51.82"/>
    <x v="2"/>
    <s v="wearables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x v="1335"/>
    <x v="1335"/>
    <b v="0"/>
    <n v="16"/>
    <b v="0"/>
    <s v="technology/wearables"/>
    <n v="20"/>
    <n v="308.75"/>
    <x v="2"/>
    <s v="wearables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x v="1336"/>
    <x v="1336"/>
    <b v="0"/>
    <n v="224"/>
    <b v="0"/>
    <s v="technology/wearables"/>
    <n v="85"/>
    <n v="379.23"/>
    <x v="2"/>
    <s v="wearables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x v="1337"/>
    <x v="1337"/>
    <b v="0"/>
    <n v="140"/>
    <b v="0"/>
    <s v="technology/wearables"/>
    <n v="49"/>
    <n v="176.36"/>
    <x v="2"/>
    <s v="wearables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x v="1338"/>
    <x v="1338"/>
    <b v="0"/>
    <n v="15"/>
    <b v="0"/>
    <s v="technology/wearables"/>
    <n v="3"/>
    <n v="66.069999999999993"/>
    <x v="2"/>
    <s v="wearables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x v="1339"/>
    <x v="1339"/>
    <b v="0"/>
    <n v="37"/>
    <b v="0"/>
    <s v="technology/wearables"/>
    <n v="7"/>
    <n v="89.65"/>
    <x v="2"/>
    <s v="wearables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x v="1340"/>
    <x v="1340"/>
    <b v="0"/>
    <n v="0"/>
    <b v="0"/>
    <s v="technology/wearables"/>
    <n v="0"/>
    <n v="0"/>
    <x v="2"/>
    <s v="wearables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x v="1341"/>
    <x v="1341"/>
    <b v="0"/>
    <n v="46"/>
    <b v="0"/>
    <s v="technology/wearables"/>
    <n v="70"/>
    <n v="382.39"/>
    <x v="2"/>
    <s v="wearables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x v="1342"/>
    <x v="1342"/>
    <b v="0"/>
    <n v="1"/>
    <b v="0"/>
    <s v="technology/wearables"/>
    <n v="0"/>
    <n v="100"/>
    <x v="2"/>
    <s v="wearables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x v="1343"/>
    <x v="1343"/>
    <b v="0"/>
    <n v="323"/>
    <b v="0"/>
    <s v="technology/wearables"/>
    <n v="102"/>
    <n v="158.36000000000001"/>
    <x v="2"/>
    <s v="wearables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x v="1344"/>
    <x v="1344"/>
    <b v="0"/>
    <n v="139"/>
    <b v="1"/>
    <s v="publishing/nonfiction"/>
    <n v="378"/>
    <n v="40.76"/>
    <x v="3"/>
    <s v="nonfiction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x v="1345"/>
    <x v="1345"/>
    <b v="0"/>
    <n v="7"/>
    <b v="1"/>
    <s v="publishing/nonfiction"/>
    <n v="125"/>
    <n v="53.57"/>
    <x v="3"/>
    <s v="nonfiction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x v="1346"/>
    <x v="1346"/>
    <b v="0"/>
    <n v="149"/>
    <b v="1"/>
    <s v="publishing/nonfiction"/>
    <n v="147"/>
    <n v="48.45"/>
    <x v="3"/>
    <s v="nonfiction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x v="1347"/>
    <x v="1347"/>
    <b v="0"/>
    <n v="31"/>
    <b v="1"/>
    <s v="publishing/nonfiction"/>
    <n v="102"/>
    <n v="82.42"/>
    <x v="3"/>
    <s v="nonfiction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x v="1348"/>
    <x v="1348"/>
    <b v="0"/>
    <n v="26"/>
    <b v="1"/>
    <s v="publishing/nonfiction"/>
    <n v="102"/>
    <n v="230.19"/>
    <x v="3"/>
    <s v="nonfiction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x v="1349"/>
    <x v="1349"/>
    <b v="0"/>
    <n v="172"/>
    <b v="1"/>
    <s v="publishing/nonfiction"/>
    <n v="204"/>
    <n v="59.36"/>
    <x v="3"/>
    <s v="nonfiction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x v="1350"/>
    <x v="1350"/>
    <b v="0"/>
    <n v="78"/>
    <b v="1"/>
    <s v="publishing/nonfiction"/>
    <n v="104"/>
    <n v="66.7"/>
    <x v="3"/>
    <s v="nonfiction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x v="1351"/>
    <x v="1351"/>
    <b v="0"/>
    <n v="120"/>
    <b v="1"/>
    <s v="publishing/nonfiction"/>
    <n v="101"/>
    <n v="168.78"/>
    <x v="3"/>
    <s v="nonfiction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x v="1352"/>
    <x v="1352"/>
    <b v="0"/>
    <n v="227"/>
    <b v="1"/>
    <s v="publishing/nonfiction"/>
    <n v="136"/>
    <n v="59.97"/>
    <x v="3"/>
    <s v="nonfiction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x v="1353"/>
    <x v="1353"/>
    <b v="0"/>
    <n v="42"/>
    <b v="1"/>
    <s v="publishing/nonfiction"/>
    <n v="134"/>
    <n v="31.81"/>
    <x v="3"/>
    <s v="nonfiction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x v="1354"/>
    <x v="1354"/>
    <b v="0"/>
    <n v="64"/>
    <b v="1"/>
    <s v="publishing/nonfiction"/>
    <n v="130"/>
    <n v="24.42"/>
    <x v="3"/>
    <s v="nonfiction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x v="1355"/>
    <x v="1355"/>
    <b v="0"/>
    <n v="121"/>
    <b v="1"/>
    <s v="publishing/nonfiction"/>
    <n v="123"/>
    <n v="25.35"/>
    <x v="3"/>
    <s v="nonfiction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x v="1356"/>
    <x v="1356"/>
    <b v="0"/>
    <n v="87"/>
    <b v="1"/>
    <s v="publishing/nonfiction"/>
    <n v="183"/>
    <n v="71.44"/>
    <x v="3"/>
    <s v="nonfiction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x v="1357"/>
    <x v="1357"/>
    <b v="0"/>
    <n v="65"/>
    <b v="1"/>
    <s v="publishing/nonfiction"/>
    <n v="125"/>
    <n v="38.549999999999997"/>
    <x v="3"/>
    <s v="nonfiction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x v="1358"/>
    <x v="1358"/>
    <b v="0"/>
    <n v="49"/>
    <b v="1"/>
    <s v="publishing/nonfiction"/>
    <n v="112"/>
    <n v="68.37"/>
    <x v="3"/>
    <s v="nonfiction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x v="1359"/>
    <x v="1359"/>
    <b v="0"/>
    <n v="19"/>
    <b v="1"/>
    <s v="publishing/nonfiction"/>
    <n v="116"/>
    <n v="40.21"/>
    <x v="3"/>
    <s v="nonfiction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x v="1360"/>
    <x v="1360"/>
    <b v="0"/>
    <n v="81"/>
    <b v="1"/>
    <s v="publishing/nonfiction"/>
    <n v="173"/>
    <n v="32.07"/>
    <x v="3"/>
    <s v="nonfiction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x v="1361"/>
    <x v="1361"/>
    <b v="0"/>
    <n v="264"/>
    <b v="1"/>
    <s v="publishing/nonfiction"/>
    <n v="126"/>
    <n v="28.63"/>
    <x v="3"/>
    <s v="nonfiction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x v="1362"/>
    <x v="1362"/>
    <b v="0"/>
    <n v="25"/>
    <b v="1"/>
    <s v="publishing/nonfiction"/>
    <n v="109"/>
    <n v="43.64"/>
    <x v="3"/>
    <s v="nonfiction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x v="1363"/>
    <x v="1363"/>
    <b v="0"/>
    <n v="5"/>
    <b v="1"/>
    <s v="publishing/nonfiction"/>
    <n v="100"/>
    <n v="40"/>
    <x v="3"/>
    <s v="nonfiction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x v="1364"/>
    <x v="1364"/>
    <b v="0"/>
    <n v="144"/>
    <b v="1"/>
    <s v="music/rock"/>
    <n v="119"/>
    <n v="346.04"/>
    <x v="4"/>
    <s v="rock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x v="1365"/>
    <x v="1365"/>
    <b v="0"/>
    <n v="92"/>
    <b v="1"/>
    <s v="music/rock"/>
    <n v="100"/>
    <n v="81.739999999999995"/>
    <x v="4"/>
    <s v="rock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x v="1366"/>
    <x v="1366"/>
    <b v="0"/>
    <n v="147"/>
    <b v="1"/>
    <s v="music/rock"/>
    <n v="126"/>
    <n v="64.540000000000006"/>
    <x v="4"/>
    <s v="rock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x v="1367"/>
    <x v="1367"/>
    <b v="0"/>
    <n v="90"/>
    <b v="1"/>
    <s v="music/rock"/>
    <n v="114"/>
    <n v="63.48"/>
    <x v="4"/>
    <s v="rock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x v="1368"/>
    <x v="1368"/>
    <b v="0"/>
    <n v="87"/>
    <b v="1"/>
    <s v="music/rock"/>
    <n v="111"/>
    <n v="63.62"/>
    <x v="4"/>
    <s v="rock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x v="1369"/>
    <x v="1369"/>
    <b v="0"/>
    <n v="406"/>
    <b v="1"/>
    <s v="music/rock"/>
    <n v="105"/>
    <n v="83.97"/>
    <x v="4"/>
    <s v="rock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x v="1370"/>
    <x v="1370"/>
    <b v="0"/>
    <n v="20"/>
    <b v="1"/>
    <s v="music/rock"/>
    <n v="104"/>
    <n v="77.75"/>
    <x v="4"/>
    <s v="rock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x v="1371"/>
    <x v="1371"/>
    <b v="0"/>
    <n v="70"/>
    <b v="1"/>
    <s v="music/rock"/>
    <n v="107"/>
    <n v="107.07"/>
    <x v="4"/>
    <s v="rock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x v="1372"/>
    <x v="1372"/>
    <b v="0"/>
    <n v="16"/>
    <b v="1"/>
    <s v="music/rock"/>
    <n v="124"/>
    <n v="38.75"/>
    <x v="4"/>
    <s v="rock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x v="1373"/>
    <x v="1373"/>
    <b v="0"/>
    <n v="52"/>
    <b v="1"/>
    <s v="music/rock"/>
    <n v="105"/>
    <n v="201.94"/>
    <x v="4"/>
    <s v="rock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x v="1374"/>
    <x v="1374"/>
    <b v="0"/>
    <n v="66"/>
    <b v="1"/>
    <s v="music/rock"/>
    <n v="189"/>
    <n v="43.06"/>
    <x v="4"/>
    <s v="rock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x v="1375"/>
    <x v="1375"/>
    <b v="0"/>
    <n v="109"/>
    <b v="1"/>
    <s v="music/rock"/>
    <n v="171"/>
    <n v="62.87"/>
    <x v="4"/>
    <s v="rock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x v="1376"/>
    <x v="1376"/>
    <b v="0"/>
    <n v="168"/>
    <b v="1"/>
    <s v="music/rock"/>
    <n v="252"/>
    <n v="55.61"/>
    <x v="4"/>
    <s v="rock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x v="1377"/>
    <x v="1377"/>
    <b v="0"/>
    <n v="31"/>
    <b v="1"/>
    <s v="music/rock"/>
    <n v="116"/>
    <n v="48.71"/>
    <x v="4"/>
    <s v="rock"/>
    <d v="2017-02-03T04:11:00"/>
    <x v="1"/>
  </r>
  <r>
    <n v="1378"/>
    <s v="SIX BY SEVEN"/>
    <s v="A psychedelic post rock masterpiece!"/>
    <n v="2000"/>
    <n v="4067"/>
    <x v="0"/>
    <s v="GB"/>
    <s v="GBP"/>
    <n v="1470075210"/>
    <d v="2016-08-01T18:13:30"/>
    <x v="1378"/>
    <x v="1378"/>
    <b v="0"/>
    <n v="133"/>
    <b v="1"/>
    <s v="music/rock"/>
    <n v="203"/>
    <n v="30.58"/>
    <x v="4"/>
    <s v="rock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x v="1379"/>
    <x v="1379"/>
    <b v="0"/>
    <n v="151"/>
    <b v="1"/>
    <s v="music/rock"/>
    <n v="112"/>
    <n v="73.91"/>
    <x v="4"/>
    <s v="rock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x v="1380"/>
    <x v="1380"/>
    <b v="0"/>
    <n v="5"/>
    <b v="1"/>
    <s v="music/rock"/>
    <n v="424"/>
    <n v="21.2"/>
    <x v="4"/>
    <s v="rock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x v="1381"/>
    <x v="1381"/>
    <b v="0"/>
    <n v="73"/>
    <b v="1"/>
    <s v="music/rock"/>
    <n v="107"/>
    <n v="73.36"/>
    <x v="4"/>
    <s v="rock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x v="1382"/>
    <x v="1382"/>
    <b v="0"/>
    <n v="148"/>
    <b v="1"/>
    <s v="music/rock"/>
    <n v="104"/>
    <n v="56.41"/>
    <x v="4"/>
    <s v="rock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x v="1383"/>
    <x v="1383"/>
    <b v="0"/>
    <n v="93"/>
    <b v="1"/>
    <s v="music/rock"/>
    <n v="212"/>
    <n v="50.25"/>
    <x v="4"/>
    <s v="rock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x v="1384"/>
    <x v="1384"/>
    <b v="0"/>
    <n v="63"/>
    <b v="1"/>
    <s v="music/rock"/>
    <n v="124"/>
    <n v="68.94"/>
    <x v="4"/>
    <s v="rock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x v="1385"/>
    <x v="1385"/>
    <b v="0"/>
    <n v="134"/>
    <b v="1"/>
    <s v="music/rock"/>
    <n v="110"/>
    <n v="65.91"/>
    <x v="4"/>
    <s v="rock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x v="1386"/>
    <x v="1386"/>
    <b v="0"/>
    <n v="14"/>
    <b v="1"/>
    <s v="music/rock"/>
    <n v="219"/>
    <n v="62.5"/>
    <x v="4"/>
    <s v="rock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x v="1387"/>
    <x v="1387"/>
    <b v="0"/>
    <n v="78"/>
    <b v="1"/>
    <s v="music/rock"/>
    <n v="137"/>
    <n v="70.06"/>
    <x v="4"/>
    <s v="rock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x v="1388"/>
    <x v="1388"/>
    <b v="0"/>
    <n v="112"/>
    <b v="1"/>
    <s v="music/rock"/>
    <n v="135"/>
    <n v="60.18"/>
    <x v="4"/>
    <s v="rock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x v="1389"/>
    <x v="1389"/>
    <b v="0"/>
    <n v="34"/>
    <b v="1"/>
    <s v="music/rock"/>
    <n v="145"/>
    <n v="21.38"/>
    <x v="4"/>
    <s v="rock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x v="1390"/>
    <x v="1390"/>
    <b v="0"/>
    <n v="19"/>
    <b v="1"/>
    <s v="music/rock"/>
    <n v="109"/>
    <n v="160.79"/>
    <x v="4"/>
    <s v="rock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x v="1391"/>
    <x v="1391"/>
    <b v="0"/>
    <n v="13"/>
    <b v="1"/>
    <s v="music/rock"/>
    <n v="110"/>
    <n v="42.38"/>
    <x v="4"/>
    <s v="rock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x v="1392"/>
    <x v="1392"/>
    <b v="0"/>
    <n v="104"/>
    <b v="1"/>
    <s v="music/rock"/>
    <n v="114"/>
    <n v="27.32"/>
    <x v="4"/>
    <s v="rock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x v="1393"/>
    <x v="1393"/>
    <b v="0"/>
    <n v="52"/>
    <b v="1"/>
    <s v="music/rock"/>
    <n v="102"/>
    <n v="196.83"/>
    <x v="4"/>
    <s v="rock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x v="1394"/>
    <x v="1394"/>
    <b v="0"/>
    <n v="17"/>
    <b v="1"/>
    <s v="music/rock"/>
    <n v="122"/>
    <n v="53.88"/>
    <x v="4"/>
    <s v="rock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x v="1395"/>
    <x v="1395"/>
    <b v="0"/>
    <n v="82"/>
    <b v="1"/>
    <s v="music/rock"/>
    <n v="112"/>
    <n v="47.76"/>
    <x v="4"/>
    <s v="rock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x v="1396"/>
    <x v="1396"/>
    <b v="0"/>
    <n v="73"/>
    <b v="1"/>
    <s v="music/rock"/>
    <n v="107"/>
    <n v="88.19"/>
    <x v="4"/>
    <s v="rock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x v="1397"/>
    <x v="1397"/>
    <b v="0"/>
    <n v="158"/>
    <b v="1"/>
    <s v="music/rock"/>
    <n v="114"/>
    <n v="72.06"/>
    <x v="4"/>
    <s v="rock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x v="1398"/>
    <x v="1398"/>
    <b v="0"/>
    <n v="65"/>
    <b v="1"/>
    <s v="music/rock"/>
    <n v="110"/>
    <n v="74.25"/>
    <x v="4"/>
    <s v="rock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x v="1399"/>
    <x v="1399"/>
    <b v="0"/>
    <n v="184"/>
    <b v="1"/>
    <s v="music/rock"/>
    <n v="126"/>
    <n v="61.7"/>
    <x v="4"/>
    <s v="rock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x v="1400"/>
    <x v="1400"/>
    <b v="0"/>
    <n v="34"/>
    <b v="1"/>
    <s v="music/rock"/>
    <n v="167"/>
    <n v="17.239999999999998"/>
    <x v="4"/>
    <s v="rock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x v="1401"/>
    <x v="1401"/>
    <b v="0"/>
    <n v="240"/>
    <b v="1"/>
    <s v="music/rock"/>
    <n v="497"/>
    <n v="51.72"/>
    <x v="4"/>
    <s v="rock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x v="1402"/>
    <x v="1402"/>
    <b v="0"/>
    <n v="113"/>
    <b v="1"/>
    <s v="music/rock"/>
    <n v="109"/>
    <n v="24.15"/>
    <x v="4"/>
    <s v="rock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x v="1403"/>
    <x v="1403"/>
    <b v="0"/>
    <n v="66"/>
    <b v="1"/>
    <s v="music/rock"/>
    <n v="103"/>
    <n v="62.17"/>
    <x v="4"/>
    <s v="rock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x v="1404"/>
    <x v="1404"/>
    <b v="1"/>
    <n v="5"/>
    <b v="0"/>
    <s v="publishing/translations"/>
    <n v="2"/>
    <n v="48.2"/>
    <x v="3"/>
    <s v="translations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x v="1405"/>
    <x v="1405"/>
    <b v="1"/>
    <n v="17"/>
    <b v="0"/>
    <s v="publishing/translations"/>
    <n v="0"/>
    <n v="6.18"/>
    <x v="3"/>
    <s v="translations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x v="1406"/>
    <x v="1406"/>
    <b v="0"/>
    <n v="3"/>
    <b v="0"/>
    <s v="publishing/translations"/>
    <n v="0"/>
    <n v="5"/>
    <x v="3"/>
    <s v="translations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x v="1407"/>
    <x v="1407"/>
    <b v="0"/>
    <n v="2"/>
    <b v="0"/>
    <s v="publishing/translations"/>
    <n v="1"/>
    <n v="7.5"/>
    <x v="3"/>
    <s v="translations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x v="1408"/>
    <x v="1408"/>
    <b v="0"/>
    <n v="6"/>
    <b v="0"/>
    <s v="publishing/translations"/>
    <n v="7"/>
    <n v="12"/>
    <x v="3"/>
    <s v="translations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x v="1409"/>
    <x v="1409"/>
    <b v="0"/>
    <n v="0"/>
    <b v="0"/>
    <s v="publishing/translations"/>
    <n v="0"/>
    <n v="0"/>
    <x v="3"/>
    <s v="translations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x v="1410"/>
    <x v="1410"/>
    <b v="0"/>
    <n v="1"/>
    <b v="0"/>
    <s v="publishing/translations"/>
    <n v="0"/>
    <n v="1"/>
    <x v="3"/>
    <s v="translations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x v="1411"/>
    <x v="1411"/>
    <b v="0"/>
    <n v="3"/>
    <b v="0"/>
    <s v="publishing/translations"/>
    <n v="0"/>
    <n v="2.33"/>
    <x v="3"/>
    <s v="translations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x v="1412"/>
    <x v="1412"/>
    <b v="0"/>
    <n v="13"/>
    <b v="0"/>
    <s v="publishing/translations"/>
    <n v="5"/>
    <n v="24.62"/>
    <x v="3"/>
    <s v="translations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x v="1413"/>
    <x v="1413"/>
    <b v="0"/>
    <n v="1"/>
    <b v="0"/>
    <s v="publishing/translations"/>
    <n v="5"/>
    <n v="100"/>
    <x v="3"/>
    <s v="translations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x v="1414"/>
    <x v="1414"/>
    <b v="0"/>
    <n v="1"/>
    <b v="0"/>
    <s v="publishing/translations"/>
    <n v="0"/>
    <n v="1"/>
    <x v="3"/>
    <s v="translations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x v="1415"/>
    <x v="1415"/>
    <b v="0"/>
    <n v="9"/>
    <b v="0"/>
    <s v="publishing/translations"/>
    <n v="18"/>
    <n v="88.89"/>
    <x v="3"/>
    <s v="translations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x v="1416"/>
    <x v="1416"/>
    <b v="0"/>
    <n v="0"/>
    <b v="0"/>
    <s v="publishing/translations"/>
    <n v="0"/>
    <n v="0"/>
    <x v="3"/>
    <s v="translations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x v="1417"/>
    <x v="1417"/>
    <b v="0"/>
    <n v="2"/>
    <b v="0"/>
    <s v="publishing/translations"/>
    <n v="1"/>
    <n v="27.5"/>
    <x v="3"/>
    <s v="translations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x v="1418"/>
    <x v="1418"/>
    <b v="0"/>
    <n v="1"/>
    <b v="0"/>
    <s v="publishing/translations"/>
    <n v="0"/>
    <n v="6"/>
    <x v="3"/>
    <s v="translations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x v="1419"/>
    <x v="1419"/>
    <b v="0"/>
    <n v="10"/>
    <b v="0"/>
    <s v="publishing/translations"/>
    <n v="7"/>
    <n v="44.5"/>
    <x v="3"/>
    <s v="translations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x v="1420"/>
    <x v="1420"/>
    <b v="0"/>
    <n v="3"/>
    <b v="0"/>
    <s v="publishing/translations"/>
    <n v="3"/>
    <n v="1"/>
    <x v="3"/>
    <s v="translations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x v="1421"/>
    <x v="1421"/>
    <b v="0"/>
    <n v="2"/>
    <b v="0"/>
    <s v="publishing/translations"/>
    <n v="0"/>
    <n v="100"/>
    <x v="3"/>
    <s v="translations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x v="1422"/>
    <x v="1422"/>
    <b v="0"/>
    <n v="2"/>
    <b v="0"/>
    <s v="publishing/translations"/>
    <n v="0"/>
    <n v="13"/>
    <x v="3"/>
    <s v="translations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x v="1423"/>
    <x v="1423"/>
    <b v="0"/>
    <n v="1"/>
    <b v="0"/>
    <s v="publishing/translations"/>
    <n v="0"/>
    <n v="100"/>
    <x v="3"/>
    <s v="translations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x v="1424"/>
    <x v="1424"/>
    <b v="0"/>
    <n v="14"/>
    <b v="0"/>
    <s v="publishing/translations"/>
    <n v="20"/>
    <n v="109.07"/>
    <x v="3"/>
    <s v="translations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x v="1425"/>
    <x v="1425"/>
    <b v="0"/>
    <n v="0"/>
    <b v="0"/>
    <s v="publishing/translations"/>
    <n v="0"/>
    <n v="0"/>
    <x v="3"/>
    <s v="translations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x v="1426"/>
    <x v="1426"/>
    <b v="0"/>
    <n v="0"/>
    <b v="0"/>
    <s v="publishing/translations"/>
    <n v="0"/>
    <n v="0"/>
    <x v="3"/>
    <s v="translations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x v="1427"/>
    <x v="1427"/>
    <b v="0"/>
    <n v="4"/>
    <b v="0"/>
    <s v="publishing/translations"/>
    <n v="8"/>
    <n v="104.75"/>
    <x v="3"/>
    <s v="translations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x v="1428"/>
    <x v="1428"/>
    <b v="0"/>
    <n v="3"/>
    <b v="0"/>
    <s v="publishing/translations"/>
    <n v="5"/>
    <n v="15"/>
    <x v="3"/>
    <s v="translations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x v="1429"/>
    <x v="1429"/>
    <b v="0"/>
    <n v="0"/>
    <b v="0"/>
    <s v="publishing/translations"/>
    <n v="0"/>
    <n v="0"/>
    <x v="3"/>
    <s v="translations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x v="1430"/>
    <x v="1430"/>
    <b v="0"/>
    <n v="5"/>
    <b v="0"/>
    <s v="publishing/translations"/>
    <n v="8"/>
    <n v="80.599999999999994"/>
    <x v="3"/>
    <s v="translations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x v="1431"/>
    <x v="1431"/>
    <b v="0"/>
    <n v="47"/>
    <b v="0"/>
    <s v="publishing/translations"/>
    <n v="32"/>
    <n v="115.55"/>
    <x v="3"/>
    <s v="translations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x v="1432"/>
    <x v="1432"/>
    <b v="0"/>
    <n v="0"/>
    <b v="0"/>
    <s v="publishing/translations"/>
    <n v="0"/>
    <n v="0"/>
    <x v="3"/>
    <s v="translations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x v="1433"/>
    <x v="1433"/>
    <b v="0"/>
    <n v="10"/>
    <b v="0"/>
    <s v="publishing/translations"/>
    <n v="7"/>
    <n v="80.5"/>
    <x v="3"/>
    <s v="translations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x v="1434"/>
    <x v="1434"/>
    <b v="0"/>
    <n v="11"/>
    <b v="0"/>
    <s v="publishing/translations"/>
    <n v="10"/>
    <n v="744.55"/>
    <x v="3"/>
    <s v="translations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x v="1435"/>
    <x v="1435"/>
    <b v="0"/>
    <n v="2"/>
    <b v="0"/>
    <s v="publishing/translations"/>
    <n v="0"/>
    <n v="7.5"/>
    <x v="3"/>
    <s v="translations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x v="1436"/>
    <x v="1436"/>
    <b v="0"/>
    <n v="2"/>
    <b v="0"/>
    <s v="publishing/translations"/>
    <n v="1"/>
    <n v="38.5"/>
    <x v="3"/>
    <s v="translations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x v="1437"/>
    <x v="1437"/>
    <b v="0"/>
    <n v="22"/>
    <b v="0"/>
    <s v="publishing/translations"/>
    <n v="27"/>
    <n v="36.68"/>
    <x v="3"/>
    <s v="translations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x v="1438"/>
    <x v="1438"/>
    <b v="0"/>
    <n v="8"/>
    <b v="0"/>
    <s v="publishing/translations"/>
    <n v="3"/>
    <n v="75"/>
    <x v="3"/>
    <s v="translations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x v="1439"/>
    <x v="1439"/>
    <b v="0"/>
    <n v="6"/>
    <b v="0"/>
    <s v="publishing/translations"/>
    <n v="7"/>
    <n v="30"/>
    <x v="3"/>
    <s v="translations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x v="1440"/>
    <x v="1440"/>
    <b v="0"/>
    <n v="1"/>
    <b v="0"/>
    <s v="publishing/translations"/>
    <n v="0"/>
    <n v="1"/>
    <x v="3"/>
    <s v="translations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x v="1441"/>
    <x v="1441"/>
    <b v="0"/>
    <n v="3"/>
    <b v="0"/>
    <s v="publishing/translations"/>
    <n v="1"/>
    <n v="673.33"/>
    <x v="3"/>
    <s v="translations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x v="1442"/>
    <x v="1442"/>
    <b v="0"/>
    <n v="0"/>
    <b v="0"/>
    <s v="publishing/translations"/>
    <n v="0"/>
    <n v="0"/>
    <x v="3"/>
    <s v="translations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x v="1443"/>
    <x v="1443"/>
    <b v="0"/>
    <n v="0"/>
    <b v="0"/>
    <s v="publishing/translations"/>
    <n v="0"/>
    <n v="0"/>
    <x v="3"/>
    <s v="translations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x v="1444"/>
    <x v="1444"/>
    <b v="0"/>
    <n v="0"/>
    <b v="0"/>
    <s v="publishing/translations"/>
    <n v="0"/>
    <n v="0"/>
    <x v="3"/>
    <s v="translations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x v="1445"/>
    <x v="1445"/>
    <b v="0"/>
    <n v="0"/>
    <b v="0"/>
    <s v="publishing/translations"/>
    <n v="0"/>
    <n v="0"/>
    <x v="3"/>
    <s v="translations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x v="1446"/>
    <x v="1446"/>
    <b v="0"/>
    <n v="0"/>
    <b v="0"/>
    <s v="publishing/translations"/>
    <n v="0"/>
    <n v="0"/>
    <x v="3"/>
    <s v="translations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x v="1447"/>
    <x v="1447"/>
    <b v="0"/>
    <n v="3"/>
    <b v="0"/>
    <s v="publishing/translations"/>
    <n v="0"/>
    <n v="25"/>
    <x v="3"/>
    <s v="translations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x v="1448"/>
    <x v="1448"/>
    <b v="0"/>
    <n v="0"/>
    <b v="0"/>
    <s v="publishing/translations"/>
    <n v="0"/>
    <n v="0"/>
    <x v="3"/>
    <s v="translations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x v="1449"/>
    <x v="1449"/>
    <b v="0"/>
    <n v="0"/>
    <b v="0"/>
    <s v="publishing/translations"/>
    <n v="0"/>
    <n v="0"/>
    <x v="3"/>
    <s v="translations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x v="1450"/>
    <x v="1450"/>
    <b v="0"/>
    <n v="1"/>
    <b v="0"/>
    <s v="publishing/translations"/>
    <n v="0"/>
    <n v="1"/>
    <x v="3"/>
    <s v="translations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x v="1451"/>
    <x v="1451"/>
    <b v="0"/>
    <n v="2"/>
    <b v="0"/>
    <s v="publishing/translations"/>
    <n v="0"/>
    <n v="1"/>
    <x v="3"/>
    <s v="translations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x v="1452"/>
    <x v="1452"/>
    <b v="0"/>
    <n v="0"/>
    <b v="0"/>
    <s v="publishing/translations"/>
    <n v="0"/>
    <n v="0"/>
    <x v="3"/>
    <s v="translations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x v="1453"/>
    <x v="1453"/>
    <b v="0"/>
    <n v="0"/>
    <b v="0"/>
    <s v="publishing/translations"/>
    <n v="0"/>
    <n v="0"/>
    <x v="3"/>
    <s v="translations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x v="1454"/>
    <x v="1454"/>
    <b v="0"/>
    <n v="1"/>
    <b v="0"/>
    <s v="publishing/translations"/>
    <n v="1"/>
    <n v="15"/>
    <x v="3"/>
    <s v="translations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x v="1455"/>
    <x v="1455"/>
    <b v="0"/>
    <n v="7"/>
    <b v="0"/>
    <s v="publishing/translations"/>
    <n v="11"/>
    <n v="225"/>
    <x v="3"/>
    <s v="translations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x v="1456"/>
    <x v="1456"/>
    <b v="0"/>
    <n v="3"/>
    <b v="0"/>
    <s v="publishing/translations"/>
    <n v="3"/>
    <n v="48.33"/>
    <x v="3"/>
    <s v="translations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x v="1457"/>
    <x v="1457"/>
    <b v="0"/>
    <n v="0"/>
    <b v="0"/>
    <s v="publishing/translations"/>
    <n v="0"/>
    <n v="0"/>
    <x v="3"/>
    <s v="translations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x v="1458"/>
    <x v="1458"/>
    <b v="0"/>
    <n v="0"/>
    <b v="0"/>
    <s v="publishing/translations"/>
    <n v="0"/>
    <n v="0"/>
    <x v="3"/>
    <s v="translations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x v="1459"/>
    <x v="1459"/>
    <b v="0"/>
    <n v="0"/>
    <b v="0"/>
    <s v="publishing/translations"/>
    <n v="0"/>
    <n v="0"/>
    <x v="3"/>
    <s v="translations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x v="1460"/>
    <x v="1460"/>
    <b v="0"/>
    <n v="0"/>
    <b v="0"/>
    <s v="publishing/translations"/>
    <n v="0"/>
    <n v="0"/>
    <x v="3"/>
    <s v="translations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x v="1461"/>
    <x v="1461"/>
    <b v="1"/>
    <n v="340"/>
    <b v="1"/>
    <s v="publishing/radio &amp; podcasts"/>
    <n v="101"/>
    <n v="44.67"/>
    <x v="3"/>
    <s v="radio &amp; podcasts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x v="1462"/>
    <x v="1462"/>
    <b v="1"/>
    <n v="150"/>
    <b v="1"/>
    <s v="publishing/radio &amp; podcasts"/>
    <n v="109"/>
    <n v="28.94"/>
    <x v="3"/>
    <s v="radio &amp; podcasts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x v="1463"/>
    <x v="1463"/>
    <b v="1"/>
    <n v="25"/>
    <b v="1"/>
    <s v="publishing/radio &amp; podcasts"/>
    <n v="148"/>
    <n v="35.44"/>
    <x v="3"/>
    <s v="radio &amp; podcasts"/>
    <d v="2013-04-07T20:52:18"/>
    <x v="4"/>
  </r>
  <r>
    <n v="1464"/>
    <s v="Science Studio"/>
    <s v="The Best Science Media on the Web"/>
    <n v="5000"/>
    <n v="8160"/>
    <x v="0"/>
    <s v="US"/>
    <s v="USD"/>
    <n v="1361029958"/>
    <d v="2013-02-16T15:52:38"/>
    <x v="1464"/>
    <x v="1464"/>
    <b v="1"/>
    <n v="234"/>
    <b v="1"/>
    <s v="publishing/radio &amp; podcasts"/>
    <n v="163"/>
    <n v="34.869999999999997"/>
    <x v="3"/>
    <s v="radio &amp; podcasts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x v="1465"/>
    <x v="1465"/>
    <b v="1"/>
    <n v="2602"/>
    <b v="1"/>
    <s v="publishing/radio &amp; podcasts"/>
    <n v="456"/>
    <n v="52.62"/>
    <x v="3"/>
    <s v="radio &amp; podcasts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x v="1466"/>
    <x v="1466"/>
    <b v="1"/>
    <n v="248"/>
    <b v="1"/>
    <s v="publishing/radio &amp; podcasts"/>
    <n v="108"/>
    <n v="69.599999999999994"/>
    <x v="3"/>
    <s v="radio &amp; podcasts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x v="1467"/>
    <x v="1467"/>
    <b v="1"/>
    <n v="600"/>
    <b v="1"/>
    <s v="publishing/radio &amp; podcasts"/>
    <n v="115"/>
    <n v="76.72"/>
    <x v="3"/>
    <s v="radio &amp; podcasts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x v="1468"/>
    <x v="1468"/>
    <b v="1"/>
    <n v="293"/>
    <b v="1"/>
    <s v="publishing/radio &amp; podcasts"/>
    <n v="102"/>
    <n v="33.19"/>
    <x v="3"/>
    <s v="radio &amp; podcasts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x v="1469"/>
    <x v="1469"/>
    <b v="1"/>
    <n v="321"/>
    <b v="1"/>
    <s v="publishing/radio &amp; podcasts"/>
    <n v="108"/>
    <n v="149.46"/>
    <x v="3"/>
    <s v="radio &amp; podcasts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x v="1470"/>
    <x v="1470"/>
    <b v="1"/>
    <n v="81"/>
    <b v="1"/>
    <s v="publishing/radio &amp; podcasts"/>
    <n v="125"/>
    <n v="23.17"/>
    <x v="3"/>
    <s v="radio &amp; podcasts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x v="1471"/>
    <x v="1471"/>
    <b v="1"/>
    <n v="343"/>
    <b v="1"/>
    <s v="publishing/radio &amp; podcasts"/>
    <n v="104"/>
    <n v="96.88"/>
    <x v="3"/>
    <s v="radio &amp; podcasts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x v="1472"/>
    <x v="1472"/>
    <b v="1"/>
    <n v="336"/>
    <b v="1"/>
    <s v="publishing/radio &amp; podcasts"/>
    <n v="139"/>
    <n v="103.2"/>
    <x v="3"/>
    <s v="radio &amp; podcasts"/>
    <d v="2013-10-16T13:01:43"/>
    <x v="4"/>
  </r>
  <r>
    <n v="1473"/>
    <s v="ONE LOVES ONLY FORM"/>
    <s v="Public Radio Project"/>
    <n v="1500"/>
    <n v="1807.74"/>
    <x v="0"/>
    <s v="US"/>
    <s v="USD"/>
    <n v="1330644639"/>
    <d v="2012-03-01T23:30:39"/>
    <x v="1473"/>
    <x v="1473"/>
    <b v="1"/>
    <n v="47"/>
    <b v="1"/>
    <s v="publishing/radio &amp; podcasts"/>
    <n v="121"/>
    <n v="38.46"/>
    <x v="3"/>
    <s v="radio &amp; podcasts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x v="1474"/>
    <x v="1474"/>
    <b v="1"/>
    <n v="76"/>
    <b v="1"/>
    <s v="publishing/radio &amp; podcasts"/>
    <n v="112"/>
    <n v="44.32"/>
    <x v="3"/>
    <s v="radio &amp; podcasts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x v="1475"/>
    <x v="1475"/>
    <b v="1"/>
    <n v="441"/>
    <b v="1"/>
    <s v="publishing/radio &amp; podcasts"/>
    <n v="189"/>
    <n v="64.17"/>
    <x v="3"/>
    <s v="radio &amp; podcasts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x v="1476"/>
    <x v="1476"/>
    <b v="1"/>
    <n v="916"/>
    <b v="1"/>
    <s v="publishing/radio &amp; podcasts"/>
    <n v="662"/>
    <n v="43.33"/>
    <x v="3"/>
    <s v="radio &amp; podcasts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x v="1477"/>
    <x v="1477"/>
    <b v="1"/>
    <n v="369"/>
    <b v="1"/>
    <s v="publishing/radio &amp; podcasts"/>
    <n v="111"/>
    <n v="90.5"/>
    <x v="3"/>
    <s v="radio &amp; podcasts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x v="1478"/>
    <x v="1478"/>
    <b v="1"/>
    <n v="20242"/>
    <b v="1"/>
    <s v="publishing/radio &amp; podcasts"/>
    <n v="1182"/>
    <n v="29.19"/>
    <x v="3"/>
    <s v="radio &amp; podcasts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x v="1479"/>
    <x v="1479"/>
    <b v="1"/>
    <n v="71"/>
    <b v="1"/>
    <s v="publishing/radio &amp; podcasts"/>
    <n v="137"/>
    <n v="30.96"/>
    <x v="3"/>
    <s v="radio &amp; podcasts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x v="1480"/>
    <x v="1480"/>
    <b v="1"/>
    <n v="635"/>
    <b v="1"/>
    <s v="publishing/radio &amp; podcasts"/>
    <n v="117"/>
    <n v="92.16"/>
    <x v="3"/>
    <s v="radio &amp; podcasts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x v="1481"/>
    <x v="1481"/>
    <b v="0"/>
    <n v="6"/>
    <b v="0"/>
    <s v="publishing/fiction"/>
    <n v="2"/>
    <n v="17.5"/>
    <x v="3"/>
    <s v="fiction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x v="1482"/>
    <x v="1482"/>
    <b v="0"/>
    <n v="1"/>
    <b v="0"/>
    <s v="publishing/fiction"/>
    <n v="0"/>
    <n v="5"/>
    <x v="3"/>
    <s v="fiction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x v="1483"/>
    <x v="1483"/>
    <b v="0"/>
    <n v="2"/>
    <b v="0"/>
    <s v="publishing/fiction"/>
    <n v="1"/>
    <n v="25"/>
    <x v="3"/>
    <s v="fiction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d v="2012-07-21T14:51:00"/>
    <x v="1484"/>
    <x v="1484"/>
    <b v="0"/>
    <n v="0"/>
    <b v="0"/>
    <s v="publishing/fiction"/>
    <n v="0"/>
    <n v="0"/>
    <x v="3"/>
    <s v="fiction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x v="1485"/>
    <x v="1485"/>
    <b v="0"/>
    <n v="3"/>
    <b v="0"/>
    <s v="publishing/fiction"/>
    <n v="2"/>
    <n v="50"/>
    <x v="3"/>
    <s v="fiction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x v="1486"/>
    <x v="1486"/>
    <b v="0"/>
    <n v="3"/>
    <b v="0"/>
    <s v="publishing/fiction"/>
    <n v="0"/>
    <n v="16"/>
    <x v="3"/>
    <s v="fiction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x v="1487"/>
    <x v="1487"/>
    <b v="0"/>
    <n v="0"/>
    <b v="0"/>
    <s v="publishing/fiction"/>
    <n v="0"/>
    <n v="0"/>
    <x v="3"/>
    <s v="fiction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x v="1488"/>
    <x v="1488"/>
    <b v="0"/>
    <n v="6"/>
    <b v="0"/>
    <s v="publishing/fiction"/>
    <n v="2"/>
    <n v="60"/>
    <x v="3"/>
    <s v="fiction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x v="1489"/>
    <x v="1489"/>
    <b v="0"/>
    <n v="0"/>
    <b v="0"/>
    <s v="publishing/fiction"/>
    <n v="0"/>
    <n v="0"/>
    <x v="3"/>
    <s v="fiction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x v="1490"/>
    <x v="1490"/>
    <b v="0"/>
    <n v="19"/>
    <b v="0"/>
    <s v="publishing/fiction"/>
    <n v="31"/>
    <n v="47.11"/>
    <x v="3"/>
    <s v="fiction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x v="1491"/>
    <x v="1491"/>
    <b v="0"/>
    <n v="1"/>
    <b v="0"/>
    <s v="publishing/fiction"/>
    <n v="8"/>
    <n v="100"/>
    <x v="3"/>
    <s v="fiction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x v="1492"/>
    <x v="1492"/>
    <b v="0"/>
    <n v="2"/>
    <b v="0"/>
    <s v="publishing/fiction"/>
    <n v="1"/>
    <n v="15"/>
    <x v="3"/>
    <s v="fiction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x v="1493"/>
    <x v="1493"/>
    <b v="0"/>
    <n v="0"/>
    <b v="0"/>
    <s v="publishing/fiction"/>
    <n v="0"/>
    <n v="0"/>
    <x v="3"/>
    <s v="fiction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x v="1494"/>
    <x v="1494"/>
    <b v="0"/>
    <n v="11"/>
    <b v="0"/>
    <s v="publishing/fiction"/>
    <n v="9"/>
    <n v="40.450000000000003"/>
    <x v="3"/>
    <s v="fiction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x v="1495"/>
    <x v="1495"/>
    <b v="0"/>
    <n v="0"/>
    <b v="0"/>
    <s v="publishing/fiction"/>
    <n v="0"/>
    <n v="0"/>
    <x v="3"/>
    <s v="fiction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x v="1496"/>
    <x v="1496"/>
    <b v="0"/>
    <n v="0"/>
    <b v="0"/>
    <s v="publishing/fiction"/>
    <n v="0"/>
    <n v="0"/>
    <x v="3"/>
    <s v="fiction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x v="1497"/>
    <x v="1497"/>
    <b v="0"/>
    <n v="1"/>
    <b v="0"/>
    <s v="publishing/fiction"/>
    <n v="0"/>
    <n v="1"/>
    <x v="3"/>
    <s v="fiction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x v="1498"/>
    <x v="1498"/>
    <b v="0"/>
    <n v="3"/>
    <b v="0"/>
    <s v="publishing/fiction"/>
    <n v="2"/>
    <n v="19"/>
    <x v="3"/>
    <s v="fiction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x v="1499"/>
    <x v="1499"/>
    <b v="0"/>
    <n v="1"/>
    <b v="0"/>
    <s v="publishing/fiction"/>
    <n v="0"/>
    <n v="5"/>
    <x v="3"/>
    <s v="fiction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x v="1500"/>
    <x v="1500"/>
    <b v="0"/>
    <n v="15"/>
    <b v="0"/>
    <s v="publishing/fiction"/>
    <n v="25"/>
    <n v="46.73"/>
    <x v="3"/>
    <s v="fiction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x v="1501"/>
    <x v="1501"/>
    <b v="1"/>
    <n v="885"/>
    <b v="1"/>
    <s v="photography/photobooks"/>
    <n v="166"/>
    <n v="97.73"/>
    <x v="8"/>
    <s v="photobooks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x v="1502"/>
    <x v="1502"/>
    <b v="1"/>
    <n v="329"/>
    <b v="1"/>
    <s v="photography/photobooks"/>
    <n v="101"/>
    <n v="67.84"/>
    <x v="8"/>
    <s v="photobooks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x v="1503"/>
    <x v="1503"/>
    <b v="1"/>
    <n v="71"/>
    <b v="1"/>
    <s v="photography/photobooks"/>
    <n v="108"/>
    <n v="56.98"/>
    <x v="8"/>
    <s v="photobooks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x v="1504"/>
    <x v="1504"/>
    <b v="1"/>
    <n v="269"/>
    <b v="1"/>
    <s v="photography/photobooks"/>
    <n v="278"/>
    <n v="67.16"/>
    <x v="8"/>
    <s v="photobooks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x v="1505"/>
    <x v="1505"/>
    <b v="1"/>
    <n v="345"/>
    <b v="1"/>
    <s v="photography/photobooks"/>
    <n v="104"/>
    <n v="48.04"/>
    <x v="8"/>
    <s v="photobooks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x v="1506"/>
    <x v="1506"/>
    <b v="1"/>
    <n v="43"/>
    <b v="1"/>
    <s v="photography/photobooks"/>
    <n v="111"/>
    <n v="38.86"/>
    <x v="8"/>
    <s v="photobooks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x v="1507"/>
    <x v="1507"/>
    <b v="1"/>
    <n v="33"/>
    <b v="1"/>
    <s v="photography/photobooks"/>
    <n v="215"/>
    <n v="78.180000000000007"/>
    <x v="8"/>
    <s v="photobooks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x v="1508"/>
    <x v="1508"/>
    <b v="1"/>
    <n v="211"/>
    <b v="1"/>
    <s v="photography/photobooks"/>
    <n v="111"/>
    <n v="97.11"/>
    <x v="8"/>
    <s v="photobooks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x v="1509"/>
    <x v="1509"/>
    <b v="1"/>
    <n v="196"/>
    <b v="1"/>
    <s v="photography/photobooks"/>
    <n v="124"/>
    <n v="110.39"/>
    <x v="8"/>
    <s v="photobooks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x v="1510"/>
    <x v="1510"/>
    <b v="1"/>
    <n v="405"/>
    <b v="1"/>
    <s v="photography/photobooks"/>
    <n v="101"/>
    <n v="39.92"/>
    <x v="8"/>
    <s v="photobooks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x v="1511"/>
    <x v="1511"/>
    <b v="1"/>
    <n v="206"/>
    <b v="1"/>
    <s v="photography/photobooks"/>
    <n v="112"/>
    <n v="75.98"/>
    <x v="8"/>
    <s v="photobooks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x v="1512"/>
    <x v="1512"/>
    <b v="1"/>
    <n v="335"/>
    <b v="1"/>
    <s v="photography/photobooks"/>
    <n v="559"/>
    <n v="58.38"/>
    <x v="8"/>
    <s v="photobooks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x v="1513"/>
    <x v="1513"/>
    <b v="1"/>
    <n v="215"/>
    <b v="1"/>
    <s v="photography/photobooks"/>
    <n v="150"/>
    <n v="55.82"/>
    <x v="8"/>
    <s v="photobooks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x v="1514"/>
    <x v="1514"/>
    <b v="1"/>
    <n v="176"/>
    <b v="1"/>
    <s v="photography/photobooks"/>
    <n v="106"/>
    <n v="151.24"/>
    <x v="8"/>
    <s v="photobooks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x v="1515"/>
    <x v="1515"/>
    <b v="1"/>
    <n v="555"/>
    <b v="1"/>
    <s v="photography/photobooks"/>
    <n v="157"/>
    <n v="849.67"/>
    <x v="8"/>
    <s v="photobooks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x v="1516"/>
    <x v="1516"/>
    <b v="1"/>
    <n v="116"/>
    <b v="1"/>
    <s v="photography/photobooks"/>
    <n v="109"/>
    <n v="159.24"/>
    <x v="8"/>
    <s v="photobooks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x v="1517"/>
    <x v="1517"/>
    <b v="1"/>
    <n v="615"/>
    <b v="1"/>
    <s v="photography/photobooks"/>
    <n v="162"/>
    <n v="39.51"/>
    <x v="8"/>
    <s v="photobooks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x v="1518"/>
    <x v="1518"/>
    <b v="1"/>
    <n v="236"/>
    <b v="1"/>
    <s v="photography/photobooks"/>
    <n v="205"/>
    <n v="130.53"/>
    <x v="8"/>
    <s v="photobooks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x v="1519"/>
    <x v="1519"/>
    <b v="1"/>
    <n v="145"/>
    <b v="1"/>
    <s v="photography/photobooks"/>
    <n v="103"/>
    <n v="64.16"/>
    <x v="8"/>
    <s v="photobooks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x v="1520"/>
    <x v="1520"/>
    <b v="1"/>
    <n v="167"/>
    <b v="1"/>
    <s v="photography/photobooks"/>
    <n v="103"/>
    <n v="111.53"/>
    <x v="8"/>
    <s v="photobooks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x v="1521"/>
    <x v="1521"/>
    <b v="1"/>
    <n v="235"/>
    <b v="1"/>
    <s v="photography/photobooks"/>
    <n v="107"/>
    <n v="170.45"/>
    <x v="8"/>
    <s v="photobooks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x v="1522"/>
    <x v="1522"/>
    <b v="1"/>
    <n v="452"/>
    <b v="1"/>
    <s v="photography/photobooks"/>
    <n v="139"/>
    <n v="133.74"/>
    <x v="8"/>
    <s v="photobooks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x v="1523"/>
    <x v="1523"/>
    <b v="1"/>
    <n v="241"/>
    <b v="1"/>
    <s v="photography/photobooks"/>
    <n v="125"/>
    <n v="95.83"/>
    <x v="8"/>
    <s v="photobooks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x v="1524"/>
    <x v="1524"/>
    <b v="1"/>
    <n v="28"/>
    <b v="1"/>
    <s v="photography/photobooks"/>
    <n v="207"/>
    <n v="221.79"/>
    <x v="8"/>
    <s v="photobooks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x v="1525"/>
    <x v="1525"/>
    <b v="1"/>
    <n v="140"/>
    <b v="1"/>
    <s v="photography/photobooks"/>
    <n v="174"/>
    <n v="32.32"/>
    <x v="8"/>
    <s v="photobooks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x v="1526"/>
    <x v="1526"/>
    <b v="1"/>
    <n v="280"/>
    <b v="1"/>
    <s v="photography/photobooks"/>
    <n v="120"/>
    <n v="98.84"/>
    <x v="8"/>
    <s v="photobooks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x v="1527"/>
    <x v="1527"/>
    <b v="1"/>
    <n v="70"/>
    <b v="1"/>
    <s v="photography/photobooks"/>
    <n v="110"/>
    <n v="55.22"/>
    <x v="8"/>
    <s v="photobooks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x v="1528"/>
    <x v="1528"/>
    <b v="1"/>
    <n v="160"/>
    <b v="1"/>
    <s v="photography/photobooks"/>
    <n v="282"/>
    <n v="52.79"/>
    <x v="8"/>
    <s v="photobooks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x v="1529"/>
    <x v="1529"/>
    <b v="1"/>
    <n v="141"/>
    <b v="1"/>
    <s v="photography/photobooks"/>
    <n v="101"/>
    <n v="135.66999999999999"/>
    <x v="8"/>
    <s v="photobooks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x v="1530"/>
    <x v="1530"/>
    <b v="1"/>
    <n v="874"/>
    <b v="1"/>
    <s v="photography/photobooks"/>
    <n v="135"/>
    <n v="53.99"/>
    <x v="8"/>
    <s v="photobooks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x v="1531"/>
    <x v="1531"/>
    <b v="1"/>
    <n v="73"/>
    <b v="1"/>
    <s v="photography/photobooks"/>
    <n v="176"/>
    <n v="56.64"/>
    <x v="8"/>
    <s v="photobooks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x v="1532"/>
    <x v="1532"/>
    <b v="1"/>
    <n v="294"/>
    <b v="1"/>
    <s v="photography/photobooks"/>
    <n v="484"/>
    <n v="82.32"/>
    <x v="8"/>
    <s v="photobooks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x v="1533"/>
    <x v="1533"/>
    <b v="1"/>
    <n v="740"/>
    <b v="1"/>
    <s v="photography/photobooks"/>
    <n v="145"/>
    <n v="88.26"/>
    <x v="8"/>
    <s v="photobooks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x v="1534"/>
    <x v="1534"/>
    <b v="1"/>
    <n v="369"/>
    <b v="1"/>
    <s v="photography/photobooks"/>
    <n v="418"/>
    <n v="84.91"/>
    <x v="8"/>
    <s v="photobooks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x v="1535"/>
    <x v="1535"/>
    <b v="1"/>
    <n v="110"/>
    <b v="1"/>
    <s v="photography/photobooks"/>
    <n v="132"/>
    <n v="48.15"/>
    <x v="8"/>
    <s v="photobooks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x v="1536"/>
    <x v="1536"/>
    <b v="1"/>
    <n v="455"/>
    <b v="1"/>
    <s v="photography/photobooks"/>
    <n v="250"/>
    <n v="66.02"/>
    <x v="8"/>
    <s v="photobooks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x v="1537"/>
    <x v="1537"/>
    <b v="1"/>
    <n v="224"/>
    <b v="1"/>
    <s v="photography/photobooks"/>
    <n v="180"/>
    <n v="96.38"/>
    <x v="8"/>
    <s v="photobooks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x v="1538"/>
    <x v="1538"/>
    <b v="1"/>
    <n v="46"/>
    <b v="1"/>
    <s v="photography/photobooks"/>
    <n v="103"/>
    <n v="156.16999999999999"/>
    <x v="8"/>
    <s v="photobooks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x v="1539"/>
    <x v="1539"/>
    <b v="0"/>
    <n v="284"/>
    <b v="1"/>
    <s v="photography/photobooks"/>
    <n v="136"/>
    <n v="95.76"/>
    <x v="8"/>
    <s v="photobooks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x v="1540"/>
    <x v="1540"/>
    <b v="1"/>
    <n v="98"/>
    <b v="1"/>
    <s v="photography/photobooks"/>
    <n v="118"/>
    <n v="180.41"/>
    <x v="8"/>
    <s v="photobooks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x v="1541"/>
    <x v="1541"/>
    <b v="0"/>
    <n v="2"/>
    <b v="0"/>
    <s v="photography/nature"/>
    <n v="0"/>
    <n v="3"/>
    <x v="8"/>
    <s v="nature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x v="1542"/>
    <x v="1542"/>
    <b v="0"/>
    <n v="1"/>
    <b v="0"/>
    <s v="photography/nature"/>
    <n v="4"/>
    <n v="20"/>
    <x v="8"/>
    <s v="nature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x v="1543"/>
    <x v="1543"/>
    <b v="0"/>
    <n v="1"/>
    <b v="0"/>
    <s v="photography/nature"/>
    <n v="0"/>
    <n v="10"/>
    <x v="8"/>
    <s v="nature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x v="1544"/>
    <x v="1544"/>
    <b v="0"/>
    <n v="0"/>
    <b v="0"/>
    <s v="photography/nature"/>
    <n v="0"/>
    <n v="0"/>
    <x v="8"/>
    <s v="nature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x v="1545"/>
    <x v="1545"/>
    <b v="0"/>
    <n v="1"/>
    <b v="0"/>
    <s v="photography/nature"/>
    <n v="0"/>
    <n v="1"/>
    <x v="8"/>
    <s v="nature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x v="1546"/>
    <x v="1546"/>
    <b v="0"/>
    <n v="11"/>
    <b v="0"/>
    <s v="photography/nature"/>
    <n v="29"/>
    <n v="26.27"/>
    <x v="8"/>
    <s v="nature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x v="1547"/>
    <x v="1547"/>
    <b v="0"/>
    <n v="0"/>
    <b v="0"/>
    <s v="photography/nature"/>
    <n v="0"/>
    <n v="0"/>
    <x v="8"/>
    <s v="nature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x v="1548"/>
    <x v="1548"/>
    <b v="0"/>
    <n v="1"/>
    <b v="0"/>
    <s v="photography/nature"/>
    <n v="9"/>
    <n v="60"/>
    <x v="8"/>
    <s v="nature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x v="1549"/>
    <x v="1549"/>
    <b v="0"/>
    <n v="6"/>
    <b v="0"/>
    <s v="photography/nature"/>
    <n v="34"/>
    <n v="28.33"/>
    <x v="8"/>
    <s v="nature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x v="1550"/>
    <x v="1550"/>
    <b v="0"/>
    <n v="7"/>
    <b v="0"/>
    <s v="photography/nature"/>
    <n v="13"/>
    <n v="14.43"/>
    <x v="8"/>
    <s v="nature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x v="1551"/>
    <x v="1551"/>
    <b v="0"/>
    <n v="0"/>
    <b v="0"/>
    <s v="photography/nature"/>
    <n v="0"/>
    <n v="0"/>
    <x v="8"/>
    <s v="nature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x v="1552"/>
    <x v="1552"/>
    <b v="0"/>
    <n v="16"/>
    <b v="0"/>
    <s v="photography/nature"/>
    <n v="49"/>
    <n v="132.19"/>
    <x v="8"/>
    <s v="nature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x v="1553"/>
    <x v="1553"/>
    <b v="0"/>
    <n v="0"/>
    <b v="0"/>
    <s v="photography/nature"/>
    <n v="0"/>
    <n v="0"/>
    <x v="8"/>
    <s v="nature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x v="1554"/>
    <x v="1554"/>
    <b v="0"/>
    <n v="0"/>
    <b v="0"/>
    <s v="photography/nature"/>
    <n v="0"/>
    <n v="0"/>
    <x v="8"/>
    <s v="nature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x v="1555"/>
    <x v="1555"/>
    <b v="0"/>
    <n v="0"/>
    <b v="0"/>
    <s v="photography/nature"/>
    <n v="0"/>
    <n v="0"/>
    <x v="8"/>
    <s v="nature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x v="1556"/>
    <x v="1556"/>
    <b v="0"/>
    <n v="12"/>
    <b v="0"/>
    <s v="photography/nature"/>
    <n v="45"/>
    <n v="56.42"/>
    <x v="8"/>
    <s v="nature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x v="1557"/>
    <x v="1557"/>
    <b v="0"/>
    <n v="1"/>
    <b v="0"/>
    <s v="photography/nature"/>
    <n v="4"/>
    <n v="100"/>
    <x v="8"/>
    <s v="nature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x v="1558"/>
    <x v="1558"/>
    <b v="0"/>
    <n v="3"/>
    <b v="0"/>
    <s v="photography/nature"/>
    <n v="5"/>
    <n v="11.67"/>
    <x v="8"/>
    <s v="nature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x v="1559"/>
    <x v="1559"/>
    <b v="0"/>
    <n v="1"/>
    <b v="0"/>
    <s v="photography/nature"/>
    <n v="0"/>
    <n v="50"/>
    <x v="8"/>
    <s v="nature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x v="1560"/>
    <x v="1560"/>
    <b v="0"/>
    <n v="4"/>
    <b v="0"/>
    <s v="photography/nature"/>
    <n v="4"/>
    <n v="23.5"/>
    <x v="8"/>
    <s v="nature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x v="1561"/>
    <x v="1561"/>
    <b v="0"/>
    <n v="1"/>
    <b v="0"/>
    <s v="publishing/art books"/>
    <n v="1"/>
    <n v="67"/>
    <x v="3"/>
    <s v="art books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x v="1562"/>
    <x v="1562"/>
    <b v="0"/>
    <n v="0"/>
    <b v="0"/>
    <s v="publishing/art books"/>
    <n v="0"/>
    <n v="0"/>
    <x v="3"/>
    <s v="art books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x v="1563"/>
    <x v="1563"/>
    <b v="0"/>
    <n v="2"/>
    <b v="0"/>
    <s v="publishing/art books"/>
    <n v="1"/>
    <n v="42.5"/>
    <x v="3"/>
    <s v="art books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x v="1564"/>
    <x v="1564"/>
    <b v="0"/>
    <n v="1"/>
    <b v="0"/>
    <s v="publishing/art books"/>
    <n v="0"/>
    <n v="10"/>
    <x v="3"/>
    <s v="art books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x v="1565"/>
    <x v="1565"/>
    <b v="0"/>
    <n v="1"/>
    <b v="0"/>
    <s v="publishing/art books"/>
    <n v="3"/>
    <n v="100"/>
    <x v="3"/>
    <s v="art books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x v="1566"/>
    <x v="1566"/>
    <b v="0"/>
    <n v="59"/>
    <b v="0"/>
    <s v="publishing/art books"/>
    <n v="21"/>
    <n v="108.05"/>
    <x v="3"/>
    <s v="art books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x v="1567"/>
    <x v="1567"/>
    <b v="0"/>
    <n v="13"/>
    <b v="0"/>
    <s v="publishing/art books"/>
    <n v="4"/>
    <n v="26.92"/>
    <x v="3"/>
    <s v="art books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x v="1568"/>
    <x v="1568"/>
    <b v="0"/>
    <n v="22"/>
    <b v="0"/>
    <s v="publishing/art books"/>
    <n v="14"/>
    <n v="155"/>
    <x v="3"/>
    <s v="art books"/>
    <d v="2014-12-24T01:29:45"/>
    <x v="3"/>
  </r>
  <r>
    <n v="1569"/>
    <s v="to be removed (Canceled)"/>
    <s v="to be removed"/>
    <n v="30000"/>
    <n v="0"/>
    <x v="1"/>
    <s v="US"/>
    <s v="USD"/>
    <n v="1369498714"/>
    <d v="2013-05-25T16:18:34"/>
    <x v="1569"/>
    <x v="1569"/>
    <b v="0"/>
    <n v="0"/>
    <b v="0"/>
    <s v="publishing/art books"/>
    <n v="0"/>
    <n v="0"/>
    <x v="3"/>
    <s v="art books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x v="1570"/>
    <x v="1570"/>
    <b v="0"/>
    <n v="52"/>
    <b v="0"/>
    <s v="publishing/art books"/>
    <n v="41"/>
    <n v="47.77"/>
    <x v="3"/>
    <s v="art books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x v="1571"/>
    <x v="1571"/>
    <b v="0"/>
    <n v="4"/>
    <b v="0"/>
    <s v="publishing/art books"/>
    <n v="1"/>
    <n v="20"/>
    <x v="3"/>
    <s v="art books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x v="1572"/>
    <x v="1572"/>
    <b v="0"/>
    <n v="3"/>
    <b v="0"/>
    <s v="publishing/art books"/>
    <n v="5"/>
    <n v="41.67"/>
    <x v="3"/>
    <s v="art books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x v="1573"/>
    <x v="1573"/>
    <b v="0"/>
    <n v="3"/>
    <b v="0"/>
    <s v="publishing/art books"/>
    <n v="2"/>
    <n v="74.33"/>
    <x v="3"/>
    <s v="art books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x v="1574"/>
    <x v="1574"/>
    <b v="0"/>
    <n v="6"/>
    <b v="0"/>
    <s v="publishing/art books"/>
    <n v="5"/>
    <n v="84.33"/>
    <x v="3"/>
    <s v="art books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x v="1575"/>
    <x v="1575"/>
    <b v="0"/>
    <n v="35"/>
    <b v="0"/>
    <s v="publishing/art books"/>
    <n v="23"/>
    <n v="65.459999999999994"/>
    <x v="3"/>
    <s v="art books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x v="1576"/>
    <x v="1576"/>
    <b v="0"/>
    <n v="10"/>
    <b v="0"/>
    <s v="publishing/art books"/>
    <n v="13"/>
    <n v="65"/>
    <x v="3"/>
    <s v="art books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x v="1577"/>
    <x v="1577"/>
    <b v="0"/>
    <n v="2"/>
    <b v="0"/>
    <s v="publishing/art books"/>
    <n v="1"/>
    <n v="27.5"/>
    <x v="3"/>
    <s v="art books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x v="1578"/>
    <x v="1578"/>
    <b v="0"/>
    <n v="4"/>
    <b v="0"/>
    <s v="publishing/art books"/>
    <n v="11"/>
    <n v="51.25"/>
    <x v="3"/>
    <s v="art books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x v="1579"/>
    <x v="1579"/>
    <b v="0"/>
    <n v="2"/>
    <b v="0"/>
    <s v="publishing/art books"/>
    <n v="1"/>
    <n v="14"/>
    <x v="3"/>
    <s v="art books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x v="1580"/>
    <x v="1580"/>
    <b v="0"/>
    <n v="0"/>
    <b v="0"/>
    <s v="publishing/art books"/>
    <n v="0"/>
    <n v="0"/>
    <x v="3"/>
    <s v="art books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x v="1581"/>
    <x v="1581"/>
    <b v="0"/>
    <n v="1"/>
    <b v="0"/>
    <s v="photography/places"/>
    <n v="1"/>
    <n v="5"/>
    <x v="8"/>
    <s v="places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x v="1582"/>
    <x v="1582"/>
    <b v="0"/>
    <n v="3"/>
    <b v="0"/>
    <s v="photography/places"/>
    <n v="9"/>
    <n v="31"/>
    <x v="8"/>
    <s v="places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x v="1583"/>
    <x v="1583"/>
    <b v="0"/>
    <n v="1"/>
    <b v="0"/>
    <s v="photography/places"/>
    <n v="0"/>
    <n v="15"/>
    <x v="8"/>
    <s v="places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x v="1584"/>
    <x v="1584"/>
    <b v="0"/>
    <n v="0"/>
    <b v="0"/>
    <s v="photography/places"/>
    <n v="0"/>
    <n v="0"/>
    <x v="8"/>
    <s v="places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x v="1585"/>
    <x v="1585"/>
    <b v="0"/>
    <n v="12"/>
    <b v="0"/>
    <s v="photography/places"/>
    <n v="79"/>
    <n v="131.66999999999999"/>
    <x v="8"/>
    <s v="places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x v="1586"/>
    <x v="1586"/>
    <b v="0"/>
    <n v="0"/>
    <b v="0"/>
    <s v="photography/places"/>
    <n v="0"/>
    <n v="0"/>
    <x v="8"/>
    <s v="places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x v="1587"/>
    <x v="1587"/>
    <b v="0"/>
    <n v="1"/>
    <b v="0"/>
    <s v="photography/places"/>
    <n v="0"/>
    <n v="1"/>
    <x v="8"/>
    <s v="places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x v="1588"/>
    <x v="1588"/>
    <b v="0"/>
    <n v="0"/>
    <b v="0"/>
    <s v="photography/places"/>
    <n v="0"/>
    <n v="0"/>
    <x v="8"/>
    <s v="places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x v="1589"/>
    <x v="1589"/>
    <b v="0"/>
    <n v="0"/>
    <b v="0"/>
    <s v="photography/places"/>
    <n v="0"/>
    <n v="0"/>
    <x v="8"/>
    <s v="places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x v="1590"/>
    <x v="1590"/>
    <b v="0"/>
    <n v="2"/>
    <b v="0"/>
    <s v="photography/places"/>
    <n v="2"/>
    <n v="510"/>
    <x v="8"/>
    <s v="places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x v="1591"/>
    <x v="1591"/>
    <b v="0"/>
    <n v="92"/>
    <b v="0"/>
    <s v="photography/places"/>
    <n v="29"/>
    <n v="44.48"/>
    <x v="8"/>
    <s v="places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x v="1592"/>
    <x v="1592"/>
    <b v="0"/>
    <n v="0"/>
    <b v="0"/>
    <s v="photography/places"/>
    <n v="0"/>
    <n v="0"/>
    <x v="8"/>
    <s v="places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x v="1593"/>
    <x v="1593"/>
    <b v="0"/>
    <n v="3"/>
    <b v="0"/>
    <s v="photography/places"/>
    <n v="0"/>
    <n v="1"/>
    <x v="8"/>
    <s v="places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x v="1594"/>
    <x v="1594"/>
    <b v="0"/>
    <n v="10"/>
    <b v="0"/>
    <s v="photography/places"/>
    <n v="21"/>
    <n v="20.5"/>
    <x v="8"/>
    <s v="places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x v="1595"/>
    <x v="1595"/>
    <b v="0"/>
    <n v="7"/>
    <b v="0"/>
    <s v="photography/places"/>
    <n v="0"/>
    <n v="40"/>
    <x v="8"/>
    <s v="places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x v="1596"/>
    <x v="1596"/>
    <b v="0"/>
    <n v="3"/>
    <b v="0"/>
    <s v="photography/places"/>
    <n v="2"/>
    <n v="25"/>
    <x v="8"/>
    <s v="places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x v="1597"/>
    <x v="1597"/>
    <b v="0"/>
    <n v="0"/>
    <b v="0"/>
    <s v="photography/places"/>
    <n v="0"/>
    <n v="0"/>
    <x v="8"/>
    <s v="places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x v="1598"/>
    <x v="1598"/>
    <b v="0"/>
    <n v="1"/>
    <b v="0"/>
    <s v="photography/places"/>
    <n v="0"/>
    <n v="1"/>
    <x v="8"/>
    <s v="places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x v="1599"/>
    <x v="1599"/>
    <b v="0"/>
    <n v="0"/>
    <b v="0"/>
    <s v="photography/places"/>
    <n v="0"/>
    <n v="0"/>
    <x v="8"/>
    <s v="places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x v="1600"/>
    <x v="1600"/>
    <b v="0"/>
    <n v="9"/>
    <b v="0"/>
    <s v="photography/places"/>
    <n v="7"/>
    <n v="40.78"/>
    <x v="8"/>
    <s v="places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x v="1601"/>
    <x v="1601"/>
    <b v="0"/>
    <n v="56"/>
    <b v="1"/>
    <s v="music/rock"/>
    <n v="108"/>
    <n v="48.33"/>
    <x v="4"/>
    <s v="rock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x v="1602"/>
    <x v="1602"/>
    <b v="0"/>
    <n v="32"/>
    <b v="1"/>
    <s v="music/rock"/>
    <n v="100"/>
    <n v="46.95"/>
    <x v="4"/>
    <s v="rock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x v="1603"/>
    <x v="1603"/>
    <b v="0"/>
    <n v="30"/>
    <b v="1"/>
    <s v="music/rock"/>
    <n v="100"/>
    <n v="66.69"/>
    <x v="4"/>
    <s v="rock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x v="1604"/>
    <x v="1604"/>
    <b v="0"/>
    <n v="70"/>
    <b v="1"/>
    <s v="music/rock"/>
    <n v="122"/>
    <n v="48.84"/>
    <x v="4"/>
    <s v="rock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x v="1605"/>
    <x v="1605"/>
    <b v="0"/>
    <n v="44"/>
    <b v="1"/>
    <s v="music/rock"/>
    <n v="101"/>
    <n v="137.31"/>
    <x v="4"/>
    <s v="rock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x v="1606"/>
    <x v="1606"/>
    <b v="0"/>
    <n v="92"/>
    <b v="1"/>
    <s v="music/rock"/>
    <n v="101"/>
    <n v="87.83"/>
    <x v="4"/>
    <s v="rock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x v="1607"/>
    <x v="1607"/>
    <b v="0"/>
    <n v="205"/>
    <b v="1"/>
    <s v="music/rock"/>
    <n v="145"/>
    <n v="70.790000000000006"/>
    <x v="4"/>
    <s v="rock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x v="1608"/>
    <x v="1608"/>
    <b v="0"/>
    <n v="23"/>
    <b v="1"/>
    <s v="music/rock"/>
    <n v="101"/>
    <n v="52.83"/>
    <x v="4"/>
    <s v="rock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x v="1609"/>
    <x v="1609"/>
    <b v="0"/>
    <n v="4"/>
    <b v="1"/>
    <s v="music/rock"/>
    <n v="118"/>
    <n v="443.75"/>
    <x v="4"/>
    <s v="rock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x v="1610"/>
    <x v="1610"/>
    <b v="0"/>
    <n v="112"/>
    <b v="1"/>
    <s v="music/rock"/>
    <n v="272"/>
    <n v="48.54"/>
    <x v="4"/>
    <s v="rock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x v="1611"/>
    <x v="1611"/>
    <b v="0"/>
    <n v="27"/>
    <b v="1"/>
    <s v="music/rock"/>
    <n v="125"/>
    <n v="37.07"/>
    <x v="4"/>
    <s v="rock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x v="1612"/>
    <x v="1612"/>
    <b v="0"/>
    <n v="11"/>
    <b v="1"/>
    <s v="music/rock"/>
    <n v="110"/>
    <n v="50"/>
    <x v="4"/>
    <s v="rock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x v="1613"/>
    <x v="1613"/>
    <b v="0"/>
    <n v="26"/>
    <b v="1"/>
    <s v="music/rock"/>
    <n v="102"/>
    <n v="39.04"/>
    <x v="4"/>
    <s v="rock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x v="1614"/>
    <x v="1614"/>
    <b v="0"/>
    <n v="77"/>
    <b v="1"/>
    <s v="music/rock"/>
    <n v="103"/>
    <n v="66.69"/>
    <x v="4"/>
    <s v="rock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x v="1615"/>
    <x v="1615"/>
    <b v="0"/>
    <n v="136"/>
    <b v="1"/>
    <s v="music/rock"/>
    <n v="114"/>
    <n v="67.13"/>
    <x v="4"/>
    <s v="rock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x v="1616"/>
    <x v="1616"/>
    <b v="0"/>
    <n v="157"/>
    <b v="1"/>
    <s v="music/rock"/>
    <n v="104"/>
    <n v="66.37"/>
    <x v="4"/>
    <s v="rock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x v="1617"/>
    <x v="1617"/>
    <b v="0"/>
    <n v="158"/>
    <b v="1"/>
    <s v="music/rock"/>
    <n v="146"/>
    <n v="64.62"/>
    <x v="4"/>
    <s v="rock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x v="1618"/>
    <x v="1618"/>
    <b v="0"/>
    <n v="27"/>
    <b v="1"/>
    <s v="music/rock"/>
    <n v="105"/>
    <n v="58.37"/>
    <x v="4"/>
    <s v="rock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x v="1619"/>
    <x v="1619"/>
    <b v="0"/>
    <n v="23"/>
    <b v="1"/>
    <s v="music/rock"/>
    <n v="133"/>
    <n v="86.96"/>
    <x v="4"/>
    <s v="rock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x v="1620"/>
    <x v="1620"/>
    <b v="0"/>
    <n v="17"/>
    <b v="1"/>
    <s v="music/rock"/>
    <n v="113"/>
    <n v="66.47"/>
    <x v="4"/>
    <s v="rock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x v="1621"/>
    <x v="1621"/>
    <b v="0"/>
    <n v="37"/>
    <b v="1"/>
    <s v="music/rock"/>
    <n v="121"/>
    <n v="163.78"/>
    <x v="4"/>
    <s v="rock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x v="1622"/>
    <x v="1622"/>
    <b v="0"/>
    <n v="65"/>
    <b v="1"/>
    <s v="music/rock"/>
    <n v="102"/>
    <n v="107.98"/>
    <x v="4"/>
    <s v="rock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x v="1623"/>
    <x v="1623"/>
    <b v="0"/>
    <n v="18"/>
    <b v="1"/>
    <s v="music/rock"/>
    <n v="101"/>
    <n v="42.11"/>
    <x v="4"/>
    <s v="rock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x v="1624"/>
    <x v="1624"/>
    <b v="0"/>
    <n v="25"/>
    <b v="1"/>
    <s v="music/rock"/>
    <n v="118"/>
    <n v="47.2"/>
    <x v="4"/>
    <s v="rock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x v="1625"/>
    <x v="1625"/>
    <b v="0"/>
    <n v="104"/>
    <b v="1"/>
    <s v="music/rock"/>
    <n v="155"/>
    <n v="112.02"/>
    <x v="4"/>
    <s v="rock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x v="1626"/>
    <x v="1626"/>
    <b v="0"/>
    <n v="108"/>
    <b v="1"/>
    <s v="music/rock"/>
    <n v="101"/>
    <n v="74.95"/>
    <x v="4"/>
    <s v="rock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x v="1627"/>
    <x v="1627"/>
    <b v="0"/>
    <n v="38"/>
    <b v="1"/>
    <s v="music/rock"/>
    <n v="117"/>
    <n v="61.58"/>
    <x v="4"/>
    <s v="rock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x v="1628"/>
    <x v="1628"/>
    <b v="0"/>
    <n v="88"/>
    <b v="1"/>
    <s v="music/rock"/>
    <n v="101"/>
    <n v="45.88"/>
    <x v="4"/>
    <s v="rock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x v="1629"/>
    <x v="1629"/>
    <b v="0"/>
    <n v="82"/>
    <b v="1"/>
    <s v="music/rock"/>
    <n v="104"/>
    <n v="75.849999999999994"/>
    <x v="4"/>
    <s v="rock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x v="1630"/>
    <x v="1630"/>
    <b v="0"/>
    <n v="126"/>
    <b v="1"/>
    <s v="music/rock"/>
    <n v="265"/>
    <n v="84.21"/>
    <x v="4"/>
    <s v="rock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x v="1631"/>
    <x v="1631"/>
    <b v="0"/>
    <n v="133"/>
    <b v="1"/>
    <s v="music/rock"/>
    <n v="156"/>
    <n v="117.23"/>
    <x v="4"/>
    <s v="rock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x v="1632"/>
    <x v="1632"/>
    <b v="0"/>
    <n v="47"/>
    <b v="1"/>
    <s v="music/rock"/>
    <n v="102"/>
    <n v="86.49"/>
    <x v="4"/>
    <s v="rock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x v="1633"/>
    <x v="1633"/>
    <b v="0"/>
    <n v="58"/>
    <b v="1"/>
    <s v="music/rock"/>
    <n v="100"/>
    <n v="172.41"/>
    <x v="4"/>
    <s v="rock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x v="1634"/>
    <x v="1634"/>
    <b v="0"/>
    <n v="32"/>
    <b v="1"/>
    <s v="music/rock"/>
    <n v="101"/>
    <n v="62.81"/>
    <x v="4"/>
    <s v="rock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x v="1635"/>
    <x v="1635"/>
    <b v="0"/>
    <n v="37"/>
    <b v="1"/>
    <s v="music/rock"/>
    <n v="125"/>
    <n v="67.73"/>
    <x v="4"/>
    <s v="rock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x v="1636"/>
    <x v="1636"/>
    <b v="0"/>
    <n v="87"/>
    <b v="1"/>
    <s v="music/rock"/>
    <n v="104"/>
    <n v="53.56"/>
    <x v="4"/>
    <s v="rock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x v="1637"/>
    <x v="1637"/>
    <b v="0"/>
    <n v="15"/>
    <b v="1"/>
    <s v="music/rock"/>
    <n v="104"/>
    <n v="34.6"/>
    <x v="4"/>
    <s v="rock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x v="1638"/>
    <x v="1638"/>
    <b v="0"/>
    <n v="27"/>
    <b v="1"/>
    <s v="music/rock"/>
    <n v="105"/>
    <n v="38.89"/>
    <x v="4"/>
    <s v="rock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x v="1639"/>
    <x v="1639"/>
    <b v="0"/>
    <n v="19"/>
    <b v="1"/>
    <s v="music/rock"/>
    <n v="100"/>
    <n v="94.74"/>
    <x v="4"/>
    <s v="rock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x v="1640"/>
    <x v="1640"/>
    <b v="0"/>
    <n v="17"/>
    <b v="1"/>
    <s v="music/rock"/>
    <n v="170"/>
    <n v="39.97"/>
    <x v="4"/>
    <s v="rock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x v="1641"/>
    <x v="1641"/>
    <b v="0"/>
    <n v="26"/>
    <b v="1"/>
    <s v="music/pop"/>
    <n v="101"/>
    <n v="97.5"/>
    <x v="4"/>
    <s v="pop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x v="1642"/>
    <x v="1642"/>
    <b v="0"/>
    <n v="28"/>
    <b v="1"/>
    <s v="music/pop"/>
    <n v="100"/>
    <n v="42.86"/>
    <x v="4"/>
    <s v="pop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x v="1643"/>
    <x v="1643"/>
    <b v="0"/>
    <n v="37"/>
    <b v="1"/>
    <s v="music/pop"/>
    <n v="125"/>
    <n v="168.51"/>
    <x v="4"/>
    <s v="pop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x v="1644"/>
    <x v="1644"/>
    <b v="0"/>
    <n v="128"/>
    <b v="1"/>
    <s v="music/pop"/>
    <n v="110"/>
    <n v="85.55"/>
    <x v="4"/>
    <s v="pop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x v="1645"/>
    <x v="1645"/>
    <b v="0"/>
    <n v="10"/>
    <b v="1"/>
    <s v="music/pop"/>
    <n v="111"/>
    <n v="554"/>
    <x v="4"/>
    <s v="pop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x v="1646"/>
    <x v="1646"/>
    <b v="0"/>
    <n v="83"/>
    <b v="1"/>
    <s v="music/pop"/>
    <n v="110"/>
    <n v="26.55"/>
    <x v="4"/>
    <s v="pop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x v="1647"/>
    <x v="1647"/>
    <b v="0"/>
    <n v="46"/>
    <b v="1"/>
    <s v="music/pop"/>
    <n v="105"/>
    <n v="113.83"/>
    <x v="4"/>
    <s v="pop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x v="1648"/>
    <x v="1648"/>
    <b v="0"/>
    <n v="90"/>
    <b v="1"/>
    <s v="music/pop"/>
    <n v="125"/>
    <n v="32.01"/>
    <x v="4"/>
    <s v="pop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x v="1649"/>
    <x v="1649"/>
    <b v="0"/>
    <n v="81"/>
    <b v="1"/>
    <s v="music/pop"/>
    <n v="101"/>
    <n v="47.19"/>
    <x v="4"/>
    <s v="pop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x v="1650"/>
    <x v="1650"/>
    <b v="0"/>
    <n v="32"/>
    <b v="1"/>
    <s v="music/pop"/>
    <n v="142"/>
    <n v="88.47"/>
    <x v="4"/>
    <s v="pop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x v="1651"/>
    <x v="1651"/>
    <b v="0"/>
    <n v="20"/>
    <b v="1"/>
    <s v="music/pop"/>
    <n v="101"/>
    <n v="100.75"/>
    <x v="4"/>
    <s v="pop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x v="1652"/>
    <x v="1652"/>
    <b v="0"/>
    <n v="70"/>
    <b v="1"/>
    <s v="music/pop"/>
    <n v="101"/>
    <n v="64.709999999999994"/>
    <x v="4"/>
    <s v="pop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x v="1653"/>
    <x v="1653"/>
    <b v="0"/>
    <n v="168"/>
    <b v="1"/>
    <s v="music/pop"/>
    <n v="174"/>
    <n v="51.85"/>
    <x v="4"/>
    <s v="pop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x v="1654"/>
    <x v="1654"/>
    <b v="0"/>
    <n v="34"/>
    <b v="1"/>
    <s v="music/pop"/>
    <n v="120"/>
    <n v="38.79"/>
    <x v="4"/>
    <s v="pop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x v="1655"/>
    <x v="1655"/>
    <b v="0"/>
    <n v="48"/>
    <b v="1"/>
    <s v="music/pop"/>
    <n v="143"/>
    <n v="44.65"/>
    <x v="4"/>
    <s v="pop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x v="1656"/>
    <x v="1656"/>
    <b v="0"/>
    <n v="48"/>
    <b v="1"/>
    <s v="music/pop"/>
    <n v="100"/>
    <n v="156.77000000000001"/>
    <x v="4"/>
    <s v="pop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x v="1657"/>
    <x v="1657"/>
    <b v="0"/>
    <n v="221"/>
    <b v="1"/>
    <s v="music/pop"/>
    <n v="105"/>
    <n v="118.7"/>
    <x v="4"/>
    <s v="pop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x v="1658"/>
    <x v="1658"/>
    <b v="0"/>
    <n v="107"/>
    <b v="1"/>
    <s v="music/pop"/>
    <n v="132"/>
    <n v="74.150000000000006"/>
    <x v="4"/>
    <s v="pop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x v="1659"/>
    <x v="1659"/>
    <b v="0"/>
    <n v="45"/>
    <b v="1"/>
    <s v="music/pop"/>
    <n v="113"/>
    <n v="12.53"/>
    <x v="4"/>
    <s v="pop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x v="1660"/>
    <x v="1660"/>
    <b v="0"/>
    <n v="36"/>
    <b v="1"/>
    <s v="music/pop"/>
    <n v="1254"/>
    <n v="27.86"/>
    <x v="4"/>
    <s v="pop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x v="1661"/>
    <x v="1661"/>
    <b v="0"/>
    <n v="101"/>
    <b v="1"/>
    <s v="music/pop"/>
    <n v="103"/>
    <n v="80.180000000000007"/>
    <x v="4"/>
    <s v="pop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x v="1662"/>
    <x v="1662"/>
    <b v="0"/>
    <n v="62"/>
    <b v="1"/>
    <s v="music/pop"/>
    <n v="103"/>
    <n v="132.44"/>
    <x v="4"/>
    <s v="pop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x v="1663"/>
    <x v="1663"/>
    <b v="0"/>
    <n v="32"/>
    <b v="1"/>
    <s v="music/pop"/>
    <n v="108"/>
    <n v="33.75"/>
    <x v="4"/>
    <s v="pop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x v="1664"/>
    <x v="1664"/>
    <b v="0"/>
    <n v="89"/>
    <b v="1"/>
    <s v="music/pop"/>
    <n v="122"/>
    <n v="34.380000000000003"/>
    <x v="4"/>
    <s v="pop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x v="1665"/>
    <x v="1665"/>
    <b v="0"/>
    <n v="93"/>
    <b v="1"/>
    <s v="music/pop"/>
    <n v="119"/>
    <n v="44.96"/>
    <x v="4"/>
    <s v="pop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x v="1666"/>
    <x v="1666"/>
    <b v="0"/>
    <n v="98"/>
    <b v="1"/>
    <s v="music/pop"/>
    <n v="161"/>
    <n v="41.04"/>
    <x v="4"/>
    <s v="pop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x v="1667"/>
    <x v="1667"/>
    <b v="0"/>
    <n v="82"/>
    <b v="1"/>
    <s v="music/pop"/>
    <n v="127"/>
    <n v="52.6"/>
    <x v="4"/>
    <s v="pop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x v="1668"/>
    <x v="1668"/>
    <b v="0"/>
    <n v="116"/>
    <b v="1"/>
    <s v="music/pop"/>
    <n v="103"/>
    <n v="70.78"/>
    <x v="4"/>
    <s v="pop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x v="1669"/>
    <x v="1669"/>
    <b v="0"/>
    <n v="52"/>
    <b v="1"/>
    <s v="music/pop"/>
    <n v="140"/>
    <n v="53.75"/>
    <x v="4"/>
    <s v="pop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x v="1670"/>
    <x v="1670"/>
    <b v="0"/>
    <n v="23"/>
    <b v="1"/>
    <s v="music/pop"/>
    <n v="103"/>
    <n v="44.61"/>
    <x v="4"/>
    <s v="pop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x v="1671"/>
    <x v="1671"/>
    <b v="0"/>
    <n v="77"/>
    <b v="1"/>
    <s v="music/pop"/>
    <n v="101"/>
    <n v="26.15"/>
    <x v="4"/>
    <s v="pop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x v="1672"/>
    <x v="1672"/>
    <b v="0"/>
    <n v="49"/>
    <b v="1"/>
    <s v="music/pop"/>
    <n v="113"/>
    <n v="39.18"/>
    <x v="4"/>
    <s v="pop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x v="1673"/>
    <x v="1673"/>
    <b v="0"/>
    <n v="59"/>
    <b v="1"/>
    <s v="music/pop"/>
    <n v="128"/>
    <n v="45.59"/>
    <x v="4"/>
    <s v="pop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x v="1674"/>
    <x v="1674"/>
    <b v="0"/>
    <n v="113"/>
    <b v="1"/>
    <s v="music/pop"/>
    <n v="202"/>
    <n v="89.25"/>
    <x v="4"/>
    <s v="pop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x v="1675"/>
    <x v="1675"/>
    <b v="0"/>
    <n v="34"/>
    <b v="1"/>
    <s v="music/pop"/>
    <n v="137"/>
    <n v="40.42"/>
    <x v="4"/>
    <s v="pop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x v="1676"/>
    <x v="1676"/>
    <b v="0"/>
    <n v="42"/>
    <b v="1"/>
    <s v="music/pop"/>
    <n v="115"/>
    <n v="82.38"/>
    <x v="4"/>
    <s v="pop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x v="1677"/>
    <x v="1677"/>
    <b v="0"/>
    <n v="42"/>
    <b v="1"/>
    <s v="music/pop"/>
    <n v="112"/>
    <n v="159.52000000000001"/>
    <x v="4"/>
    <s v="pop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x v="1678"/>
    <x v="1678"/>
    <b v="0"/>
    <n v="49"/>
    <b v="1"/>
    <s v="music/pop"/>
    <n v="118"/>
    <n v="36.24"/>
    <x v="4"/>
    <s v="pop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x v="1679"/>
    <x v="1679"/>
    <b v="0"/>
    <n v="56"/>
    <b v="1"/>
    <s v="music/pop"/>
    <n v="175"/>
    <n v="62.5"/>
    <x v="4"/>
    <s v="pop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x v="1680"/>
    <x v="1680"/>
    <b v="0"/>
    <n v="25"/>
    <b v="1"/>
    <s v="music/pop"/>
    <n v="118"/>
    <n v="47"/>
    <x v="4"/>
    <s v="pop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x v="1681"/>
    <x v="1681"/>
    <b v="0"/>
    <n v="884"/>
    <b v="0"/>
    <s v="music/faith"/>
    <n v="101"/>
    <n v="74.58"/>
    <x v="4"/>
    <s v="faith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x v="1682"/>
    <x v="1682"/>
    <b v="0"/>
    <n v="0"/>
    <b v="0"/>
    <s v="music/faith"/>
    <n v="0"/>
    <n v="0"/>
    <x v="4"/>
    <s v="faith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x v="1683"/>
    <x v="1683"/>
    <b v="0"/>
    <n v="10"/>
    <b v="0"/>
    <s v="music/faith"/>
    <n v="22"/>
    <n v="76"/>
    <x v="4"/>
    <s v="faith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x v="1684"/>
    <x v="1684"/>
    <b v="0"/>
    <n v="101"/>
    <b v="0"/>
    <s v="music/faith"/>
    <n v="109"/>
    <n v="86.44"/>
    <x v="4"/>
    <s v="faith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x v="1685"/>
    <x v="1685"/>
    <b v="0"/>
    <n v="15"/>
    <b v="0"/>
    <s v="music/faith"/>
    <n v="103"/>
    <n v="24"/>
    <x v="4"/>
    <s v="faith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x v="1686"/>
    <x v="1686"/>
    <b v="0"/>
    <n v="1"/>
    <b v="0"/>
    <s v="music/faith"/>
    <n v="0"/>
    <n v="18"/>
    <x v="4"/>
    <s v="faith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x v="1687"/>
    <x v="1687"/>
    <b v="0"/>
    <n v="39"/>
    <b v="0"/>
    <s v="music/faith"/>
    <n v="31"/>
    <n v="80.13"/>
    <x v="4"/>
    <s v="faith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x v="1688"/>
    <x v="1688"/>
    <b v="0"/>
    <n v="7"/>
    <b v="0"/>
    <s v="music/faith"/>
    <n v="44"/>
    <n v="253.14"/>
    <x v="4"/>
    <s v="faith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d v="2017-03-16T21:37:10"/>
    <x v="1689"/>
    <x v="1689"/>
    <b v="0"/>
    <n v="14"/>
    <b v="0"/>
    <s v="music/faith"/>
    <n v="100"/>
    <n v="171.43"/>
    <x v="4"/>
    <s v="faith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x v="1690"/>
    <x v="1690"/>
    <b v="0"/>
    <n v="11"/>
    <b v="0"/>
    <s v="music/faith"/>
    <n v="25"/>
    <n v="57.73"/>
    <x v="4"/>
    <s v="faith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x v="1691"/>
    <x v="1691"/>
    <b v="0"/>
    <n v="38"/>
    <b v="0"/>
    <s v="music/faith"/>
    <n v="33"/>
    <n v="264.26"/>
    <x v="4"/>
    <s v="faith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x v="1692"/>
    <x v="1692"/>
    <b v="0"/>
    <n v="15"/>
    <b v="0"/>
    <s v="music/faith"/>
    <n v="48"/>
    <n v="159.33000000000001"/>
    <x v="4"/>
    <s v="faith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x v="1693"/>
    <x v="1693"/>
    <b v="0"/>
    <n v="8"/>
    <b v="0"/>
    <s v="music/faith"/>
    <n v="9"/>
    <n v="35"/>
    <x v="4"/>
    <s v="faith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x v="1694"/>
    <x v="1694"/>
    <b v="0"/>
    <n v="1"/>
    <b v="0"/>
    <s v="music/faith"/>
    <n v="0"/>
    <n v="5"/>
    <x v="4"/>
    <s v="faith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x v="1695"/>
    <x v="1695"/>
    <b v="0"/>
    <n v="23"/>
    <b v="0"/>
    <s v="music/faith"/>
    <n v="12"/>
    <n v="61.09"/>
    <x v="4"/>
    <s v="faith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x v="1696"/>
    <x v="1696"/>
    <b v="0"/>
    <n v="0"/>
    <b v="0"/>
    <s v="music/faith"/>
    <n v="0"/>
    <n v="0"/>
    <x v="4"/>
    <s v="faith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x v="1697"/>
    <x v="1697"/>
    <b v="0"/>
    <n v="22"/>
    <b v="0"/>
    <s v="music/faith"/>
    <n v="20"/>
    <n v="114.82"/>
    <x v="4"/>
    <s v="faith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x v="1698"/>
    <x v="1698"/>
    <b v="0"/>
    <n v="0"/>
    <b v="0"/>
    <s v="music/faith"/>
    <n v="0"/>
    <n v="0"/>
    <x v="4"/>
    <s v="faith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x v="1699"/>
    <x v="1699"/>
    <b v="0"/>
    <n v="4"/>
    <b v="0"/>
    <s v="music/faith"/>
    <n v="4"/>
    <n v="54"/>
    <x v="4"/>
    <s v="faith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x v="1700"/>
    <x v="1700"/>
    <b v="0"/>
    <n v="79"/>
    <b v="0"/>
    <s v="music/faith"/>
    <n v="26"/>
    <n v="65.97"/>
    <x v="4"/>
    <s v="faith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x v="1701"/>
    <x v="1701"/>
    <b v="0"/>
    <n v="2"/>
    <b v="0"/>
    <s v="music/faith"/>
    <n v="0"/>
    <n v="5"/>
    <x v="4"/>
    <s v="faith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x v="1702"/>
    <x v="1702"/>
    <b v="0"/>
    <n v="1"/>
    <b v="0"/>
    <s v="music/faith"/>
    <n v="0"/>
    <n v="1"/>
    <x v="4"/>
    <s v="faith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x v="1703"/>
    <x v="1703"/>
    <b v="0"/>
    <n v="2"/>
    <b v="0"/>
    <s v="music/faith"/>
    <n v="1"/>
    <n v="25.5"/>
    <x v="4"/>
    <s v="faith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x v="1704"/>
    <x v="1704"/>
    <b v="0"/>
    <n v="11"/>
    <b v="0"/>
    <s v="music/faith"/>
    <n v="65"/>
    <n v="118.36"/>
    <x v="4"/>
    <s v="faith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x v="1705"/>
    <x v="1705"/>
    <b v="0"/>
    <n v="0"/>
    <b v="0"/>
    <s v="music/faith"/>
    <n v="0"/>
    <n v="0"/>
    <x v="4"/>
    <s v="faith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x v="1706"/>
    <x v="1706"/>
    <b v="0"/>
    <n v="0"/>
    <b v="0"/>
    <s v="music/faith"/>
    <n v="0"/>
    <n v="0"/>
    <x v="4"/>
    <s v="faith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x v="1707"/>
    <x v="1707"/>
    <b v="0"/>
    <n v="9"/>
    <b v="0"/>
    <s v="music/faith"/>
    <n v="10"/>
    <n v="54.11"/>
    <x v="4"/>
    <s v="faith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x v="1708"/>
    <x v="1708"/>
    <b v="0"/>
    <n v="0"/>
    <b v="0"/>
    <s v="music/faith"/>
    <n v="0"/>
    <n v="0"/>
    <x v="4"/>
    <s v="faith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x v="1709"/>
    <x v="1709"/>
    <b v="0"/>
    <n v="4"/>
    <b v="0"/>
    <s v="music/faith"/>
    <n v="5"/>
    <n v="21.25"/>
    <x v="4"/>
    <s v="faith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x v="1710"/>
    <x v="1710"/>
    <b v="0"/>
    <n v="1"/>
    <b v="0"/>
    <s v="music/faith"/>
    <n v="1"/>
    <n v="34"/>
    <x v="4"/>
    <s v="faith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x v="1711"/>
    <x v="1711"/>
    <b v="0"/>
    <n v="2"/>
    <b v="0"/>
    <s v="music/faith"/>
    <n v="11"/>
    <n v="525"/>
    <x v="4"/>
    <s v="faith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x v="1712"/>
    <x v="1712"/>
    <b v="0"/>
    <n v="0"/>
    <b v="0"/>
    <s v="music/faith"/>
    <n v="0"/>
    <n v="0"/>
    <x v="4"/>
    <s v="faith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x v="1713"/>
    <x v="1713"/>
    <b v="0"/>
    <n v="1"/>
    <b v="0"/>
    <s v="music/faith"/>
    <n v="2"/>
    <n v="50"/>
    <x v="4"/>
    <s v="faith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x v="1714"/>
    <x v="1714"/>
    <b v="0"/>
    <n v="17"/>
    <b v="0"/>
    <s v="music/faith"/>
    <n v="8"/>
    <n v="115.71"/>
    <x v="4"/>
    <s v="faith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x v="1715"/>
    <x v="1715"/>
    <b v="0"/>
    <n v="2"/>
    <b v="0"/>
    <s v="music/faith"/>
    <n v="0"/>
    <n v="5.5"/>
    <x v="4"/>
    <s v="faith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x v="1716"/>
    <x v="1716"/>
    <b v="0"/>
    <n v="3"/>
    <b v="0"/>
    <s v="music/faith"/>
    <n v="8"/>
    <n v="50"/>
    <x v="4"/>
    <s v="faith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x v="1717"/>
    <x v="1717"/>
    <b v="0"/>
    <n v="41"/>
    <b v="0"/>
    <s v="music/faith"/>
    <n v="43"/>
    <n v="34.020000000000003"/>
    <x v="4"/>
    <s v="faith"/>
    <d v="2016-04-21T04:00:00"/>
    <x v="2"/>
  </r>
  <r>
    <n v="1718"/>
    <s v="The Prodigal Son"/>
    <s v="A melody for the galaxy."/>
    <n v="35000"/>
    <n v="75"/>
    <x v="2"/>
    <s v="US"/>
    <s v="USD"/>
    <n v="1463201940"/>
    <d v="2016-05-14T04:59:00"/>
    <x v="1718"/>
    <x v="1718"/>
    <b v="0"/>
    <n v="2"/>
    <b v="0"/>
    <s v="music/faith"/>
    <n v="0"/>
    <n v="37.5"/>
    <x v="4"/>
    <s v="faith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x v="1719"/>
    <x v="1719"/>
    <b v="0"/>
    <n v="3"/>
    <b v="0"/>
    <s v="music/faith"/>
    <n v="1"/>
    <n v="11.67"/>
    <x v="4"/>
    <s v="faith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x v="1720"/>
    <x v="1720"/>
    <b v="0"/>
    <n v="8"/>
    <b v="0"/>
    <s v="music/faith"/>
    <n v="6"/>
    <n v="28.13"/>
    <x v="4"/>
    <s v="faith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x v="1721"/>
    <x v="1721"/>
    <b v="0"/>
    <n v="0"/>
    <b v="0"/>
    <s v="music/faith"/>
    <n v="0"/>
    <n v="0"/>
    <x v="4"/>
    <s v="faith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x v="1722"/>
    <x v="1722"/>
    <b v="0"/>
    <n v="1"/>
    <b v="0"/>
    <s v="music/faith"/>
    <n v="0"/>
    <n v="1"/>
    <x v="4"/>
    <s v="faith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x v="1723"/>
    <x v="1723"/>
    <b v="0"/>
    <n v="3"/>
    <b v="0"/>
    <s v="music/faith"/>
    <n v="7"/>
    <n v="216.67"/>
    <x v="4"/>
    <s v="faith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x v="1724"/>
    <x v="1724"/>
    <b v="0"/>
    <n v="4"/>
    <b v="0"/>
    <s v="music/faith"/>
    <n v="1"/>
    <n v="8.75"/>
    <x v="4"/>
    <s v="faith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x v="1725"/>
    <x v="1725"/>
    <b v="0"/>
    <n v="9"/>
    <b v="0"/>
    <s v="music/faith"/>
    <n v="10"/>
    <n v="62.22"/>
    <x v="4"/>
    <s v="faith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x v="1726"/>
    <x v="1726"/>
    <b v="0"/>
    <n v="16"/>
    <b v="0"/>
    <s v="music/faith"/>
    <n v="34"/>
    <n v="137.25"/>
    <x v="4"/>
    <s v="faith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x v="1727"/>
    <x v="1727"/>
    <b v="0"/>
    <n v="1"/>
    <b v="0"/>
    <s v="music/faith"/>
    <n v="0"/>
    <n v="1"/>
    <x v="4"/>
    <s v="faith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x v="1728"/>
    <x v="1728"/>
    <b v="0"/>
    <n v="7"/>
    <b v="0"/>
    <s v="music/faith"/>
    <n v="68"/>
    <n v="122.14"/>
    <x v="4"/>
    <s v="faith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x v="1729"/>
    <x v="1729"/>
    <b v="0"/>
    <n v="0"/>
    <b v="0"/>
    <s v="music/faith"/>
    <n v="0"/>
    <n v="0"/>
    <x v="4"/>
    <s v="faith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x v="1730"/>
    <x v="1730"/>
    <b v="0"/>
    <n v="0"/>
    <b v="0"/>
    <s v="music/faith"/>
    <n v="0"/>
    <n v="0"/>
    <x v="4"/>
    <s v="faith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x v="1731"/>
    <x v="1731"/>
    <b v="0"/>
    <n v="0"/>
    <b v="0"/>
    <s v="music/faith"/>
    <n v="0"/>
    <n v="0"/>
    <x v="4"/>
    <s v="faith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x v="1732"/>
    <x v="1732"/>
    <b v="0"/>
    <n v="0"/>
    <b v="0"/>
    <s v="music/faith"/>
    <n v="0"/>
    <n v="0"/>
    <x v="4"/>
    <s v="faith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x v="1733"/>
    <x v="1733"/>
    <b v="0"/>
    <n v="0"/>
    <b v="0"/>
    <s v="music/faith"/>
    <n v="0"/>
    <n v="0"/>
    <x v="4"/>
    <s v="faith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x v="1734"/>
    <x v="1734"/>
    <b v="0"/>
    <n v="1"/>
    <b v="0"/>
    <s v="music/faith"/>
    <n v="0"/>
    <n v="1"/>
    <x v="4"/>
    <s v="faith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x v="1735"/>
    <x v="1735"/>
    <b v="0"/>
    <n v="2"/>
    <b v="0"/>
    <s v="music/faith"/>
    <n v="11"/>
    <n v="55"/>
    <x v="4"/>
    <s v="faith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x v="1736"/>
    <x v="1736"/>
    <b v="0"/>
    <n v="1"/>
    <b v="0"/>
    <s v="music/faith"/>
    <n v="1"/>
    <n v="22"/>
    <x v="4"/>
    <s v="faith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x v="1737"/>
    <x v="1737"/>
    <b v="0"/>
    <n v="15"/>
    <b v="0"/>
    <s v="music/faith"/>
    <n v="21"/>
    <n v="56.67"/>
    <x v="4"/>
    <s v="faith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x v="1738"/>
    <x v="1738"/>
    <b v="0"/>
    <n v="1"/>
    <b v="0"/>
    <s v="music/faith"/>
    <n v="0"/>
    <n v="20"/>
    <x v="4"/>
    <s v="faith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x v="1739"/>
    <x v="1739"/>
    <b v="0"/>
    <n v="1"/>
    <b v="0"/>
    <s v="music/faith"/>
    <n v="0"/>
    <n v="1"/>
    <x v="4"/>
    <s v="faith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x v="1740"/>
    <x v="1740"/>
    <b v="0"/>
    <n v="0"/>
    <b v="0"/>
    <s v="music/faith"/>
    <n v="0"/>
    <n v="0"/>
    <x v="4"/>
    <s v="faith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x v="1741"/>
    <x v="1741"/>
    <b v="0"/>
    <n v="52"/>
    <b v="1"/>
    <s v="photography/photobooks"/>
    <n v="111"/>
    <n v="25.58"/>
    <x v="8"/>
    <s v="photobooks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x v="1742"/>
    <x v="1742"/>
    <b v="0"/>
    <n v="34"/>
    <b v="1"/>
    <s v="photography/photobooks"/>
    <n v="109"/>
    <n v="63.97"/>
    <x v="8"/>
    <s v="photobooks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x v="1743"/>
    <x v="1743"/>
    <b v="0"/>
    <n v="67"/>
    <b v="1"/>
    <s v="photography/photobooks"/>
    <n v="100"/>
    <n v="89.93"/>
    <x v="8"/>
    <s v="photobooks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x v="1744"/>
    <x v="1744"/>
    <b v="0"/>
    <n v="70"/>
    <b v="1"/>
    <s v="photography/photobooks"/>
    <n v="118"/>
    <n v="93.07"/>
    <x v="8"/>
    <s v="photobooks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x v="1745"/>
    <x v="1745"/>
    <b v="0"/>
    <n v="89"/>
    <b v="1"/>
    <s v="photography/photobooks"/>
    <n v="114"/>
    <n v="89.67"/>
    <x v="8"/>
    <s v="photobooks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x v="1746"/>
    <x v="1746"/>
    <b v="0"/>
    <n v="107"/>
    <b v="1"/>
    <s v="photography/photobooks"/>
    <n v="148"/>
    <n v="207.62"/>
    <x v="8"/>
    <s v="photobooks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x v="1747"/>
    <x v="1747"/>
    <b v="0"/>
    <n v="159"/>
    <b v="1"/>
    <s v="photography/photobooks"/>
    <n v="105"/>
    <n v="59.41"/>
    <x v="8"/>
    <s v="photobooks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x v="1748"/>
    <x v="1748"/>
    <b v="0"/>
    <n v="181"/>
    <b v="1"/>
    <s v="photography/photobooks"/>
    <n v="130"/>
    <n v="358.97"/>
    <x v="8"/>
    <s v="photobooks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x v="1749"/>
    <x v="1749"/>
    <b v="0"/>
    <n v="131"/>
    <b v="1"/>
    <s v="photography/photobooks"/>
    <n v="123"/>
    <n v="94.74"/>
    <x v="8"/>
    <s v="photobooks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x v="1750"/>
    <x v="1750"/>
    <b v="0"/>
    <n v="125"/>
    <b v="1"/>
    <s v="photography/photobooks"/>
    <n v="202"/>
    <n v="80.650000000000006"/>
    <x v="8"/>
    <s v="photobooks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x v="1751"/>
    <x v="1751"/>
    <b v="0"/>
    <n v="61"/>
    <b v="1"/>
    <s v="photography/photobooks"/>
    <n v="103"/>
    <n v="168.69"/>
    <x v="8"/>
    <s v="photobooks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x v="1752"/>
    <x v="1752"/>
    <b v="0"/>
    <n v="90"/>
    <b v="1"/>
    <s v="photography/photobooks"/>
    <n v="260"/>
    <n v="34.69"/>
    <x v="8"/>
    <s v="photobooks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x v="1753"/>
    <x v="1753"/>
    <b v="0"/>
    <n v="35"/>
    <b v="1"/>
    <s v="photography/photobooks"/>
    <n v="108"/>
    <n v="462.86"/>
    <x v="8"/>
    <s v="photobooks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x v="1754"/>
    <x v="1754"/>
    <b v="0"/>
    <n v="90"/>
    <b v="1"/>
    <s v="photography/photobooks"/>
    <n v="111"/>
    <n v="104.39"/>
    <x v="8"/>
    <s v="photobooks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x v="1755"/>
    <x v="1755"/>
    <b v="0"/>
    <n v="4"/>
    <b v="1"/>
    <s v="photography/photobooks"/>
    <n v="120"/>
    <n v="7.5"/>
    <x v="8"/>
    <s v="photobooks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x v="1756"/>
    <x v="1756"/>
    <b v="0"/>
    <n v="120"/>
    <b v="1"/>
    <s v="photography/photobooks"/>
    <n v="103"/>
    <n v="47.13"/>
    <x v="8"/>
    <s v="photobooks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x v="1757"/>
    <x v="1757"/>
    <b v="0"/>
    <n v="14"/>
    <b v="1"/>
    <s v="photography/photobooks"/>
    <n v="116"/>
    <n v="414.29"/>
    <x v="8"/>
    <s v="photobooks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x v="1758"/>
    <x v="1758"/>
    <b v="0"/>
    <n v="27"/>
    <b v="1"/>
    <s v="photography/photobooks"/>
    <n v="115"/>
    <n v="42.48"/>
    <x v="8"/>
    <s v="photobooks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d v="2015-03-25T18:53:49"/>
    <x v="1759"/>
    <x v="1759"/>
    <b v="0"/>
    <n v="49"/>
    <b v="1"/>
    <s v="photography/photobooks"/>
    <n v="107"/>
    <n v="108.78"/>
    <x v="8"/>
    <s v="photobooks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x v="1760"/>
    <x v="1760"/>
    <b v="0"/>
    <n v="102"/>
    <b v="1"/>
    <s v="photography/photobooks"/>
    <n v="165"/>
    <n v="81.099999999999994"/>
    <x v="8"/>
    <s v="photobooks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x v="1761"/>
    <x v="1761"/>
    <b v="0"/>
    <n v="3"/>
    <b v="1"/>
    <s v="photography/photobooks"/>
    <n v="155"/>
    <n v="51.67"/>
    <x v="8"/>
    <s v="photobooks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x v="1762"/>
    <x v="1762"/>
    <b v="0"/>
    <n v="25"/>
    <b v="1"/>
    <s v="photography/photobooks"/>
    <n v="885"/>
    <n v="35.4"/>
    <x v="8"/>
    <s v="photobooks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x v="1763"/>
    <x v="1763"/>
    <b v="0"/>
    <n v="118"/>
    <b v="1"/>
    <s v="photography/photobooks"/>
    <n v="102"/>
    <n v="103.64"/>
    <x v="8"/>
    <s v="photobooks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x v="1764"/>
    <x v="1764"/>
    <b v="1"/>
    <n v="39"/>
    <b v="0"/>
    <s v="photography/photobooks"/>
    <n v="20"/>
    <n v="55.28"/>
    <x v="8"/>
    <s v="photobooks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x v="1765"/>
    <x v="1765"/>
    <b v="1"/>
    <n v="103"/>
    <b v="0"/>
    <s v="photography/photobooks"/>
    <n v="59"/>
    <n v="72.17"/>
    <x v="8"/>
    <s v="photobooks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x v="1766"/>
    <x v="1766"/>
    <b v="1"/>
    <n v="0"/>
    <b v="0"/>
    <s v="photography/photobooks"/>
    <n v="0"/>
    <n v="0"/>
    <x v="8"/>
    <s v="photobooks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x v="1767"/>
    <x v="1767"/>
    <b v="1"/>
    <n v="39"/>
    <b v="0"/>
    <s v="photography/photobooks"/>
    <n v="46"/>
    <n v="58.62"/>
    <x v="8"/>
    <s v="photobooks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x v="1768"/>
    <x v="1768"/>
    <b v="1"/>
    <n v="15"/>
    <b v="0"/>
    <s v="photography/photobooks"/>
    <n v="4"/>
    <n v="12.47"/>
    <x v="8"/>
    <s v="photobooks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x v="1769"/>
    <x v="1769"/>
    <b v="1"/>
    <n v="22"/>
    <b v="0"/>
    <s v="photography/photobooks"/>
    <n v="3"/>
    <n v="49.14"/>
    <x v="8"/>
    <s v="photobooks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x v="1770"/>
    <x v="1770"/>
    <b v="1"/>
    <n v="92"/>
    <b v="0"/>
    <s v="photography/photobooks"/>
    <n v="57"/>
    <n v="150.5"/>
    <x v="8"/>
    <s v="photobooks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x v="1771"/>
    <x v="1771"/>
    <b v="1"/>
    <n v="25"/>
    <b v="0"/>
    <s v="photography/photobooks"/>
    <n v="21"/>
    <n v="35.799999999999997"/>
    <x v="8"/>
    <s v="photobooks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x v="1772"/>
    <x v="1772"/>
    <b v="1"/>
    <n v="19"/>
    <b v="0"/>
    <s v="photography/photobooks"/>
    <n v="16"/>
    <n v="45.16"/>
    <x v="8"/>
    <s v="photobooks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x v="1773"/>
    <x v="1773"/>
    <b v="1"/>
    <n v="19"/>
    <b v="0"/>
    <s v="photography/photobooks"/>
    <n v="6"/>
    <n v="98.79"/>
    <x v="8"/>
    <s v="photobooks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x v="1774"/>
    <x v="1774"/>
    <b v="1"/>
    <n v="13"/>
    <b v="0"/>
    <s v="photography/photobooks"/>
    <n v="46"/>
    <n v="88.31"/>
    <x v="8"/>
    <s v="photobooks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x v="1775"/>
    <x v="1775"/>
    <b v="1"/>
    <n v="124"/>
    <b v="0"/>
    <s v="photography/photobooks"/>
    <n v="65"/>
    <n v="170.63"/>
    <x v="8"/>
    <s v="photobooks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x v="1776"/>
    <x v="1776"/>
    <b v="1"/>
    <n v="4"/>
    <b v="0"/>
    <s v="photography/photobooks"/>
    <n v="7"/>
    <n v="83.75"/>
    <x v="8"/>
    <s v="photobooks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x v="1777"/>
    <x v="1777"/>
    <b v="1"/>
    <n v="10"/>
    <b v="0"/>
    <s v="photography/photobooks"/>
    <n v="14"/>
    <n v="65.099999999999994"/>
    <x v="8"/>
    <s v="photobooks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x v="1778"/>
    <x v="1778"/>
    <b v="1"/>
    <n v="15"/>
    <b v="0"/>
    <s v="photography/photobooks"/>
    <n v="2"/>
    <n v="66.33"/>
    <x v="8"/>
    <s v="photobooks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x v="1779"/>
    <x v="1779"/>
    <b v="1"/>
    <n v="38"/>
    <b v="0"/>
    <s v="photography/photobooks"/>
    <n v="36"/>
    <n v="104.89"/>
    <x v="8"/>
    <s v="photobooks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x v="1780"/>
    <x v="1780"/>
    <b v="1"/>
    <n v="152"/>
    <b v="0"/>
    <s v="photography/photobooks"/>
    <n v="40"/>
    <n v="78.44"/>
    <x v="8"/>
    <s v="photobooks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x v="1781"/>
    <x v="1781"/>
    <b v="1"/>
    <n v="24"/>
    <b v="0"/>
    <s v="photography/photobooks"/>
    <n v="26"/>
    <n v="59.04"/>
    <x v="8"/>
    <s v="photobooks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x v="1782"/>
    <x v="1782"/>
    <b v="1"/>
    <n v="76"/>
    <b v="0"/>
    <s v="photography/photobooks"/>
    <n v="15"/>
    <n v="71.34"/>
    <x v="8"/>
    <s v="photobooks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x v="1783"/>
    <x v="1783"/>
    <b v="1"/>
    <n v="185"/>
    <b v="0"/>
    <s v="photography/photobooks"/>
    <n v="24"/>
    <n v="51.23"/>
    <x v="8"/>
    <s v="photobooks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x v="1784"/>
    <x v="1784"/>
    <b v="1"/>
    <n v="33"/>
    <b v="0"/>
    <s v="photography/photobooks"/>
    <n v="40"/>
    <n v="60.24"/>
    <x v="8"/>
    <s v="photobooks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x v="1785"/>
    <x v="1785"/>
    <b v="1"/>
    <n v="108"/>
    <b v="0"/>
    <s v="photography/photobooks"/>
    <n v="20"/>
    <n v="44.94"/>
    <x v="8"/>
    <s v="photobooks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x v="1786"/>
    <x v="1786"/>
    <b v="1"/>
    <n v="29"/>
    <b v="0"/>
    <s v="photography/photobooks"/>
    <n v="48"/>
    <n v="31.21"/>
    <x v="8"/>
    <s v="photobooks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x v="1787"/>
    <x v="1787"/>
    <b v="1"/>
    <n v="24"/>
    <b v="0"/>
    <s v="photography/photobooks"/>
    <n v="15"/>
    <n v="63.88"/>
    <x v="8"/>
    <s v="photobooks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x v="1788"/>
    <x v="1788"/>
    <b v="1"/>
    <n v="4"/>
    <b v="0"/>
    <s v="photography/photobooks"/>
    <n v="1"/>
    <n v="19"/>
    <x v="8"/>
    <s v="photobooks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x v="1789"/>
    <x v="1789"/>
    <b v="1"/>
    <n v="4"/>
    <b v="0"/>
    <s v="photography/photobooks"/>
    <n v="1"/>
    <n v="10"/>
    <x v="8"/>
    <s v="photobooks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x v="1790"/>
    <x v="1790"/>
    <b v="1"/>
    <n v="15"/>
    <b v="0"/>
    <s v="photography/photobooks"/>
    <n v="5"/>
    <n v="109.07"/>
    <x v="8"/>
    <s v="photobooks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x v="1791"/>
    <x v="1791"/>
    <b v="1"/>
    <n v="4"/>
    <b v="0"/>
    <s v="photography/photobooks"/>
    <n v="4"/>
    <n v="26.75"/>
    <x v="8"/>
    <s v="photobooks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x v="1792"/>
    <x v="1792"/>
    <b v="1"/>
    <n v="139"/>
    <b v="0"/>
    <s v="photography/photobooks"/>
    <n v="61"/>
    <n v="109.94"/>
    <x v="8"/>
    <s v="photobooks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x v="1793"/>
    <x v="1793"/>
    <b v="1"/>
    <n v="2"/>
    <b v="0"/>
    <s v="photography/photobooks"/>
    <n v="1"/>
    <n v="20"/>
    <x v="8"/>
    <s v="photobooks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x v="1794"/>
    <x v="1794"/>
    <b v="1"/>
    <n v="18"/>
    <b v="0"/>
    <s v="photography/photobooks"/>
    <n v="11"/>
    <n v="55.39"/>
    <x v="8"/>
    <s v="photobooks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x v="1795"/>
    <x v="1795"/>
    <b v="1"/>
    <n v="81"/>
    <b v="0"/>
    <s v="photography/photobooks"/>
    <n v="39"/>
    <n v="133.9"/>
    <x v="8"/>
    <s v="photobooks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x v="1796"/>
    <x v="1796"/>
    <b v="1"/>
    <n v="86"/>
    <b v="0"/>
    <s v="photography/photobooks"/>
    <n v="22"/>
    <n v="48.72"/>
    <x v="8"/>
    <s v="photobooks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x v="1797"/>
    <x v="1797"/>
    <b v="1"/>
    <n v="140"/>
    <b v="0"/>
    <s v="photography/photobooks"/>
    <n v="68"/>
    <n v="48.25"/>
    <x v="8"/>
    <s v="photobooks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x v="1798"/>
    <x v="1798"/>
    <b v="1"/>
    <n v="37"/>
    <b v="0"/>
    <s v="photography/photobooks"/>
    <n v="14"/>
    <n v="58.97"/>
    <x v="8"/>
    <s v="photobooks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x v="1799"/>
    <x v="1799"/>
    <b v="1"/>
    <n v="6"/>
    <b v="0"/>
    <s v="photography/photobooks"/>
    <n v="2"/>
    <n v="11.64"/>
    <x v="8"/>
    <s v="photobooks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x v="1800"/>
    <x v="1800"/>
    <b v="1"/>
    <n v="113"/>
    <b v="0"/>
    <s v="photography/photobooks"/>
    <n v="20"/>
    <n v="83.72"/>
    <x v="8"/>
    <s v="photobooks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x v="1801"/>
    <x v="1801"/>
    <b v="1"/>
    <n v="37"/>
    <b v="0"/>
    <s v="photography/photobooks"/>
    <n v="14"/>
    <n v="63.65"/>
    <x v="8"/>
    <s v="photobooks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x v="1802"/>
    <x v="1802"/>
    <b v="1"/>
    <n v="18"/>
    <b v="0"/>
    <s v="photography/photobooks"/>
    <n v="48"/>
    <n v="94.28"/>
    <x v="8"/>
    <s v="photobooks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x v="1803"/>
    <x v="1803"/>
    <b v="1"/>
    <n v="75"/>
    <b v="0"/>
    <s v="photography/photobooks"/>
    <n v="31"/>
    <n v="71.87"/>
    <x v="8"/>
    <s v="photobooks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x v="1804"/>
    <x v="1804"/>
    <b v="1"/>
    <n v="52"/>
    <b v="0"/>
    <s v="photography/photobooks"/>
    <n v="35"/>
    <n v="104.85"/>
    <x v="8"/>
    <s v="photobooks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x v="1805"/>
    <x v="1805"/>
    <b v="1"/>
    <n v="122"/>
    <b v="0"/>
    <s v="photography/photobooks"/>
    <n v="36"/>
    <n v="67.14"/>
    <x v="8"/>
    <s v="photobooks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x v="1806"/>
    <x v="1806"/>
    <b v="1"/>
    <n v="8"/>
    <b v="0"/>
    <s v="photography/photobooks"/>
    <n v="3"/>
    <n v="73.88"/>
    <x v="8"/>
    <s v="photobooks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x v="1807"/>
    <x v="1807"/>
    <b v="1"/>
    <n v="8"/>
    <b v="0"/>
    <s v="photography/photobooks"/>
    <n v="11"/>
    <n v="69.13"/>
    <x v="8"/>
    <s v="photobooks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x v="1808"/>
    <x v="1808"/>
    <b v="1"/>
    <n v="96"/>
    <b v="0"/>
    <s v="photography/photobooks"/>
    <n v="41"/>
    <n v="120.77"/>
    <x v="8"/>
    <s v="photobooks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x v="1809"/>
    <x v="1809"/>
    <b v="1"/>
    <n v="9"/>
    <b v="0"/>
    <s v="photography/photobooks"/>
    <n v="11"/>
    <n v="42.22"/>
    <x v="8"/>
    <s v="photobooks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x v="1810"/>
    <x v="1810"/>
    <b v="0"/>
    <n v="2"/>
    <b v="0"/>
    <s v="photography/photobooks"/>
    <n v="3"/>
    <n v="7.5"/>
    <x v="8"/>
    <s v="photobooks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x v="1811"/>
    <x v="1811"/>
    <b v="0"/>
    <n v="26"/>
    <b v="0"/>
    <s v="photography/photobooks"/>
    <n v="0"/>
    <n v="1.54"/>
    <x v="8"/>
    <s v="photobooks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x v="1812"/>
    <x v="1812"/>
    <b v="0"/>
    <n v="23"/>
    <b v="0"/>
    <s v="photography/photobooks"/>
    <n v="13"/>
    <n v="37.61"/>
    <x v="8"/>
    <s v="photobooks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x v="1813"/>
    <x v="1813"/>
    <b v="0"/>
    <n v="0"/>
    <b v="0"/>
    <s v="photography/photobooks"/>
    <n v="0"/>
    <n v="0"/>
    <x v="8"/>
    <s v="photobooks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x v="1814"/>
    <x v="1814"/>
    <b v="0"/>
    <n v="140"/>
    <b v="0"/>
    <s v="photography/photobooks"/>
    <n v="49"/>
    <n v="42.16"/>
    <x v="8"/>
    <s v="photobooks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x v="1815"/>
    <x v="1815"/>
    <b v="0"/>
    <n v="0"/>
    <b v="0"/>
    <s v="photography/photobooks"/>
    <n v="0"/>
    <n v="0"/>
    <x v="8"/>
    <s v="photobooks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x v="1816"/>
    <x v="1816"/>
    <b v="0"/>
    <n v="6"/>
    <b v="0"/>
    <s v="photography/photobooks"/>
    <n v="2"/>
    <n v="84.83"/>
    <x v="8"/>
    <s v="photobooks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x v="1817"/>
    <x v="1817"/>
    <b v="0"/>
    <n v="100"/>
    <b v="0"/>
    <s v="photography/photobooks"/>
    <n v="52"/>
    <n v="94.19"/>
    <x v="8"/>
    <s v="photobooks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x v="1818"/>
    <x v="1818"/>
    <b v="0"/>
    <n v="0"/>
    <b v="0"/>
    <s v="photography/photobooks"/>
    <n v="0"/>
    <n v="0"/>
    <x v="8"/>
    <s v="photobooks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x v="1819"/>
    <x v="1819"/>
    <b v="0"/>
    <n v="4"/>
    <b v="0"/>
    <s v="photography/photobooks"/>
    <n v="2"/>
    <n v="6.25"/>
    <x v="8"/>
    <s v="photobooks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x v="1820"/>
    <x v="1820"/>
    <b v="0"/>
    <n v="8"/>
    <b v="0"/>
    <s v="photography/photobooks"/>
    <n v="7"/>
    <n v="213.38"/>
    <x v="8"/>
    <s v="photobooks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x v="1821"/>
    <x v="1821"/>
    <b v="0"/>
    <n v="57"/>
    <b v="1"/>
    <s v="music/rock"/>
    <n v="135"/>
    <n v="59.16"/>
    <x v="4"/>
    <s v="rock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x v="1822"/>
    <x v="1822"/>
    <b v="0"/>
    <n v="11"/>
    <b v="1"/>
    <s v="music/rock"/>
    <n v="100"/>
    <n v="27.27"/>
    <x v="4"/>
    <s v="rock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x v="1823"/>
    <x v="1823"/>
    <b v="0"/>
    <n v="33"/>
    <b v="1"/>
    <s v="music/rock"/>
    <n v="116"/>
    <n v="24.58"/>
    <x v="4"/>
    <s v="rock"/>
    <d v="2012-10-24T16:26:16"/>
    <x v="5"/>
  </r>
  <r>
    <n v="1824"/>
    <s v="Tin Man's Broken Wisdom Fund"/>
    <s v="cd fund raiser"/>
    <n v="3000"/>
    <n v="3002"/>
    <x v="0"/>
    <s v="US"/>
    <s v="USD"/>
    <n v="1389146880"/>
    <d v="2014-01-08T02:08:00"/>
    <x v="1824"/>
    <x v="1824"/>
    <b v="0"/>
    <n v="40"/>
    <b v="1"/>
    <s v="music/rock"/>
    <n v="100"/>
    <n v="75.05"/>
    <x v="4"/>
    <s v="rock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x v="1825"/>
    <x v="1825"/>
    <b v="0"/>
    <n v="50"/>
    <b v="1"/>
    <s v="music/rock"/>
    <n v="105"/>
    <n v="42.02"/>
    <x v="4"/>
    <s v="rock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x v="1826"/>
    <x v="1826"/>
    <b v="0"/>
    <n v="38"/>
    <b v="1"/>
    <s v="music/rock"/>
    <n v="101"/>
    <n v="53.16"/>
    <x v="4"/>
    <s v="rock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x v="1827"/>
    <x v="1827"/>
    <b v="0"/>
    <n v="96"/>
    <b v="1"/>
    <s v="music/rock"/>
    <n v="101"/>
    <n v="83.89"/>
    <x v="4"/>
    <s v="rock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x v="1828"/>
    <x v="1828"/>
    <b v="0"/>
    <n v="48"/>
    <b v="1"/>
    <s v="music/rock"/>
    <n v="100"/>
    <n v="417.33"/>
    <x v="4"/>
    <s v="rock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x v="1829"/>
    <x v="1829"/>
    <b v="0"/>
    <n v="33"/>
    <b v="1"/>
    <s v="music/rock"/>
    <n v="167"/>
    <n v="75.77"/>
    <x v="4"/>
    <s v="rock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x v="1830"/>
    <x v="1830"/>
    <b v="0"/>
    <n v="226"/>
    <b v="1"/>
    <s v="music/rock"/>
    <n v="102"/>
    <n v="67.39"/>
    <x v="4"/>
    <s v="rock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x v="1831"/>
    <x v="1831"/>
    <b v="0"/>
    <n v="14"/>
    <b v="1"/>
    <s v="music/rock"/>
    <n v="103"/>
    <n v="73.569999999999993"/>
    <x v="4"/>
    <s v="rock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x v="1832"/>
    <x v="1832"/>
    <b v="0"/>
    <n v="20"/>
    <b v="1"/>
    <s v="music/rock"/>
    <n v="143"/>
    <n v="25"/>
    <x v="4"/>
    <s v="rock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x v="1833"/>
    <x v="1833"/>
    <b v="0"/>
    <n v="25"/>
    <b v="1"/>
    <s v="music/rock"/>
    <n v="263"/>
    <n v="42"/>
    <x v="4"/>
    <s v="rock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x v="1834"/>
    <x v="1834"/>
    <b v="0"/>
    <n v="90"/>
    <b v="1"/>
    <s v="music/rock"/>
    <n v="118"/>
    <n v="131.16999999999999"/>
    <x v="4"/>
    <s v="rock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x v="1835"/>
    <x v="1835"/>
    <b v="0"/>
    <n v="11"/>
    <b v="1"/>
    <s v="music/rock"/>
    <n v="104"/>
    <n v="47.27"/>
    <x v="4"/>
    <s v="rock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x v="1836"/>
    <x v="1836"/>
    <b v="0"/>
    <n v="55"/>
    <b v="1"/>
    <s v="music/rock"/>
    <n v="200"/>
    <n v="182.13"/>
    <x v="4"/>
    <s v="rock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x v="1837"/>
    <x v="1837"/>
    <b v="0"/>
    <n v="30"/>
    <b v="1"/>
    <s v="music/rock"/>
    <n v="307"/>
    <n v="61.37"/>
    <x v="4"/>
    <s v="rock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x v="1838"/>
    <x v="1838"/>
    <b v="0"/>
    <n v="28"/>
    <b v="1"/>
    <s v="music/rock"/>
    <n v="100"/>
    <n v="35.770000000000003"/>
    <x v="4"/>
    <s v="rock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x v="1839"/>
    <x v="1839"/>
    <b v="0"/>
    <n v="45"/>
    <b v="1"/>
    <s v="music/rock"/>
    <n v="205"/>
    <n v="45.62"/>
    <x v="4"/>
    <s v="rock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x v="1840"/>
    <x v="1840"/>
    <b v="0"/>
    <n v="13"/>
    <b v="1"/>
    <s v="music/rock"/>
    <n v="109"/>
    <n v="75.38"/>
    <x v="4"/>
    <s v="rock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x v="1841"/>
    <x v="1841"/>
    <b v="0"/>
    <n v="40"/>
    <b v="1"/>
    <s v="music/rock"/>
    <n v="102"/>
    <n v="50.88"/>
    <x v="4"/>
    <s v="rock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x v="1842"/>
    <x v="1842"/>
    <b v="0"/>
    <n v="21"/>
    <b v="1"/>
    <s v="music/rock"/>
    <n v="125"/>
    <n v="119.29"/>
    <x v="4"/>
    <s v="rock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x v="1843"/>
    <x v="1843"/>
    <b v="0"/>
    <n v="134"/>
    <b v="1"/>
    <s v="music/rock"/>
    <n v="124"/>
    <n v="92.54"/>
    <x v="4"/>
    <s v="rock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x v="1844"/>
    <x v="1844"/>
    <b v="0"/>
    <n v="20"/>
    <b v="1"/>
    <s v="music/rock"/>
    <n v="101"/>
    <n v="76.05"/>
    <x v="4"/>
    <s v="rock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x v="1845"/>
    <x v="1845"/>
    <b v="0"/>
    <n v="19"/>
    <b v="1"/>
    <s v="music/rock"/>
    <n v="100"/>
    <n v="52.63"/>
    <x v="4"/>
    <s v="rock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x v="1846"/>
    <x v="1846"/>
    <b v="0"/>
    <n v="209"/>
    <b v="1"/>
    <s v="music/rock"/>
    <n v="138"/>
    <n v="98.99"/>
    <x v="4"/>
    <s v="rock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x v="1847"/>
    <x v="1847"/>
    <b v="0"/>
    <n v="38"/>
    <b v="1"/>
    <s v="music/rock"/>
    <n v="121"/>
    <n v="79.53"/>
    <x v="4"/>
    <s v="rock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x v="1848"/>
    <x v="1848"/>
    <b v="0"/>
    <n v="24"/>
    <b v="1"/>
    <s v="music/rock"/>
    <n v="107"/>
    <n v="134.21"/>
    <x v="4"/>
    <s v="rock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x v="1849"/>
    <x v="1849"/>
    <b v="0"/>
    <n v="8"/>
    <b v="1"/>
    <s v="music/rock"/>
    <n v="100"/>
    <n v="37.630000000000003"/>
    <x v="4"/>
    <s v="rock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x v="1850"/>
    <x v="1850"/>
    <b v="0"/>
    <n v="179"/>
    <b v="1"/>
    <s v="music/rock"/>
    <n v="102"/>
    <n v="51.04"/>
    <x v="4"/>
    <s v="rock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x v="1851"/>
    <x v="1851"/>
    <b v="0"/>
    <n v="26"/>
    <b v="1"/>
    <s v="music/rock"/>
    <n v="100"/>
    <n v="50.04"/>
    <x v="4"/>
    <s v="rock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x v="1852"/>
    <x v="1852"/>
    <b v="0"/>
    <n v="131"/>
    <b v="1"/>
    <s v="music/rock"/>
    <n v="117"/>
    <n v="133.93"/>
    <x v="4"/>
    <s v="rock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x v="1853"/>
    <x v="1853"/>
    <b v="0"/>
    <n v="14"/>
    <b v="1"/>
    <s v="music/rock"/>
    <n v="102"/>
    <n v="58.21"/>
    <x v="4"/>
    <s v="rock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x v="1854"/>
    <x v="1854"/>
    <b v="0"/>
    <n v="174"/>
    <b v="1"/>
    <s v="music/rock"/>
    <n v="102"/>
    <n v="88.04"/>
    <x v="4"/>
    <s v="rock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x v="1855"/>
    <x v="1855"/>
    <b v="0"/>
    <n v="191"/>
    <b v="1"/>
    <s v="music/rock"/>
    <n v="154"/>
    <n v="70.58"/>
    <x v="4"/>
    <s v="rock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x v="1856"/>
    <x v="1856"/>
    <b v="0"/>
    <n v="38"/>
    <b v="1"/>
    <s v="music/rock"/>
    <n v="101"/>
    <n v="53.29"/>
    <x v="4"/>
    <s v="rock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x v="1857"/>
    <x v="1857"/>
    <b v="0"/>
    <n v="22"/>
    <b v="1"/>
    <s v="music/rock"/>
    <n v="100"/>
    <n v="136.36000000000001"/>
    <x v="4"/>
    <s v="rock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x v="1858"/>
    <x v="1858"/>
    <b v="0"/>
    <n v="149"/>
    <b v="1"/>
    <s v="music/rock"/>
    <n v="109"/>
    <n v="40.549999999999997"/>
    <x v="4"/>
    <s v="rock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x v="1859"/>
    <x v="1859"/>
    <b v="0"/>
    <n v="56"/>
    <b v="1"/>
    <s v="music/rock"/>
    <n v="132"/>
    <n v="70.63"/>
    <x v="4"/>
    <s v="rock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x v="1860"/>
    <x v="1860"/>
    <b v="0"/>
    <n v="19"/>
    <b v="1"/>
    <s v="music/rock"/>
    <n v="133"/>
    <n v="52.68"/>
    <x v="4"/>
    <s v="rock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x v="1861"/>
    <x v="1861"/>
    <b v="0"/>
    <n v="0"/>
    <b v="0"/>
    <s v="games/mobile games"/>
    <n v="0"/>
    <n v="0"/>
    <x v="6"/>
    <s v="mobile games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x v="1862"/>
    <x v="1862"/>
    <b v="0"/>
    <n v="16"/>
    <b v="0"/>
    <s v="games/mobile games"/>
    <n v="8"/>
    <n v="90.94"/>
    <x v="6"/>
    <s v="mobile games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x v="1863"/>
    <x v="1863"/>
    <b v="0"/>
    <n v="2"/>
    <b v="0"/>
    <s v="games/mobile games"/>
    <n v="0"/>
    <n v="5"/>
    <x v="6"/>
    <s v="mobile games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x v="1864"/>
    <x v="1864"/>
    <b v="0"/>
    <n v="48"/>
    <b v="0"/>
    <s v="games/mobile games"/>
    <n v="43"/>
    <n v="58.08"/>
    <x v="6"/>
    <s v="mobile games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x v="1865"/>
    <x v="1865"/>
    <b v="0"/>
    <n v="2"/>
    <b v="0"/>
    <s v="games/mobile games"/>
    <n v="0"/>
    <n v="2"/>
    <x v="6"/>
    <s v="mobile games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x v="1866"/>
    <x v="1866"/>
    <b v="0"/>
    <n v="2"/>
    <b v="0"/>
    <s v="games/mobile games"/>
    <n v="1"/>
    <n v="62.5"/>
    <x v="6"/>
    <s v="mobile games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x v="1867"/>
    <x v="1867"/>
    <b v="0"/>
    <n v="1"/>
    <b v="0"/>
    <s v="games/mobile games"/>
    <n v="0"/>
    <n v="10"/>
    <x v="6"/>
    <s v="mobile games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x v="1868"/>
    <x v="1868"/>
    <b v="0"/>
    <n v="17"/>
    <b v="0"/>
    <s v="games/mobile games"/>
    <n v="5"/>
    <n v="71.59"/>
    <x v="6"/>
    <s v="mobile games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x v="1869"/>
    <x v="1869"/>
    <b v="0"/>
    <n v="0"/>
    <b v="0"/>
    <s v="games/mobile games"/>
    <n v="0"/>
    <n v="0"/>
    <x v="6"/>
    <s v="mobile games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x v="1870"/>
    <x v="1870"/>
    <b v="0"/>
    <n v="11"/>
    <b v="0"/>
    <s v="games/mobile games"/>
    <n v="10"/>
    <n v="32.82"/>
    <x v="6"/>
    <s v="mobile games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x v="1871"/>
    <x v="1871"/>
    <b v="0"/>
    <n v="95"/>
    <b v="0"/>
    <s v="games/mobile games"/>
    <n v="72"/>
    <n v="49.12"/>
    <x v="6"/>
    <s v="mobile games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x v="1872"/>
    <x v="1872"/>
    <b v="0"/>
    <n v="13"/>
    <b v="0"/>
    <s v="games/mobile games"/>
    <n v="1"/>
    <n v="16.309999999999999"/>
    <x v="6"/>
    <s v="mobile games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x v="1873"/>
    <x v="1873"/>
    <b v="0"/>
    <n v="2"/>
    <b v="0"/>
    <s v="games/mobile games"/>
    <n v="0"/>
    <n v="18"/>
    <x v="6"/>
    <s v="mobile games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x v="1874"/>
    <x v="1874"/>
    <b v="0"/>
    <n v="2"/>
    <b v="0"/>
    <s v="games/mobile games"/>
    <n v="0"/>
    <n v="13"/>
    <x v="6"/>
    <s v="mobile games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x v="1875"/>
    <x v="1875"/>
    <b v="0"/>
    <n v="3"/>
    <b v="0"/>
    <s v="games/mobile games"/>
    <n v="1"/>
    <n v="17"/>
    <x v="6"/>
    <s v="mobile games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x v="1876"/>
    <x v="1876"/>
    <b v="0"/>
    <n v="0"/>
    <b v="0"/>
    <s v="games/mobile games"/>
    <n v="0"/>
    <n v="0"/>
    <x v="6"/>
    <s v="mobile games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x v="1877"/>
    <x v="1877"/>
    <b v="0"/>
    <n v="0"/>
    <b v="0"/>
    <s v="games/mobile games"/>
    <n v="0"/>
    <n v="0"/>
    <x v="6"/>
    <s v="mobile games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x v="1878"/>
    <x v="1878"/>
    <b v="0"/>
    <n v="0"/>
    <b v="0"/>
    <s v="games/mobile games"/>
    <n v="0"/>
    <n v="0"/>
    <x v="6"/>
    <s v="mobile games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x v="1879"/>
    <x v="1879"/>
    <b v="0"/>
    <n v="2"/>
    <b v="0"/>
    <s v="games/mobile games"/>
    <n v="0"/>
    <n v="3"/>
    <x v="6"/>
    <s v="mobile games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x v="1880"/>
    <x v="1880"/>
    <b v="0"/>
    <n v="24"/>
    <b v="0"/>
    <s v="games/mobile games"/>
    <n v="20"/>
    <n v="41.83"/>
    <x v="6"/>
    <s v="mobile games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x v="1881"/>
    <x v="1881"/>
    <b v="0"/>
    <n v="70"/>
    <b v="1"/>
    <s v="music/indie rock"/>
    <n v="173"/>
    <n v="49.34"/>
    <x v="4"/>
    <s v="indie rock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x v="1882"/>
    <x v="1882"/>
    <b v="0"/>
    <n v="81"/>
    <b v="1"/>
    <s v="music/indie rock"/>
    <n v="101"/>
    <n v="41.73"/>
    <x v="4"/>
    <s v="indie rock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x v="1883"/>
    <x v="1883"/>
    <b v="0"/>
    <n v="32"/>
    <b v="1"/>
    <s v="music/indie rock"/>
    <n v="105"/>
    <n v="32.72"/>
    <x v="4"/>
    <s v="indie rock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x v="1884"/>
    <x v="1884"/>
    <b v="0"/>
    <n v="26"/>
    <b v="1"/>
    <s v="music/indie rock"/>
    <n v="135"/>
    <n v="51.96"/>
    <x v="4"/>
    <s v="indie rock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x v="1885"/>
    <x v="1885"/>
    <b v="0"/>
    <n v="105"/>
    <b v="1"/>
    <s v="music/indie rock"/>
    <n v="116"/>
    <n v="50.69"/>
    <x v="4"/>
    <s v="indie rock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x v="1886"/>
    <x v="1886"/>
    <b v="0"/>
    <n v="29"/>
    <b v="1"/>
    <s v="music/indie rock"/>
    <n v="102"/>
    <n v="42.24"/>
    <x v="4"/>
    <s v="indie rock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x v="1887"/>
    <x v="1887"/>
    <b v="0"/>
    <n v="8"/>
    <b v="1"/>
    <s v="music/indie rock"/>
    <n v="111"/>
    <n v="416.88"/>
    <x v="4"/>
    <s v="indie rock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x v="1888"/>
    <x v="1888"/>
    <b v="0"/>
    <n v="89"/>
    <b v="1"/>
    <s v="music/indie rock"/>
    <n v="166"/>
    <n v="46.65"/>
    <x v="4"/>
    <s v="indie rock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x v="1889"/>
    <x v="1889"/>
    <b v="0"/>
    <n v="44"/>
    <b v="1"/>
    <s v="music/indie rock"/>
    <n v="107"/>
    <n v="48.45"/>
    <x v="4"/>
    <s v="indie rock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x v="1890"/>
    <x v="1890"/>
    <b v="0"/>
    <n v="246"/>
    <b v="1"/>
    <s v="music/indie rock"/>
    <n v="145"/>
    <n v="70.53"/>
    <x v="4"/>
    <s v="indie rock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x v="1891"/>
    <x v="1891"/>
    <b v="0"/>
    <n v="120"/>
    <b v="1"/>
    <s v="music/indie rock"/>
    <n v="106"/>
    <n v="87.96"/>
    <x v="4"/>
    <s v="indie rock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x v="1892"/>
    <x v="1892"/>
    <b v="0"/>
    <n v="26"/>
    <b v="1"/>
    <s v="music/indie rock"/>
    <n v="137"/>
    <n v="26.27"/>
    <x v="4"/>
    <s v="indie rock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x v="1893"/>
    <x v="1893"/>
    <b v="0"/>
    <n v="45"/>
    <b v="1"/>
    <s v="music/indie rock"/>
    <n v="104"/>
    <n v="57.78"/>
    <x v="4"/>
    <s v="indie rock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x v="1894"/>
    <x v="1894"/>
    <b v="0"/>
    <n v="20"/>
    <b v="1"/>
    <s v="music/indie rock"/>
    <n v="115"/>
    <n v="57.25"/>
    <x v="4"/>
    <s v="indie rock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x v="1895"/>
    <x v="1895"/>
    <b v="0"/>
    <n v="47"/>
    <b v="1"/>
    <s v="music/indie rock"/>
    <n v="102"/>
    <n v="196.34"/>
    <x v="4"/>
    <s v="indie rock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x v="1896"/>
    <x v="1896"/>
    <b v="0"/>
    <n v="13"/>
    <b v="1"/>
    <s v="music/indie rock"/>
    <n v="124"/>
    <n v="43"/>
    <x v="4"/>
    <s v="indie rock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x v="1897"/>
    <x v="1897"/>
    <b v="0"/>
    <n v="183"/>
    <b v="1"/>
    <s v="music/indie rock"/>
    <n v="102"/>
    <n v="35.549999999999997"/>
    <x v="4"/>
    <s v="indie rock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x v="1898"/>
    <x v="1898"/>
    <b v="0"/>
    <n v="21"/>
    <b v="1"/>
    <s v="music/indie rock"/>
    <n v="145"/>
    <n v="68.81"/>
    <x v="4"/>
    <s v="indie rock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x v="1899"/>
    <x v="1899"/>
    <b v="0"/>
    <n v="42"/>
    <b v="1"/>
    <s v="music/indie rock"/>
    <n v="133"/>
    <n v="28.57"/>
    <x v="4"/>
    <s v="indie rock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x v="1900"/>
    <x v="1900"/>
    <b v="0"/>
    <n v="54"/>
    <b v="1"/>
    <s v="music/indie rock"/>
    <n v="109"/>
    <n v="50.63"/>
    <x v="4"/>
    <s v="indie rock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x v="1901"/>
    <x v="1901"/>
    <b v="0"/>
    <n v="25"/>
    <b v="0"/>
    <s v="technology/gadgets"/>
    <n v="3"/>
    <n v="106.8"/>
    <x v="2"/>
    <s v="gadgets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x v="1902"/>
    <x v="1902"/>
    <b v="0"/>
    <n v="3"/>
    <b v="0"/>
    <s v="technology/gadgets"/>
    <n v="1"/>
    <n v="4"/>
    <x v="2"/>
    <s v="gadgets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x v="1903"/>
    <x v="1903"/>
    <b v="0"/>
    <n v="41"/>
    <b v="0"/>
    <s v="technology/gadgets"/>
    <n v="47"/>
    <n v="34.1"/>
    <x v="2"/>
    <s v="gadgets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x v="1904"/>
    <x v="1904"/>
    <b v="0"/>
    <n v="2"/>
    <b v="0"/>
    <s v="technology/gadgets"/>
    <n v="0"/>
    <n v="25"/>
    <x v="2"/>
    <s v="gadgets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x v="1905"/>
    <x v="1905"/>
    <b v="0"/>
    <n v="4"/>
    <b v="0"/>
    <s v="technology/gadgets"/>
    <n v="0"/>
    <n v="10.5"/>
    <x v="2"/>
    <s v="gadgets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x v="1906"/>
    <x v="1906"/>
    <b v="0"/>
    <n v="99"/>
    <b v="0"/>
    <s v="technology/gadgets"/>
    <n v="43"/>
    <n v="215.96"/>
    <x v="2"/>
    <s v="gadgets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x v="1907"/>
    <x v="1907"/>
    <b v="0"/>
    <n v="4"/>
    <b v="0"/>
    <s v="technology/gadgets"/>
    <n v="0"/>
    <n v="21.25"/>
    <x v="2"/>
    <s v="gadgets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x v="1908"/>
    <x v="1908"/>
    <b v="0"/>
    <n v="4"/>
    <b v="0"/>
    <s v="technology/gadgets"/>
    <n v="2"/>
    <n v="108.25"/>
    <x v="2"/>
    <s v="gadgets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x v="1909"/>
    <x v="1909"/>
    <b v="0"/>
    <n v="38"/>
    <b v="0"/>
    <s v="technology/gadgets"/>
    <n v="14"/>
    <n v="129.97"/>
    <x v="2"/>
    <s v="gadgets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x v="1910"/>
    <x v="1910"/>
    <b v="0"/>
    <n v="285"/>
    <b v="0"/>
    <s v="technology/gadgets"/>
    <n v="39"/>
    <n v="117.49"/>
    <x v="2"/>
    <s v="gadgets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x v="1911"/>
    <x v="1911"/>
    <b v="0"/>
    <n v="1"/>
    <b v="0"/>
    <s v="technology/gadgets"/>
    <n v="0"/>
    <n v="10"/>
    <x v="2"/>
    <s v="gadgets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x v="1912"/>
    <x v="1912"/>
    <b v="0"/>
    <n v="42"/>
    <b v="0"/>
    <s v="technology/gadgets"/>
    <n v="59"/>
    <n v="70.599999999999994"/>
    <x v="2"/>
    <s v="gadgets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x v="1913"/>
    <x v="1913"/>
    <b v="0"/>
    <n v="26"/>
    <b v="0"/>
    <s v="technology/gadgets"/>
    <n v="1"/>
    <n v="24.5"/>
    <x v="2"/>
    <s v="gadgets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x v="1914"/>
    <x v="1914"/>
    <b v="0"/>
    <n v="2"/>
    <b v="0"/>
    <s v="technology/gadgets"/>
    <n v="9"/>
    <n v="30"/>
    <x v="2"/>
    <s v="gadgets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x v="1915"/>
    <x v="1915"/>
    <b v="0"/>
    <n v="4"/>
    <b v="0"/>
    <s v="technology/gadgets"/>
    <n v="2"/>
    <n v="2"/>
    <x v="2"/>
    <s v="gadgets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x v="1916"/>
    <x v="1916"/>
    <b v="0"/>
    <n v="6"/>
    <b v="0"/>
    <s v="technology/gadgets"/>
    <n v="1"/>
    <n v="17"/>
    <x v="2"/>
    <s v="gadgets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x v="1917"/>
    <x v="1917"/>
    <b v="0"/>
    <n v="70"/>
    <b v="0"/>
    <s v="technology/gadgets"/>
    <n v="53"/>
    <n v="2928.93"/>
    <x v="2"/>
    <s v="gadgets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x v="1918"/>
    <x v="1918"/>
    <b v="0"/>
    <n v="9"/>
    <b v="0"/>
    <s v="technology/gadgets"/>
    <n v="1"/>
    <n v="28.89"/>
    <x v="2"/>
    <s v="gadgets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x v="1919"/>
    <x v="1919"/>
    <b v="0"/>
    <n v="8"/>
    <b v="0"/>
    <s v="technology/gadgets"/>
    <n v="47"/>
    <n v="29.63"/>
    <x v="2"/>
    <s v="gadgets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x v="1920"/>
    <x v="1920"/>
    <b v="0"/>
    <n v="105"/>
    <b v="0"/>
    <s v="technology/gadgets"/>
    <n v="43"/>
    <n v="40.98"/>
    <x v="2"/>
    <s v="gadgets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x v="1921"/>
    <x v="1921"/>
    <b v="0"/>
    <n v="38"/>
    <b v="1"/>
    <s v="music/indie rock"/>
    <n v="137"/>
    <n v="54"/>
    <x v="4"/>
    <s v="indie rock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x v="1922"/>
    <x v="1922"/>
    <b v="0"/>
    <n v="64"/>
    <b v="1"/>
    <s v="music/indie rock"/>
    <n v="116"/>
    <n v="36.11"/>
    <x v="4"/>
    <s v="indie rock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x v="1923"/>
    <x v="1923"/>
    <b v="0"/>
    <n v="13"/>
    <b v="1"/>
    <s v="music/indie rock"/>
    <n v="241"/>
    <n v="23.15"/>
    <x v="4"/>
    <s v="indie rock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x v="1924"/>
    <x v="1924"/>
    <b v="0"/>
    <n v="33"/>
    <b v="1"/>
    <s v="music/indie rock"/>
    <n v="114"/>
    <n v="104"/>
    <x v="4"/>
    <s v="indie rock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x v="1925"/>
    <x v="1925"/>
    <b v="0"/>
    <n v="52"/>
    <b v="1"/>
    <s v="music/indie rock"/>
    <n v="110"/>
    <n v="31.83"/>
    <x v="4"/>
    <s v="indie rock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x v="1926"/>
    <x v="1926"/>
    <b v="0"/>
    <n v="107"/>
    <b v="1"/>
    <s v="music/indie rock"/>
    <n v="195"/>
    <n v="27.39"/>
    <x v="4"/>
    <s v="indie rock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d v="2012-03-08T04:59:00"/>
    <x v="1927"/>
    <x v="1927"/>
    <b v="0"/>
    <n v="11"/>
    <b v="1"/>
    <s v="music/indie rock"/>
    <n v="103"/>
    <n v="56.36"/>
    <x v="4"/>
    <s v="indie rock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x v="1928"/>
    <x v="1928"/>
    <b v="0"/>
    <n v="34"/>
    <b v="1"/>
    <s v="music/indie rock"/>
    <n v="103"/>
    <n v="77.349999999999994"/>
    <x v="4"/>
    <s v="indie rock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x v="1929"/>
    <x v="1929"/>
    <b v="0"/>
    <n v="75"/>
    <b v="1"/>
    <s v="music/indie rock"/>
    <n v="100"/>
    <n v="42.8"/>
    <x v="4"/>
    <s v="indie rock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x v="1930"/>
    <x v="1930"/>
    <b v="0"/>
    <n v="26"/>
    <b v="1"/>
    <s v="music/indie rock"/>
    <n v="127"/>
    <n v="48.85"/>
    <x v="4"/>
    <s v="indie rock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x v="1931"/>
    <x v="1931"/>
    <b v="0"/>
    <n v="50"/>
    <b v="1"/>
    <s v="music/indie rock"/>
    <n v="121"/>
    <n v="48.24"/>
    <x v="4"/>
    <s v="indie rock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x v="1932"/>
    <x v="1932"/>
    <b v="0"/>
    <n v="80"/>
    <b v="1"/>
    <s v="music/indie rock"/>
    <n v="107"/>
    <n v="70.209999999999994"/>
    <x v="4"/>
    <s v="indie rock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x v="1933"/>
    <x v="1933"/>
    <b v="0"/>
    <n v="110"/>
    <b v="1"/>
    <s v="music/indie rock"/>
    <n v="172"/>
    <n v="94.05"/>
    <x v="4"/>
    <s v="indie rock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x v="1934"/>
    <x v="1934"/>
    <b v="0"/>
    <n v="77"/>
    <b v="1"/>
    <s v="music/indie rock"/>
    <n v="124"/>
    <n v="80.27"/>
    <x v="4"/>
    <s v="indie rock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x v="1935"/>
    <x v="1935"/>
    <b v="0"/>
    <n v="50"/>
    <b v="1"/>
    <s v="music/indie rock"/>
    <n v="108"/>
    <n v="54.2"/>
    <x v="4"/>
    <s v="indie rock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x v="1936"/>
    <x v="1936"/>
    <b v="0"/>
    <n v="145"/>
    <b v="1"/>
    <s v="music/indie rock"/>
    <n v="117"/>
    <n v="60.27"/>
    <x v="4"/>
    <s v="indie rock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x v="1937"/>
    <x v="1937"/>
    <b v="0"/>
    <n v="29"/>
    <b v="1"/>
    <s v="music/indie rock"/>
    <n v="187"/>
    <n v="38.74"/>
    <x v="4"/>
    <s v="indie rock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x v="1938"/>
    <x v="1938"/>
    <b v="0"/>
    <n v="114"/>
    <b v="1"/>
    <s v="music/indie rock"/>
    <n v="116"/>
    <n v="152.54"/>
    <x v="4"/>
    <s v="indie rock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x v="1939"/>
    <x v="1939"/>
    <b v="0"/>
    <n v="96"/>
    <b v="1"/>
    <s v="music/indie rock"/>
    <n v="111"/>
    <n v="115.31"/>
    <x v="4"/>
    <s v="indie rock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x v="1940"/>
    <x v="1940"/>
    <b v="0"/>
    <n v="31"/>
    <b v="1"/>
    <s v="music/indie rock"/>
    <n v="171"/>
    <n v="35.840000000000003"/>
    <x v="4"/>
    <s v="indie rock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x v="1941"/>
    <x v="1941"/>
    <b v="1"/>
    <n v="4883"/>
    <b v="1"/>
    <s v="technology/hardware"/>
    <n v="126"/>
    <n v="64.569999999999993"/>
    <x v="2"/>
    <s v="hardware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x v="1942"/>
    <x v="1942"/>
    <b v="1"/>
    <n v="95"/>
    <b v="1"/>
    <s v="technology/hardware"/>
    <n v="138"/>
    <n v="87.44"/>
    <x v="2"/>
    <s v="hardware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x v="1943"/>
    <x v="1943"/>
    <b v="1"/>
    <n v="2478"/>
    <b v="1"/>
    <s v="technology/hardware"/>
    <n v="1705"/>
    <n v="68.819999999999993"/>
    <x v="2"/>
    <s v="hardware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x v="1944"/>
    <x v="1944"/>
    <b v="1"/>
    <n v="1789"/>
    <b v="1"/>
    <s v="technology/hardware"/>
    <n v="788"/>
    <n v="176.2"/>
    <x v="2"/>
    <s v="hardware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x v="1945"/>
    <x v="1945"/>
    <b v="1"/>
    <n v="680"/>
    <b v="1"/>
    <s v="technology/hardware"/>
    <n v="348"/>
    <n v="511.79"/>
    <x v="2"/>
    <s v="hardware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x v="1946"/>
    <x v="1946"/>
    <b v="1"/>
    <n v="70"/>
    <b v="1"/>
    <s v="technology/hardware"/>
    <n v="150"/>
    <n v="160.44"/>
    <x v="2"/>
    <s v="hardware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x v="1947"/>
    <x v="1947"/>
    <b v="1"/>
    <n v="23"/>
    <b v="1"/>
    <s v="technology/hardware"/>
    <n v="101"/>
    <n v="35"/>
    <x v="2"/>
    <s v="hardware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x v="1948"/>
    <x v="1948"/>
    <b v="1"/>
    <n v="4245"/>
    <b v="1"/>
    <s v="technology/hardware"/>
    <n v="800"/>
    <n v="188.51"/>
    <x v="2"/>
    <s v="hardware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x v="1949"/>
    <x v="1949"/>
    <b v="1"/>
    <n v="943"/>
    <b v="1"/>
    <s v="technology/hardware"/>
    <n v="106"/>
    <n v="56.2"/>
    <x v="2"/>
    <s v="hardware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x v="1950"/>
    <x v="1950"/>
    <b v="1"/>
    <n v="1876"/>
    <b v="1"/>
    <s v="technology/hardware"/>
    <n v="201"/>
    <n v="51.31"/>
    <x v="2"/>
    <s v="hardware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x v="1951"/>
    <x v="1951"/>
    <b v="1"/>
    <n v="834"/>
    <b v="1"/>
    <s v="technology/hardware"/>
    <n v="212"/>
    <n v="127.36"/>
    <x v="2"/>
    <s v="hardware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x v="1952"/>
    <x v="1952"/>
    <b v="1"/>
    <n v="682"/>
    <b v="1"/>
    <s v="technology/hardware"/>
    <n v="198"/>
    <n v="101.86"/>
    <x v="2"/>
    <s v="hardware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x v="1953"/>
    <x v="1953"/>
    <b v="1"/>
    <n v="147"/>
    <b v="1"/>
    <s v="technology/hardware"/>
    <n v="226"/>
    <n v="230.56"/>
    <x v="2"/>
    <s v="hardware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x v="1954"/>
    <x v="1954"/>
    <b v="1"/>
    <n v="415"/>
    <b v="1"/>
    <s v="technology/hardware"/>
    <n v="699"/>
    <n v="842.11"/>
    <x v="2"/>
    <s v="hardware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x v="1955"/>
    <x v="1955"/>
    <b v="1"/>
    <n v="290"/>
    <b v="1"/>
    <s v="technology/hardware"/>
    <n v="399"/>
    <n v="577.28"/>
    <x v="2"/>
    <s v="hardware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x v="1956"/>
    <x v="1956"/>
    <b v="1"/>
    <n v="365"/>
    <b v="1"/>
    <s v="technology/hardware"/>
    <n v="294"/>
    <n v="483.34"/>
    <x v="2"/>
    <s v="hardware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x v="1957"/>
    <x v="1957"/>
    <b v="1"/>
    <n v="660"/>
    <b v="1"/>
    <s v="technology/hardware"/>
    <n v="168"/>
    <n v="76.14"/>
    <x v="2"/>
    <s v="hardware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x v="1958"/>
    <x v="1958"/>
    <b v="1"/>
    <n v="1356"/>
    <b v="1"/>
    <s v="technology/hardware"/>
    <n v="1436"/>
    <n v="74.11"/>
    <x v="2"/>
    <s v="hardware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x v="1959"/>
    <x v="1959"/>
    <b v="1"/>
    <n v="424"/>
    <b v="1"/>
    <s v="technology/hardware"/>
    <n v="157"/>
    <n v="36.97"/>
    <x v="2"/>
    <s v="hardware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x v="1960"/>
    <x v="1960"/>
    <b v="1"/>
    <n v="33"/>
    <b v="1"/>
    <s v="technology/hardware"/>
    <n v="118"/>
    <n v="2500.9699999999998"/>
    <x v="2"/>
    <s v="hardware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x v="1961"/>
    <x v="1961"/>
    <b v="1"/>
    <n v="1633"/>
    <b v="1"/>
    <s v="technology/hardware"/>
    <n v="1105"/>
    <n v="67.69"/>
    <x v="2"/>
    <s v="hardware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x v="1962"/>
    <x v="1962"/>
    <b v="1"/>
    <n v="306"/>
    <b v="1"/>
    <s v="technology/hardware"/>
    <n v="193"/>
    <n v="63.05"/>
    <x v="2"/>
    <s v="hardware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x v="1963"/>
    <x v="1963"/>
    <b v="1"/>
    <n v="205"/>
    <b v="1"/>
    <s v="technology/hardware"/>
    <n v="127"/>
    <n v="117.6"/>
    <x v="2"/>
    <s v="hardware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x v="1964"/>
    <x v="1964"/>
    <b v="1"/>
    <n v="1281"/>
    <b v="1"/>
    <s v="technology/hardware"/>
    <n v="260"/>
    <n v="180.75"/>
    <x v="2"/>
    <s v="hardware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x v="1965"/>
    <x v="1965"/>
    <b v="1"/>
    <n v="103"/>
    <b v="1"/>
    <s v="technology/hardware"/>
    <n v="262"/>
    <n v="127.32"/>
    <x v="2"/>
    <s v="hardware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x v="1966"/>
    <x v="1966"/>
    <b v="1"/>
    <n v="1513"/>
    <b v="1"/>
    <s v="technology/hardware"/>
    <n v="207"/>
    <n v="136.63999999999999"/>
    <x v="2"/>
    <s v="hardware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x v="1967"/>
    <x v="1967"/>
    <b v="1"/>
    <n v="405"/>
    <b v="1"/>
    <s v="technology/hardware"/>
    <n v="370"/>
    <n v="182.78"/>
    <x v="2"/>
    <s v="hardware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x v="1968"/>
    <x v="1968"/>
    <b v="1"/>
    <n v="510"/>
    <b v="1"/>
    <s v="technology/hardware"/>
    <n v="285"/>
    <n v="279.38"/>
    <x v="2"/>
    <s v="hardware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x v="1969"/>
    <x v="1969"/>
    <b v="1"/>
    <n v="1887"/>
    <b v="1"/>
    <s v="technology/hardware"/>
    <n v="579"/>
    <n v="61.38"/>
    <x v="2"/>
    <s v="hardware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x v="1970"/>
    <x v="1970"/>
    <b v="1"/>
    <n v="701"/>
    <b v="1"/>
    <s v="technology/hardware"/>
    <n v="1132"/>
    <n v="80.73"/>
    <x v="2"/>
    <s v="hardware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x v="1971"/>
    <x v="1971"/>
    <b v="1"/>
    <n v="3863"/>
    <b v="1"/>
    <s v="technology/hardware"/>
    <n v="263"/>
    <n v="272.36"/>
    <x v="2"/>
    <s v="hardware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x v="1972"/>
    <x v="1972"/>
    <b v="1"/>
    <n v="238"/>
    <b v="1"/>
    <s v="technology/hardware"/>
    <n v="674"/>
    <n v="70.849999999999994"/>
    <x v="2"/>
    <s v="hardware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x v="1973"/>
    <x v="1973"/>
    <b v="1"/>
    <n v="2051"/>
    <b v="1"/>
    <s v="technology/hardware"/>
    <n v="257"/>
    <n v="247.94"/>
    <x v="2"/>
    <s v="hardware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x v="1974"/>
    <x v="1974"/>
    <b v="1"/>
    <n v="402"/>
    <b v="1"/>
    <s v="technology/hardware"/>
    <n v="375"/>
    <n v="186.81"/>
    <x v="2"/>
    <s v="hardware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x v="1975"/>
    <x v="1975"/>
    <b v="1"/>
    <n v="253"/>
    <b v="1"/>
    <s v="technology/hardware"/>
    <n v="209"/>
    <n v="131.99"/>
    <x v="2"/>
    <s v="hardware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x v="1976"/>
    <x v="1976"/>
    <b v="1"/>
    <n v="473"/>
    <b v="1"/>
    <s v="technology/hardware"/>
    <n v="347"/>
    <n v="29.31"/>
    <x v="2"/>
    <s v="hardware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x v="1977"/>
    <x v="1977"/>
    <b v="1"/>
    <n v="821"/>
    <b v="1"/>
    <s v="technology/hardware"/>
    <n v="402"/>
    <n v="245.02"/>
    <x v="2"/>
    <s v="hardware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x v="1978"/>
    <x v="1978"/>
    <b v="1"/>
    <n v="388"/>
    <b v="1"/>
    <s v="technology/hardware"/>
    <n v="1027"/>
    <n v="1323.25"/>
    <x v="2"/>
    <s v="hardware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x v="1979"/>
    <x v="1979"/>
    <b v="1"/>
    <n v="813"/>
    <b v="1"/>
    <s v="technology/hardware"/>
    <n v="115"/>
    <n v="282.66000000000003"/>
    <x v="2"/>
    <s v="hardware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x v="1980"/>
    <x v="1980"/>
    <b v="1"/>
    <n v="1945"/>
    <b v="1"/>
    <s v="technology/hardware"/>
    <n v="355"/>
    <n v="91.21"/>
    <x v="2"/>
    <s v="hardware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x v="1981"/>
    <x v="1981"/>
    <b v="0"/>
    <n v="12"/>
    <b v="0"/>
    <s v="photography/people"/>
    <n v="5"/>
    <n v="31.75"/>
    <x v="8"/>
    <s v="people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x v="1982"/>
    <x v="1982"/>
    <b v="0"/>
    <n v="0"/>
    <b v="0"/>
    <s v="photography/people"/>
    <n v="0"/>
    <n v="0"/>
    <x v="8"/>
    <s v="people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x v="1983"/>
    <x v="1983"/>
    <b v="0"/>
    <n v="16"/>
    <b v="0"/>
    <s v="photography/people"/>
    <n v="4"/>
    <n v="88.69"/>
    <x v="8"/>
    <s v="people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x v="1984"/>
    <x v="1984"/>
    <b v="0"/>
    <n v="7"/>
    <b v="0"/>
    <s v="photography/people"/>
    <n v="21"/>
    <n v="453.14"/>
    <x v="8"/>
    <s v="people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x v="1985"/>
    <x v="1985"/>
    <b v="0"/>
    <n v="4"/>
    <b v="0"/>
    <s v="photography/people"/>
    <n v="3"/>
    <n v="12.75"/>
    <x v="8"/>
    <s v="people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x v="1986"/>
    <x v="1986"/>
    <b v="0"/>
    <n v="1"/>
    <b v="0"/>
    <s v="photography/people"/>
    <n v="0"/>
    <n v="1"/>
    <x v="8"/>
    <s v="people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x v="1987"/>
    <x v="1987"/>
    <b v="0"/>
    <n v="28"/>
    <b v="0"/>
    <s v="photography/people"/>
    <n v="42"/>
    <n v="83.43"/>
    <x v="8"/>
    <s v="people"/>
    <d v="2015-03-01T15:21:16"/>
    <x v="0"/>
  </r>
  <r>
    <n v="1988"/>
    <s v="Phillip Michael Photography"/>
    <s v="Expressing art in an image!"/>
    <n v="6000"/>
    <n v="25"/>
    <x v="2"/>
    <s v="US"/>
    <s v="USD"/>
    <n v="1440094742"/>
    <d v="2015-08-20T18:19:02"/>
    <x v="1988"/>
    <x v="1988"/>
    <b v="0"/>
    <n v="1"/>
    <b v="0"/>
    <s v="photography/people"/>
    <n v="0"/>
    <n v="25"/>
    <x v="8"/>
    <s v="people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x v="1989"/>
    <x v="1989"/>
    <b v="0"/>
    <n v="1"/>
    <b v="0"/>
    <s v="photography/people"/>
    <n v="1"/>
    <n v="50"/>
    <x v="8"/>
    <s v="people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x v="1990"/>
    <x v="1990"/>
    <b v="0"/>
    <n v="5"/>
    <b v="0"/>
    <s v="photography/people"/>
    <n v="17"/>
    <n v="101.8"/>
    <x v="8"/>
    <s v="people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x v="1991"/>
    <x v="1991"/>
    <b v="0"/>
    <n v="3"/>
    <b v="0"/>
    <s v="photography/people"/>
    <n v="7"/>
    <n v="46.67"/>
    <x v="8"/>
    <s v="people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x v="1992"/>
    <x v="1992"/>
    <b v="0"/>
    <n v="2"/>
    <b v="0"/>
    <s v="photography/people"/>
    <n v="0"/>
    <n v="1"/>
    <x v="8"/>
    <s v="people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x v="1993"/>
    <x v="1993"/>
    <b v="0"/>
    <n v="0"/>
    <b v="0"/>
    <s v="photography/people"/>
    <n v="0"/>
    <n v="0"/>
    <x v="8"/>
    <s v="people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x v="1994"/>
    <x v="1994"/>
    <b v="0"/>
    <n v="0"/>
    <b v="0"/>
    <s v="photography/people"/>
    <n v="0"/>
    <n v="0"/>
    <x v="8"/>
    <s v="people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x v="1995"/>
    <x v="1995"/>
    <b v="0"/>
    <n v="3"/>
    <b v="0"/>
    <s v="photography/people"/>
    <n v="8"/>
    <n v="26"/>
    <x v="8"/>
    <s v="people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x v="1996"/>
    <x v="1996"/>
    <b v="0"/>
    <n v="0"/>
    <b v="0"/>
    <s v="photography/people"/>
    <n v="0"/>
    <n v="0"/>
    <x v="8"/>
    <s v="people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x v="1997"/>
    <x v="1997"/>
    <b v="0"/>
    <n v="0"/>
    <b v="0"/>
    <s v="photography/people"/>
    <n v="0"/>
    <n v="0"/>
    <x v="8"/>
    <s v="people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x v="1998"/>
    <x v="1998"/>
    <b v="0"/>
    <n v="3"/>
    <b v="0"/>
    <s v="photography/people"/>
    <n v="26"/>
    <n v="218.33"/>
    <x v="8"/>
    <s v="people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x v="1999"/>
    <x v="1999"/>
    <b v="0"/>
    <n v="7"/>
    <b v="0"/>
    <s v="photography/people"/>
    <n v="1"/>
    <n v="33.71"/>
    <x v="8"/>
    <s v="people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x v="2000"/>
    <x v="2000"/>
    <b v="0"/>
    <n v="25"/>
    <b v="0"/>
    <s v="photography/people"/>
    <n v="13"/>
    <n v="25"/>
    <x v="8"/>
    <s v="people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x v="2001"/>
    <x v="2001"/>
    <b v="1"/>
    <n v="1637"/>
    <b v="1"/>
    <s v="technology/hardware"/>
    <n v="382"/>
    <n v="128.38999999999999"/>
    <x v="2"/>
    <s v="hardware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x v="2002"/>
    <x v="2002"/>
    <b v="1"/>
    <n v="1375"/>
    <b v="1"/>
    <s v="technology/hardware"/>
    <n v="217"/>
    <n v="78.83"/>
    <x v="2"/>
    <s v="hardware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x v="2003"/>
    <x v="2003"/>
    <b v="1"/>
    <n v="17"/>
    <b v="1"/>
    <s v="technology/hardware"/>
    <n v="312"/>
    <n v="91.76"/>
    <x v="2"/>
    <s v="hardware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x v="2004"/>
    <x v="2004"/>
    <b v="1"/>
    <n v="354"/>
    <b v="1"/>
    <s v="technology/hardware"/>
    <n v="234"/>
    <n v="331.1"/>
    <x v="2"/>
    <s v="hardware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x v="2005"/>
    <x v="2005"/>
    <b v="1"/>
    <n v="191"/>
    <b v="1"/>
    <s v="technology/hardware"/>
    <n v="124"/>
    <n v="194.26"/>
    <x v="2"/>
    <s v="hardware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x v="2006"/>
    <x v="2006"/>
    <b v="1"/>
    <n v="303"/>
    <b v="1"/>
    <s v="technology/hardware"/>
    <n v="248"/>
    <n v="408.98"/>
    <x v="2"/>
    <s v="hardware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x v="2007"/>
    <x v="2007"/>
    <b v="1"/>
    <n v="137"/>
    <b v="1"/>
    <s v="technology/hardware"/>
    <n v="116"/>
    <n v="84.46"/>
    <x v="2"/>
    <s v="hardware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x v="2008"/>
    <x v="2008"/>
    <b v="1"/>
    <n v="41"/>
    <b v="1"/>
    <s v="technology/hardware"/>
    <n v="117"/>
    <n v="44.85"/>
    <x v="2"/>
    <s v="hardware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x v="2009"/>
    <x v="2009"/>
    <b v="1"/>
    <n v="398"/>
    <b v="1"/>
    <s v="technology/hardware"/>
    <n v="305"/>
    <n v="383.36"/>
    <x v="2"/>
    <s v="hardware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x v="2010"/>
    <x v="2010"/>
    <b v="1"/>
    <n v="1737"/>
    <b v="1"/>
    <s v="technology/hardware"/>
    <n v="320"/>
    <n v="55.28"/>
    <x v="2"/>
    <s v="hardware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x v="2011"/>
    <x v="2011"/>
    <b v="1"/>
    <n v="971"/>
    <b v="1"/>
    <s v="technology/hardware"/>
    <n v="820"/>
    <n v="422.02"/>
    <x v="2"/>
    <s v="hardware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x v="2012"/>
    <x v="2012"/>
    <b v="1"/>
    <n v="183"/>
    <b v="1"/>
    <s v="technology/hardware"/>
    <n v="235"/>
    <n v="64.180000000000007"/>
    <x v="2"/>
    <s v="hardware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x v="2013"/>
    <x v="2013"/>
    <b v="1"/>
    <n v="4562"/>
    <b v="1"/>
    <s v="technology/hardware"/>
    <n v="495"/>
    <n v="173.58"/>
    <x v="2"/>
    <s v="hardware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x v="2014"/>
    <x v="2014"/>
    <b v="1"/>
    <n v="26457"/>
    <b v="1"/>
    <s v="technology/hardware"/>
    <n v="7814"/>
    <n v="88.6"/>
    <x v="2"/>
    <s v="hardware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x v="2015"/>
    <x v="2015"/>
    <b v="1"/>
    <n v="162"/>
    <b v="1"/>
    <s v="technology/hardware"/>
    <n v="113"/>
    <n v="50.22"/>
    <x v="2"/>
    <s v="hardware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x v="2016"/>
    <x v="2016"/>
    <b v="1"/>
    <n v="479"/>
    <b v="1"/>
    <s v="technology/hardware"/>
    <n v="922"/>
    <n v="192.39"/>
    <x v="2"/>
    <s v="hardware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x v="2017"/>
    <x v="2017"/>
    <b v="1"/>
    <n v="426"/>
    <b v="1"/>
    <s v="technology/hardware"/>
    <n v="125"/>
    <n v="73.42"/>
    <x v="2"/>
    <s v="hardware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x v="2018"/>
    <x v="2018"/>
    <b v="1"/>
    <n v="450"/>
    <b v="1"/>
    <s v="technology/hardware"/>
    <n v="102"/>
    <n v="147.68"/>
    <x v="2"/>
    <s v="hardware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x v="2019"/>
    <x v="2019"/>
    <b v="1"/>
    <n v="1780"/>
    <b v="1"/>
    <s v="technology/hardware"/>
    <n v="485"/>
    <n v="108.97"/>
    <x v="2"/>
    <s v="hardware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x v="2020"/>
    <x v="2020"/>
    <b v="1"/>
    <n v="122"/>
    <b v="1"/>
    <s v="technology/hardware"/>
    <n v="192"/>
    <n v="23.65"/>
    <x v="2"/>
    <s v="hardware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x v="2021"/>
    <x v="2021"/>
    <b v="1"/>
    <n v="95"/>
    <b v="1"/>
    <s v="technology/hardware"/>
    <n v="281"/>
    <n v="147.94999999999999"/>
    <x v="2"/>
    <s v="hardware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x v="2022"/>
    <x v="2022"/>
    <b v="1"/>
    <n v="325"/>
    <b v="1"/>
    <s v="technology/hardware"/>
    <n v="125"/>
    <n v="385.04"/>
    <x v="2"/>
    <s v="hardware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x v="2023"/>
    <x v="2023"/>
    <b v="1"/>
    <n v="353"/>
    <b v="1"/>
    <s v="technology/hardware"/>
    <n v="161"/>
    <n v="457.39"/>
    <x v="2"/>
    <s v="hardware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x v="2024"/>
    <x v="2024"/>
    <b v="1"/>
    <n v="105"/>
    <b v="1"/>
    <s v="technology/hardware"/>
    <n v="585"/>
    <n v="222.99"/>
    <x v="2"/>
    <s v="hardware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x v="2025"/>
    <x v="2025"/>
    <b v="1"/>
    <n v="729"/>
    <b v="1"/>
    <s v="technology/hardware"/>
    <n v="201"/>
    <n v="220.74"/>
    <x v="2"/>
    <s v="hardware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x v="2026"/>
    <x v="2026"/>
    <b v="1"/>
    <n v="454"/>
    <b v="1"/>
    <s v="technology/hardware"/>
    <n v="133"/>
    <n v="73.5"/>
    <x v="2"/>
    <s v="hardware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x v="2027"/>
    <x v="2027"/>
    <b v="1"/>
    <n v="539"/>
    <b v="1"/>
    <s v="technology/hardware"/>
    <n v="120"/>
    <n v="223.1"/>
    <x v="2"/>
    <s v="hardware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x v="2028"/>
    <x v="2028"/>
    <b v="1"/>
    <n v="79"/>
    <b v="1"/>
    <s v="technology/hardware"/>
    <n v="126"/>
    <n v="47.91"/>
    <x v="2"/>
    <s v="hardware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x v="2029"/>
    <x v="2029"/>
    <b v="1"/>
    <n v="94"/>
    <b v="1"/>
    <s v="technology/hardware"/>
    <n v="361"/>
    <n v="96.06"/>
    <x v="2"/>
    <s v="hardware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x v="2030"/>
    <x v="2030"/>
    <b v="1"/>
    <n v="625"/>
    <b v="1"/>
    <s v="technology/hardware"/>
    <n v="226"/>
    <n v="118.61"/>
    <x v="2"/>
    <s v="hardware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x v="2031"/>
    <x v="2031"/>
    <b v="1"/>
    <n v="508"/>
    <b v="1"/>
    <s v="technology/hardware"/>
    <n v="120"/>
    <n v="118.45"/>
    <x v="2"/>
    <s v="hardware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x v="2032"/>
    <x v="2032"/>
    <b v="1"/>
    <n v="531"/>
    <b v="1"/>
    <s v="technology/hardware"/>
    <n v="304"/>
    <n v="143.21"/>
    <x v="2"/>
    <s v="hardware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x v="2033"/>
    <x v="2033"/>
    <b v="1"/>
    <n v="158"/>
    <b v="1"/>
    <s v="technology/hardware"/>
    <n v="179"/>
    <n v="282.72000000000003"/>
    <x v="2"/>
    <s v="hardware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x v="2034"/>
    <x v="2034"/>
    <b v="1"/>
    <n v="508"/>
    <b v="1"/>
    <s v="technology/hardware"/>
    <n v="387"/>
    <n v="593.94000000000005"/>
    <x v="2"/>
    <s v="hardware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x v="2035"/>
    <x v="2035"/>
    <b v="1"/>
    <n v="644"/>
    <b v="1"/>
    <s v="technology/hardware"/>
    <n v="211"/>
    <n v="262.16000000000003"/>
    <x v="2"/>
    <s v="hardware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x v="2036"/>
    <x v="2036"/>
    <b v="1"/>
    <n v="848"/>
    <b v="1"/>
    <s v="technology/hardware"/>
    <n v="132"/>
    <n v="46.58"/>
    <x v="2"/>
    <s v="hardware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x v="2037"/>
    <x v="2037"/>
    <b v="1"/>
    <n v="429"/>
    <b v="1"/>
    <s v="technology/hardware"/>
    <n v="300"/>
    <n v="70.040000000000006"/>
    <x v="2"/>
    <s v="hardware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x v="2038"/>
    <x v="2038"/>
    <b v="1"/>
    <n v="204"/>
    <b v="1"/>
    <s v="technology/hardware"/>
    <n v="421"/>
    <n v="164.91"/>
    <x v="2"/>
    <s v="hardware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x v="2039"/>
    <x v="2039"/>
    <b v="1"/>
    <n v="379"/>
    <b v="1"/>
    <s v="technology/hardware"/>
    <n v="136"/>
    <n v="449.26"/>
    <x v="2"/>
    <s v="hardware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x v="2040"/>
    <x v="2040"/>
    <b v="1"/>
    <n v="271"/>
    <b v="1"/>
    <s v="technology/hardware"/>
    <n v="248"/>
    <n v="27.47"/>
    <x v="2"/>
    <s v="hardware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x v="2041"/>
    <x v="2041"/>
    <b v="0"/>
    <n v="120"/>
    <b v="1"/>
    <s v="technology/hardware"/>
    <n v="182"/>
    <n v="143.97999999999999"/>
    <x v="2"/>
    <s v="hardware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x v="2042"/>
    <x v="2042"/>
    <b v="0"/>
    <n v="140"/>
    <b v="1"/>
    <s v="technology/hardware"/>
    <n v="124"/>
    <n v="88.24"/>
    <x v="2"/>
    <s v="hardware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x v="2043"/>
    <x v="2043"/>
    <b v="0"/>
    <n v="193"/>
    <b v="1"/>
    <s v="technology/hardware"/>
    <n v="506"/>
    <n v="36.33"/>
    <x v="2"/>
    <s v="hardware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x v="2044"/>
    <x v="2044"/>
    <b v="0"/>
    <n v="180"/>
    <b v="1"/>
    <s v="technology/hardware"/>
    <n v="108"/>
    <n v="90.18"/>
    <x v="2"/>
    <s v="hardware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x v="2045"/>
    <x v="2045"/>
    <b v="0"/>
    <n v="263"/>
    <b v="1"/>
    <s v="technology/hardware"/>
    <n v="819"/>
    <n v="152.62"/>
    <x v="2"/>
    <s v="hardware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x v="2046"/>
    <x v="2046"/>
    <b v="0"/>
    <n v="217"/>
    <b v="1"/>
    <s v="technology/hardware"/>
    <n v="121"/>
    <n v="55.81"/>
    <x v="2"/>
    <s v="hardware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x v="2047"/>
    <x v="2047"/>
    <b v="0"/>
    <n v="443"/>
    <b v="1"/>
    <s v="technology/hardware"/>
    <n v="103"/>
    <n v="227.85"/>
    <x v="2"/>
    <s v="hardware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x v="2048"/>
    <x v="2048"/>
    <b v="0"/>
    <n v="1373"/>
    <b v="1"/>
    <s v="technology/hardware"/>
    <n v="148"/>
    <n v="91.83"/>
    <x v="2"/>
    <s v="hardware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x v="2049"/>
    <x v="2049"/>
    <b v="0"/>
    <n v="742"/>
    <b v="1"/>
    <s v="technology/hardware"/>
    <n v="120"/>
    <n v="80.989999999999995"/>
    <x v="2"/>
    <s v="hardware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x v="2050"/>
    <x v="2050"/>
    <b v="0"/>
    <n v="170"/>
    <b v="1"/>
    <s v="technology/hardware"/>
    <n v="473"/>
    <n v="278.39"/>
    <x v="2"/>
    <s v="hardware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x v="2051"/>
    <x v="2051"/>
    <b v="0"/>
    <n v="242"/>
    <b v="1"/>
    <s v="technology/hardware"/>
    <n v="130"/>
    <n v="43.1"/>
    <x v="2"/>
    <s v="hardware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x v="2052"/>
    <x v="2052"/>
    <b v="0"/>
    <n v="541"/>
    <b v="1"/>
    <s v="technology/hardware"/>
    <n v="353"/>
    <n v="326.29000000000002"/>
    <x v="2"/>
    <s v="hardware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x v="2053"/>
    <x v="2053"/>
    <b v="0"/>
    <n v="121"/>
    <b v="1"/>
    <s v="technology/hardware"/>
    <n v="101"/>
    <n v="41.74"/>
    <x v="2"/>
    <s v="hardware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x v="2054"/>
    <x v="2054"/>
    <b v="0"/>
    <n v="621"/>
    <b v="1"/>
    <s v="technology/hardware"/>
    <n v="114"/>
    <n v="64.02"/>
    <x v="2"/>
    <s v="hardware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x v="2055"/>
    <x v="2055"/>
    <b v="0"/>
    <n v="101"/>
    <b v="1"/>
    <s v="technology/hardware"/>
    <n v="167"/>
    <n v="99.46"/>
    <x v="2"/>
    <s v="hardware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x v="2056"/>
    <x v="2056"/>
    <b v="0"/>
    <n v="554"/>
    <b v="1"/>
    <s v="technology/hardware"/>
    <n v="153"/>
    <n v="138.49"/>
    <x v="2"/>
    <s v="hardware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x v="2057"/>
    <x v="2057"/>
    <b v="0"/>
    <n v="666"/>
    <b v="1"/>
    <s v="technology/hardware"/>
    <n v="202"/>
    <n v="45.55"/>
    <x v="2"/>
    <s v="hardware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x v="2058"/>
    <x v="2058"/>
    <b v="0"/>
    <n v="410"/>
    <b v="1"/>
    <s v="technology/hardware"/>
    <n v="168"/>
    <n v="10.51"/>
    <x v="2"/>
    <s v="hardware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x v="2059"/>
    <x v="2059"/>
    <b v="0"/>
    <n v="375"/>
    <b v="1"/>
    <s v="technology/hardware"/>
    <n v="143"/>
    <n v="114.77"/>
    <x v="2"/>
    <s v="hardware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x v="2060"/>
    <x v="2060"/>
    <b v="0"/>
    <n v="1364"/>
    <b v="1"/>
    <s v="technology/hardware"/>
    <n v="196"/>
    <n v="36"/>
    <x v="2"/>
    <s v="hardware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x v="2061"/>
    <x v="2061"/>
    <b v="0"/>
    <n v="35"/>
    <b v="1"/>
    <s v="technology/hardware"/>
    <n v="108"/>
    <n v="154.16999999999999"/>
    <x v="2"/>
    <s v="hardware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x v="2062"/>
    <x v="2062"/>
    <b v="0"/>
    <n v="203"/>
    <b v="1"/>
    <s v="technology/hardware"/>
    <n v="115"/>
    <n v="566.39"/>
    <x v="2"/>
    <s v="hardware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x v="2063"/>
    <x v="2063"/>
    <b v="0"/>
    <n v="49"/>
    <b v="1"/>
    <s v="technology/hardware"/>
    <n v="148"/>
    <n v="120.86"/>
    <x v="2"/>
    <s v="hardware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x v="2064"/>
    <x v="2064"/>
    <b v="0"/>
    <n v="5812"/>
    <b v="1"/>
    <s v="technology/hardware"/>
    <n v="191"/>
    <n v="86.16"/>
    <x v="2"/>
    <s v="hardware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x v="2065"/>
    <x v="2065"/>
    <b v="0"/>
    <n v="1556"/>
    <b v="1"/>
    <s v="technology/hardware"/>
    <n v="199"/>
    <n v="51.21"/>
    <x v="2"/>
    <s v="hardware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x v="2066"/>
    <x v="2066"/>
    <b v="0"/>
    <n v="65"/>
    <b v="1"/>
    <s v="technology/hardware"/>
    <n v="219"/>
    <n v="67.260000000000005"/>
    <x v="2"/>
    <s v="hardware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x v="2067"/>
    <x v="2067"/>
    <b v="0"/>
    <n v="10"/>
    <b v="1"/>
    <s v="technology/hardware"/>
    <n v="127"/>
    <n v="62.8"/>
    <x v="2"/>
    <s v="hardware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x v="2068"/>
    <x v="2068"/>
    <b v="0"/>
    <n v="76"/>
    <b v="1"/>
    <s v="technology/hardware"/>
    <n v="105"/>
    <n v="346.13"/>
    <x v="2"/>
    <s v="hardware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x v="2069"/>
    <x v="2069"/>
    <b v="0"/>
    <n v="263"/>
    <b v="1"/>
    <s v="technology/hardware"/>
    <n v="128"/>
    <n v="244.12"/>
    <x v="2"/>
    <s v="hardware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x v="2070"/>
    <x v="2070"/>
    <b v="0"/>
    <n v="1530"/>
    <b v="1"/>
    <s v="technology/hardware"/>
    <n v="317"/>
    <n v="259.25"/>
    <x v="2"/>
    <s v="hardware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x v="2071"/>
    <x v="2071"/>
    <b v="0"/>
    <n v="278"/>
    <b v="1"/>
    <s v="technology/hardware"/>
    <n v="281"/>
    <n v="201.96"/>
    <x v="2"/>
    <s v="hardware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x v="2072"/>
    <x v="2072"/>
    <b v="0"/>
    <n v="350"/>
    <b v="1"/>
    <s v="technology/hardware"/>
    <n v="111"/>
    <n v="226.21"/>
    <x v="2"/>
    <s v="hardware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x v="2073"/>
    <x v="2073"/>
    <b v="0"/>
    <n v="470"/>
    <b v="1"/>
    <s v="technology/hardware"/>
    <n v="153"/>
    <n v="324.69"/>
    <x v="2"/>
    <s v="hardware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x v="2074"/>
    <x v="2074"/>
    <b v="0"/>
    <n v="3"/>
    <b v="1"/>
    <s v="technology/hardware"/>
    <n v="103"/>
    <n v="205"/>
    <x v="2"/>
    <s v="hardware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x v="2075"/>
    <x v="2075"/>
    <b v="0"/>
    <n v="8200"/>
    <b v="1"/>
    <s v="technology/hardware"/>
    <n v="1678"/>
    <n v="20.47"/>
    <x v="2"/>
    <s v="hardware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x v="2076"/>
    <x v="2076"/>
    <b v="0"/>
    <n v="8359"/>
    <b v="1"/>
    <s v="technology/hardware"/>
    <n v="543"/>
    <n v="116.35"/>
    <x v="2"/>
    <s v="hardware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x v="2077"/>
    <x v="2077"/>
    <b v="0"/>
    <n v="188"/>
    <b v="1"/>
    <s v="technology/hardware"/>
    <n v="116"/>
    <n v="307.2"/>
    <x v="2"/>
    <s v="hardware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x v="2078"/>
    <x v="2078"/>
    <b v="0"/>
    <n v="48"/>
    <b v="1"/>
    <s v="technology/hardware"/>
    <n v="131"/>
    <n v="546.69000000000005"/>
    <x v="2"/>
    <s v="hardware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x v="2079"/>
    <x v="2079"/>
    <b v="0"/>
    <n v="607"/>
    <b v="1"/>
    <s v="technology/hardware"/>
    <n v="288"/>
    <n v="47.47"/>
    <x v="2"/>
    <s v="hardware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x v="2080"/>
    <x v="2080"/>
    <b v="0"/>
    <n v="50"/>
    <b v="1"/>
    <s v="technology/hardware"/>
    <n v="508"/>
    <n v="101.56"/>
    <x v="2"/>
    <s v="hardware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x v="2081"/>
    <x v="2081"/>
    <b v="0"/>
    <n v="55"/>
    <b v="1"/>
    <s v="music/indie rock"/>
    <n v="115"/>
    <n v="72.91"/>
    <x v="4"/>
    <s v="indie rock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x v="2082"/>
    <x v="2082"/>
    <b v="0"/>
    <n v="38"/>
    <b v="1"/>
    <s v="music/indie rock"/>
    <n v="111"/>
    <n v="43.71"/>
    <x v="4"/>
    <s v="indie rock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x v="2083"/>
    <x v="2083"/>
    <b v="0"/>
    <n v="25"/>
    <b v="1"/>
    <s v="music/indie rock"/>
    <n v="113"/>
    <n v="34"/>
    <x v="4"/>
    <s v="indie rock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x v="2084"/>
    <x v="2084"/>
    <b v="0"/>
    <n v="46"/>
    <b v="1"/>
    <s v="music/indie rock"/>
    <n v="108"/>
    <n v="70.650000000000006"/>
    <x v="4"/>
    <s v="indie rock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x v="2085"/>
    <x v="2085"/>
    <b v="0"/>
    <n v="83"/>
    <b v="1"/>
    <s v="music/indie rock"/>
    <n v="124"/>
    <n v="89.3"/>
    <x v="4"/>
    <s v="indie rock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x v="2086"/>
    <x v="2086"/>
    <b v="0"/>
    <n v="35"/>
    <b v="1"/>
    <s v="music/indie rock"/>
    <n v="101"/>
    <n v="115.09"/>
    <x v="4"/>
    <s v="indie rock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x v="2087"/>
    <x v="2087"/>
    <b v="0"/>
    <n v="25"/>
    <b v="1"/>
    <s v="music/indie rock"/>
    <n v="104"/>
    <n v="62.12"/>
    <x v="4"/>
    <s v="indie rock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x v="2088"/>
    <x v="2088"/>
    <b v="0"/>
    <n v="75"/>
    <b v="1"/>
    <s v="music/indie rock"/>
    <n v="116"/>
    <n v="46.2"/>
    <x v="4"/>
    <s v="indie rock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x v="2089"/>
    <x v="2089"/>
    <b v="0"/>
    <n v="62"/>
    <b v="1"/>
    <s v="music/indie rock"/>
    <n v="120"/>
    <n v="48.55"/>
    <x v="4"/>
    <s v="indie rock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x v="2090"/>
    <x v="2090"/>
    <b v="0"/>
    <n v="160"/>
    <b v="1"/>
    <s v="music/indie rock"/>
    <n v="115"/>
    <n v="57.52"/>
    <x v="4"/>
    <s v="indie rock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x v="2091"/>
    <x v="2091"/>
    <b v="0"/>
    <n v="246"/>
    <b v="1"/>
    <s v="music/indie rock"/>
    <n v="120"/>
    <n v="88.15"/>
    <x v="4"/>
    <s v="indie rock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x v="2092"/>
    <x v="2092"/>
    <b v="0"/>
    <n v="55"/>
    <b v="1"/>
    <s v="music/indie rock"/>
    <n v="101"/>
    <n v="110.49"/>
    <x v="4"/>
    <s v="indie rock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x v="2093"/>
    <x v="2093"/>
    <b v="0"/>
    <n v="23"/>
    <b v="1"/>
    <s v="music/indie rock"/>
    <n v="102"/>
    <n v="66.83"/>
    <x v="4"/>
    <s v="indie rock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x v="2094"/>
    <x v="2094"/>
    <b v="0"/>
    <n v="72"/>
    <b v="1"/>
    <s v="music/indie rock"/>
    <n v="121"/>
    <n v="58.6"/>
    <x v="4"/>
    <s v="indie rock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x v="2095"/>
    <x v="2095"/>
    <b v="0"/>
    <n v="22"/>
    <b v="1"/>
    <s v="music/indie rock"/>
    <n v="100"/>
    <n v="113.64"/>
    <x v="4"/>
    <s v="indie rock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x v="2096"/>
    <x v="2096"/>
    <b v="0"/>
    <n v="14"/>
    <b v="1"/>
    <s v="music/indie rock"/>
    <n v="102"/>
    <n v="43.57"/>
    <x v="4"/>
    <s v="indie rock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x v="2097"/>
    <x v="2097"/>
    <b v="0"/>
    <n v="38"/>
    <b v="1"/>
    <s v="music/indie rock"/>
    <n v="100"/>
    <n v="78.95"/>
    <x v="4"/>
    <s v="indie rock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x v="2098"/>
    <x v="2098"/>
    <b v="0"/>
    <n v="32"/>
    <b v="1"/>
    <s v="music/indie rock"/>
    <n v="100"/>
    <n v="188.13"/>
    <x v="4"/>
    <s v="indie rock"/>
    <d v="2012-03-08T02:43:55"/>
    <x v="5"/>
  </r>
  <r>
    <n v="2099"/>
    <s v="Roosevelt Died."/>
    <s v="Our tour van died, we need help!"/>
    <n v="3000"/>
    <n v="3971"/>
    <x v="0"/>
    <s v="US"/>
    <s v="USD"/>
    <n v="1435808400"/>
    <d v="2015-07-02T03:40:00"/>
    <x v="2099"/>
    <x v="2099"/>
    <b v="0"/>
    <n v="63"/>
    <b v="1"/>
    <s v="music/indie rock"/>
    <n v="132"/>
    <n v="63.03"/>
    <x v="4"/>
    <s v="indie rock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x v="2100"/>
    <x v="2100"/>
    <b v="0"/>
    <n v="27"/>
    <b v="1"/>
    <s v="music/indie rock"/>
    <n v="137"/>
    <n v="30.37"/>
    <x v="4"/>
    <s v="indie rock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x v="2101"/>
    <x v="2101"/>
    <b v="0"/>
    <n v="44"/>
    <b v="1"/>
    <s v="music/indie rock"/>
    <n v="113"/>
    <n v="51.48"/>
    <x v="4"/>
    <s v="indie rock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x v="2102"/>
    <x v="2102"/>
    <b v="0"/>
    <n v="38"/>
    <b v="1"/>
    <s v="music/indie rock"/>
    <n v="136"/>
    <n v="35.79"/>
    <x v="4"/>
    <s v="indie rock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x v="2103"/>
    <x v="2103"/>
    <b v="0"/>
    <n v="115"/>
    <b v="1"/>
    <s v="music/indie rock"/>
    <n v="146"/>
    <n v="98.82"/>
    <x v="4"/>
    <s v="indie rock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x v="2104"/>
    <x v="2104"/>
    <b v="0"/>
    <n v="37"/>
    <b v="1"/>
    <s v="music/indie rock"/>
    <n v="130"/>
    <n v="28"/>
    <x v="4"/>
    <s v="indie rock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x v="2105"/>
    <x v="2105"/>
    <b v="0"/>
    <n v="99"/>
    <b v="1"/>
    <s v="music/indie rock"/>
    <n v="254"/>
    <n v="51.31"/>
    <x v="4"/>
    <s v="indie rock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x v="2106"/>
    <x v="2106"/>
    <b v="0"/>
    <n v="44"/>
    <b v="1"/>
    <s v="music/indie rock"/>
    <n v="107"/>
    <n v="53.52"/>
    <x v="4"/>
    <s v="indie rock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x v="2107"/>
    <x v="2107"/>
    <b v="0"/>
    <n v="58"/>
    <b v="1"/>
    <s v="music/indie rock"/>
    <n v="108"/>
    <n v="37.15"/>
    <x v="4"/>
    <s v="indie rock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x v="2108"/>
    <x v="2108"/>
    <b v="0"/>
    <n v="191"/>
    <b v="1"/>
    <s v="music/indie rock"/>
    <n v="107"/>
    <n v="89.9"/>
    <x v="4"/>
    <s v="indie rock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x v="2109"/>
    <x v="2109"/>
    <b v="0"/>
    <n v="40"/>
    <b v="1"/>
    <s v="music/indie rock"/>
    <n v="107"/>
    <n v="106.53"/>
    <x v="4"/>
    <s v="indie rock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x v="2110"/>
    <x v="2110"/>
    <b v="0"/>
    <n v="38"/>
    <b v="1"/>
    <s v="music/indie rock"/>
    <n v="100"/>
    <n v="52.82"/>
    <x v="4"/>
    <s v="indie rock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x v="2111"/>
    <x v="2111"/>
    <b v="0"/>
    <n v="39"/>
    <b v="1"/>
    <s v="music/indie rock"/>
    <n v="107"/>
    <n v="54.62"/>
    <x v="4"/>
    <s v="indie rock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x v="2112"/>
    <x v="2112"/>
    <b v="0"/>
    <n v="11"/>
    <b v="1"/>
    <s v="music/indie rock"/>
    <n v="100"/>
    <n v="27.27"/>
    <x v="4"/>
    <s v="indie rock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x v="2113"/>
    <x v="2113"/>
    <b v="0"/>
    <n v="107"/>
    <b v="1"/>
    <s v="music/indie rock"/>
    <n v="105"/>
    <n v="68.599999999999994"/>
    <x v="4"/>
    <s v="indie rock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x v="2114"/>
    <x v="2114"/>
    <b v="0"/>
    <n v="147"/>
    <b v="1"/>
    <s v="music/indie rock"/>
    <n v="105"/>
    <n v="35.61"/>
    <x v="4"/>
    <s v="indie rock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x v="2115"/>
    <x v="2115"/>
    <b v="0"/>
    <n v="36"/>
    <b v="1"/>
    <s v="music/indie rock"/>
    <n v="226"/>
    <n v="94.03"/>
    <x v="4"/>
    <s v="indie rock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x v="2116"/>
    <x v="2116"/>
    <b v="0"/>
    <n v="92"/>
    <b v="1"/>
    <s v="music/indie rock"/>
    <n v="101"/>
    <n v="526.46"/>
    <x v="4"/>
    <s v="indie rock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x v="2117"/>
    <x v="2117"/>
    <b v="0"/>
    <n v="35"/>
    <b v="1"/>
    <s v="music/indie rock"/>
    <n v="148"/>
    <n v="50.66"/>
    <x v="4"/>
    <s v="indie rock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x v="2118"/>
    <x v="2118"/>
    <b v="0"/>
    <n v="17"/>
    <b v="1"/>
    <s v="music/indie rock"/>
    <n v="135"/>
    <n v="79.180000000000007"/>
    <x v="4"/>
    <s v="indie rock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x v="2119"/>
    <x v="2119"/>
    <b v="0"/>
    <n v="22"/>
    <b v="1"/>
    <s v="music/indie rock"/>
    <n v="101"/>
    <n v="91.59"/>
    <x v="4"/>
    <s v="indie rock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x v="2120"/>
    <x v="2120"/>
    <b v="0"/>
    <n v="69"/>
    <b v="1"/>
    <s v="music/indie rock"/>
    <n v="101"/>
    <n v="116.96"/>
    <x v="4"/>
    <s v="indie rock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x v="2121"/>
    <x v="2121"/>
    <b v="0"/>
    <n v="10"/>
    <b v="0"/>
    <s v="games/video games"/>
    <n v="1"/>
    <n v="28.4"/>
    <x v="6"/>
    <s v="video games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x v="2122"/>
    <x v="2122"/>
    <b v="0"/>
    <n v="3"/>
    <b v="0"/>
    <s v="games/video games"/>
    <n v="0"/>
    <n v="103.33"/>
    <x v="6"/>
    <s v="video games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x v="2123"/>
    <x v="2123"/>
    <b v="0"/>
    <n v="5"/>
    <b v="0"/>
    <s v="games/video games"/>
    <n v="10"/>
    <n v="10"/>
    <x v="6"/>
    <s v="video games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x v="2124"/>
    <x v="2124"/>
    <b v="0"/>
    <n v="5"/>
    <b v="0"/>
    <s v="games/video games"/>
    <n v="10"/>
    <n v="23"/>
    <x v="6"/>
    <s v="video games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x v="2125"/>
    <x v="2125"/>
    <b v="0"/>
    <n v="27"/>
    <b v="0"/>
    <s v="games/video games"/>
    <n v="1"/>
    <n v="31.56"/>
    <x v="6"/>
    <s v="video games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x v="2126"/>
    <x v="2126"/>
    <b v="0"/>
    <n v="2"/>
    <b v="0"/>
    <s v="games/video games"/>
    <n v="0"/>
    <n v="5"/>
    <x v="6"/>
    <s v="video games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x v="2127"/>
    <x v="2127"/>
    <b v="0"/>
    <n v="236"/>
    <b v="0"/>
    <s v="games/video games"/>
    <n v="29"/>
    <n v="34.22"/>
    <x v="6"/>
    <s v="video games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x v="2128"/>
    <x v="2128"/>
    <b v="0"/>
    <n v="1"/>
    <b v="0"/>
    <s v="games/video games"/>
    <n v="0"/>
    <n v="25"/>
    <x v="6"/>
    <s v="video games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x v="2129"/>
    <x v="2129"/>
    <b v="0"/>
    <n v="12"/>
    <b v="0"/>
    <s v="games/video games"/>
    <n v="12"/>
    <n v="19.670000000000002"/>
    <x v="6"/>
    <s v="video games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x v="2130"/>
    <x v="2130"/>
    <b v="0"/>
    <n v="4"/>
    <b v="0"/>
    <s v="games/video games"/>
    <n v="0"/>
    <n v="21.25"/>
    <x v="6"/>
    <s v="video games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x v="2131"/>
    <x v="2131"/>
    <b v="0"/>
    <n v="3"/>
    <b v="0"/>
    <s v="games/video games"/>
    <n v="5"/>
    <n v="8.33"/>
    <x v="6"/>
    <s v="video games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x v="2132"/>
    <x v="2132"/>
    <b v="0"/>
    <n v="99"/>
    <b v="0"/>
    <s v="games/video games"/>
    <n v="2"/>
    <n v="21.34"/>
    <x v="6"/>
    <s v="video games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x v="2133"/>
    <x v="2133"/>
    <b v="0"/>
    <n v="3"/>
    <b v="0"/>
    <s v="games/video games"/>
    <n v="2"/>
    <n v="5.33"/>
    <x v="6"/>
    <s v="video games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x v="2134"/>
    <x v="2134"/>
    <b v="0"/>
    <n v="3"/>
    <b v="0"/>
    <s v="games/video games"/>
    <n v="2"/>
    <n v="34.67"/>
    <x v="6"/>
    <s v="video games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x v="2135"/>
    <x v="2135"/>
    <b v="0"/>
    <n v="22"/>
    <b v="0"/>
    <s v="games/video games"/>
    <n v="10"/>
    <n v="21.73"/>
    <x v="6"/>
    <s v="video games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x v="2136"/>
    <x v="2136"/>
    <b v="0"/>
    <n v="4"/>
    <b v="0"/>
    <s v="games/video games"/>
    <n v="0"/>
    <n v="11.92"/>
    <x v="6"/>
    <s v="video games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x v="2137"/>
    <x v="2137"/>
    <b v="0"/>
    <n v="534"/>
    <b v="0"/>
    <s v="games/video games"/>
    <n v="28"/>
    <n v="26.6"/>
    <x v="6"/>
    <s v="video games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x v="2138"/>
    <x v="2138"/>
    <b v="0"/>
    <n v="12"/>
    <b v="0"/>
    <s v="games/video games"/>
    <n v="13"/>
    <n v="10.67"/>
    <x v="6"/>
    <s v="video games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x v="2139"/>
    <x v="2139"/>
    <b v="0"/>
    <n v="56"/>
    <b v="0"/>
    <s v="games/video games"/>
    <n v="5"/>
    <n v="29.04"/>
    <x v="6"/>
    <s v="video games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x v="2140"/>
    <x v="2140"/>
    <b v="0"/>
    <n v="11"/>
    <b v="0"/>
    <s v="games/video games"/>
    <n v="0"/>
    <n v="50.91"/>
    <x v="6"/>
    <s v="video games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x v="2141"/>
    <x v="2141"/>
    <b v="0"/>
    <n v="0"/>
    <b v="0"/>
    <s v="games/video games"/>
    <n v="0"/>
    <n v="0"/>
    <x v="6"/>
    <s v="video games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x v="2142"/>
    <x v="2142"/>
    <b v="0"/>
    <n v="12"/>
    <b v="0"/>
    <s v="games/video games"/>
    <n v="6"/>
    <n v="50.08"/>
    <x v="6"/>
    <s v="video games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x v="2143"/>
    <x v="2143"/>
    <b v="0"/>
    <n v="5"/>
    <b v="0"/>
    <s v="games/video games"/>
    <n v="11"/>
    <n v="45"/>
    <x v="6"/>
    <s v="video games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x v="2144"/>
    <x v="2144"/>
    <b v="0"/>
    <n v="24"/>
    <b v="0"/>
    <s v="games/video games"/>
    <n v="2"/>
    <n v="25.29"/>
    <x v="6"/>
    <s v="video games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x v="2145"/>
    <x v="2145"/>
    <b v="0"/>
    <n v="89"/>
    <b v="0"/>
    <s v="games/video games"/>
    <n v="30"/>
    <n v="51.29"/>
    <x v="6"/>
    <s v="video games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x v="2146"/>
    <x v="2146"/>
    <b v="0"/>
    <n v="1"/>
    <b v="0"/>
    <s v="games/video games"/>
    <n v="0"/>
    <n v="1"/>
    <x v="6"/>
    <s v="video games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d v="2014-11-16T08:05:48"/>
    <x v="2147"/>
    <x v="2147"/>
    <b v="0"/>
    <n v="55"/>
    <b v="0"/>
    <s v="games/video games"/>
    <n v="1"/>
    <n v="49.38"/>
    <x v="6"/>
    <s v="video games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x v="2148"/>
    <x v="2148"/>
    <b v="0"/>
    <n v="2"/>
    <b v="0"/>
    <s v="games/video games"/>
    <n v="2"/>
    <n v="1"/>
    <x v="6"/>
    <s v="video games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x v="2149"/>
    <x v="2149"/>
    <b v="0"/>
    <n v="0"/>
    <b v="0"/>
    <s v="games/video games"/>
    <n v="0"/>
    <n v="0"/>
    <x v="6"/>
    <s v="video games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d v="2016-07-13T06:49:59"/>
    <x v="2150"/>
    <x v="2150"/>
    <b v="0"/>
    <n v="4"/>
    <b v="0"/>
    <s v="games/video games"/>
    <n v="1"/>
    <n v="101.25"/>
    <x v="6"/>
    <s v="video games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x v="2151"/>
    <x v="2151"/>
    <b v="0"/>
    <n v="6"/>
    <b v="0"/>
    <s v="games/video games"/>
    <n v="0"/>
    <n v="19.670000000000002"/>
    <x v="6"/>
    <s v="video games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x v="2152"/>
    <x v="2152"/>
    <b v="0"/>
    <n v="4"/>
    <b v="0"/>
    <s v="games/video games"/>
    <n v="0"/>
    <n v="12.5"/>
    <x v="6"/>
    <s v="video games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x v="2153"/>
    <x v="2153"/>
    <b v="0"/>
    <n v="4"/>
    <b v="0"/>
    <s v="games/video games"/>
    <n v="0"/>
    <n v="8.5"/>
    <x v="6"/>
    <s v="video games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x v="2154"/>
    <x v="2154"/>
    <b v="0"/>
    <n v="2"/>
    <b v="0"/>
    <s v="games/video games"/>
    <n v="1"/>
    <n v="1"/>
    <x v="6"/>
    <s v="video games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x v="2155"/>
    <x v="2155"/>
    <b v="0"/>
    <n v="5"/>
    <b v="0"/>
    <s v="games/video games"/>
    <n v="2"/>
    <n v="23"/>
    <x v="6"/>
    <s v="video games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x v="2156"/>
    <x v="2156"/>
    <b v="0"/>
    <n v="83"/>
    <b v="0"/>
    <s v="games/video games"/>
    <n v="3"/>
    <n v="17.989999999999998"/>
    <x v="6"/>
    <s v="video games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x v="2157"/>
    <x v="2157"/>
    <b v="0"/>
    <n v="57"/>
    <b v="0"/>
    <s v="games/video games"/>
    <n v="28"/>
    <n v="370.95"/>
    <x v="6"/>
    <s v="video games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x v="2158"/>
    <x v="2158"/>
    <b v="0"/>
    <n v="311"/>
    <b v="0"/>
    <s v="games/video games"/>
    <n v="7"/>
    <n v="63.57"/>
    <x v="6"/>
    <s v="video games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x v="2159"/>
    <x v="2159"/>
    <b v="0"/>
    <n v="2"/>
    <b v="0"/>
    <s v="games/video games"/>
    <n v="1"/>
    <n v="13"/>
    <x v="6"/>
    <s v="video games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x v="2160"/>
    <x v="2160"/>
    <b v="0"/>
    <n v="16"/>
    <b v="0"/>
    <s v="games/video games"/>
    <n v="1"/>
    <n v="5.31"/>
    <x v="6"/>
    <s v="video games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x v="2161"/>
    <x v="2161"/>
    <b v="0"/>
    <n v="13"/>
    <b v="1"/>
    <s v="music/rock"/>
    <n v="116"/>
    <n v="35.619999999999997"/>
    <x v="4"/>
    <s v="rock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x v="2162"/>
    <x v="2162"/>
    <b v="0"/>
    <n v="58"/>
    <b v="1"/>
    <s v="music/rock"/>
    <n v="112"/>
    <n v="87.1"/>
    <x v="4"/>
    <s v="rock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x v="2163"/>
    <x v="2163"/>
    <b v="0"/>
    <n v="44"/>
    <b v="1"/>
    <s v="music/rock"/>
    <n v="132"/>
    <n v="75.11"/>
    <x v="4"/>
    <s v="rock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x v="2164"/>
    <x v="2164"/>
    <b v="0"/>
    <n v="83"/>
    <b v="1"/>
    <s v="music/rock"/>
    <n v="103"/>
    <n v="68.010000000000005"/>
    <x v="4"/>
    <s v="rock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x v="2165"/>
    <x v="2165"/>
    <b v="0"/>
    <n v="117"/>
    <b v="1"/>
    <s v="music/rock"/>
    <n v="139"/>
    <n v="29.62"/>
    <x v="4"/>
    <s v="rock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x v="2166"/>
    <x v="2166"/>
    <b v="0"/>
    <n v="32"/>
    <b v="1"/>
    <s v="music/rock"/>
    <n v="147"/>
    <n v="91.63"/>
    <x v="4"/>
    <s v="rock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x v="2167"/>
    <x v="2167"/>
    <b v="0"/>
    <n v="8"/>
    <b v="1"/>
    <s v="music/rock"/>
    <n v="120"/>
    <n v="22.5"/>
    <x v="4"/>
    <s v="rock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x v="2168"/>
    <x v="2168"/>
    <b v="0"/>
    <n v="340"/>
    <b v="1"/>
    <s v="music/rock"/>
    <n v="122"/>
    <n v="64.37"/>
    <x v="4"/>
    <s v="rock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x v="2169"/>
    <x v="2169"/>
    <b v="0"/>
    <n v="7"/>
    <b v="1"/>
    <s v="music/rock"/>
    <n v="100"/>
    <n v="21.86"/>
    <x v="4"/>
    <s v="rock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x v="2170"/>
    <x v="2170"/>
    <b v="0"/>
    <n v="19"/>
    <b v="1"/>
    <s v="music/rock"/>
    <n v="181"/>
    <n v="33.32"/>
    <x v="4"/>
    <s v="rock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x v="2171"/>
    <x v="2171"/>
    <b v="0"/>
    <n v="47"/>
    <b v="1"/>
    <s v="music/rock"/>
    <n v="106"/>
    <n v="90.28"/>
    <x v="4"/>
    <s v="rock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x v="2172"/>
    <x v="2172"/>
    <b v="0"/>
    <n v="13"/>
    <b v="1"/>
    <s v="music/rock"/>
    <n v="100"/>
    <n v="76.92"/>
    <x v="4"/>
    <s v="rock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x v="2173"/>
    <x v="2173"/>
    <b v="0"/>
    <n v="90"/>
    <b v="1"/>
    <s v="music/rock"/>
    <n v="127"/>
    <n v="59.23"/>
    <x v="4"/>
    <s v="rock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x v="2174"/>
    <x v="2174"/>
    <b v="0"/>
    <n v="63"/>
    <b v="1"/>
    <s v="music/rock"/>
    <n v="103"/>
    <n v="65.38"/>
    <x v="4"/>
    <s v="rock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x v="2175"/>
    <x v="2175"/>
    <b v="0"/>
    <n v="26"/>
    <b v="1"/>
    <s v="music/rock"/>
    <n v="250"/>
    <n v="67.31"/>
    <x v="4"/>
    <s v="rock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x v="2176"/>
    <x v="2176"/>
    <b v="0"/>
    <n v="71"/>
    <b v="1"/>
    <s v="music/rock"/>
    <n v="126"/>
    <n v="88.75"/>
    <x v="4"/>
    <s v="rock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x v="2177"/>
    <x v="2177"/>
    <b v="0"/>
    <n v="38"/>
    <b v="1"/>
    <s v="music/rock"/>
    <n v="100"/>
    <n v="65.87"/>
    <x v="4"/>
    <s v="rock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x v="2178"/>
    <x v="2178"/>
    <b v="0"/>
    <n v="859"/>
    <b v="1"/>
    <s v="music/rock"/>
    <n v="139"/>
    <n v="40.35"/>
    <x v="4"/>
    <s v="rock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x v="2179"/>
    <x v="2179"/>
    <b v="0"/>
    <n v="21"/>
    <b v="1"/>
    <s v="music/rock"/>
    <n v="161"/>
    <n v="76.86"/>
    <x v="4"/>
    <s v="rock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x v="2180"/>
    <x v="2180"/>
    <b v="0"/>
    <n v="78"/>
    <b v="1"/>
    <s v="music/rock"/>
    <n v="107"/>
    <n v="68.709999999999994"/>
    <x v="4"/>
    <s v="rock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x v="2181"/>
    <x v="2181"/>
    <b v="0"/>
    <n v="53"/>
    <b v="1"/>
    <s v="games/tabletop games"/>
    <n v="153"/>
    <n v="57.77"/>
    <x v="6"/>
    <s v="tabletop games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x v="2182"/>
    <x v="2182"/>
    <b v="0"/>
    <n v="356"/>
    <b v="1"/>
    <s v="games/tabletop games"/>
    <n v="524"/>
    <n v="44.17"/>
    <x v="6"/>
    <s v="tabletop games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x v="2183"/>
    <x v="2183"/>
    <b v="0"/>
    <n v="279"/>
    <b v="1"/>
    <s v="games/tabletop games"/>
    <n v="489"/>
    <n v="31.57"/>
    <x v="6"/>
    <s v="tabletop games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x v="2184"/>
    <x v="2184"/>
    <b v="1"/>
    <n v="266"/>
    <b v="1"/>
    <s v="games/tabletop games"/>
    <n v="285"/>
    <n v="107.05"/>
    <x v="6"/>
    <s v="tabletop games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x v="2185"/>
    <x v="2185"/>
    <b v="0"/>
    <n v="623"/>
    <b v="1"/>
    <s v="games/tabletop games"/>
    <n v="1857"/>
    <n v="149.03"/>
    <x v="6"/>
    <s v="tabletop games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x v="2186"/>
    <x v="2186"/>
    <b v="0"/>
    <n v="392"/>
    <b v="1"/>
    <s v="games/tabletop games"/>
    <n v="110"/>
    <n v="55.96"/>
    <x v="6"/>
    <s v="tabletop games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x v="2187"/>
    <x v="2187"/>
    <b v="1"/>
    <n v="3562"/>
    <b v="1"/>
    <s v="games/tabletop games"/>
    <n v="1015"/>
    <n v="56.97"/>
    <x v="6"/>
    <s v="tabletop games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x v="2188"/>
    <x v="2188"/>
    <b v="0"/>
    <n v="514"/>
    <b v="1"/>
    <s v="games/tabletop games"/>
    <n v="412"/>
    <n v="44.06"/>
    <x v="6"/>
    <s v="tabletop games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x v="2189"/>
    <x v="2189"/>
    <b v="0"/>
    <n v="88"/>
    <b v="1"/>
    <s v="games/tabletop games"/>
    <n v="503"/>
    <n v="68.63"/>
    <x v="6"/>
    <s v="tabletop games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x v="2190"/>
    <x v="2190"/>
    <b v="0"/>
    <n v="537"/>
    <b v="1"/>
    <s v="games/tabletop games"/>
    <n v="185"/>
    <n v="65.319999999999993"/>
    <x v="6"/>
    <s v="tabletop games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x v="2191"/>
    <x v="2191"/>
    <b v="0"/>
    <n v="25"/>
    <b v="1"/>
    <s v="games/tabletop games"/>
    <n v="120"/>
    <n v="35.92"/>
    <x v="6"/>
    <s v="tabletop games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x v="2192"/>
    <x v="2192"/>
    <b v="0"/>
    <n v="3238"/>
    <b v="1"/>
    <s v="games/tabletop games"/>
    <n v="1081"/>
    <n v="40.07"/>
    <x v="6"/>
    <s v="tabletop games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x v="2193"/>
    <x v="2193"/>
    <b v="0"/>
    <n v="897"/>
    <b v="1"/>
    <s v="games/tabletop games"/>
    <n v="452"/>
    <n v="75.650000000000006"/>
    <x v="6"/>
    <s v="tabletop games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x v="2194"/>
    <x v="2194"/>
    <b v="0"/>
    <n v="878"/>
    <b v="1"/>
    <s v="games/tabletop games"/>
    <n v="537"/>
    <n v="61.2"/>
    <x v="6"/>
    <s v="tabletop games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x v="2195"/>
    <x v="2195"/>
    <b v="0"/>
    <n v="115"/>
    <b v="1"/>
    <s v="games/tabletop games"/>
    <n v="120"/>
    <n v="48.13"/>
    <x v="6"/>
    <s v="tabletop games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x v="2196"/>
    <x v="2196"/>
    <b v="0"/>
    <n v="234"/>
    <b v="1"/>
    <s v="games/tabletop games"/>
    <n v="114"/>
    <n v="68.11"/>
    <x v="6"/>
    <s v="tabletop games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x v="2197"/>
    <x v="2197"/>
    <b v="0"/>
    <n v="4330"/>
    <b v="1"/>
    <s v="games/tabletop games"/>
    <n v="951"/>
    <n v="65.89"/>
    <x v="6"/>
    <s v="tabletop games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x v="2198"/>
    <x v="2198"/>
    <b v="0"/>
    <n v="651"/>
    <b v="1"/>
    <s v="games/tabletop games"/>
    <n v="133"/>
    <n v="81.650000000000006"/>
    <x v="6"/>
    <s v="tabletop games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x v="2199"/>
    <x v="2199"/>
    <b v="1"/>
    <n v="251"/>
    <b v="1"/>
    <s v="games/tabletop games"/>
    <n v="147"/>
    <n v="52.7"/>
    <x v="6"/>
    <s v="tabletop games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x v="2200"/>
    <x v="2200"/>
    <b v="0"/>
    <n v="263"/>
    <b v="1"/>
    <s v="games/tabletop games"/>
    <n v="542"/>
    <n v="41.23"/>
    <x v="6"/>
    <s v="tabletop games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x v="2201"/>
    <x v="2201"/>
    <b v="0"/>
    <n v="28"/>
    <b v="1"/>
    <s v="music/electronic music"/>
    <n v="383"/>
    <n v="15.04"/>
    <x v="4"/>
    <s v="electronic music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x v="2202"/>
    <x v="2202"/>
    <b v="0"/>
    <n v="721"/>
    <b v="1"/>
    <s v="music/electronic music"/>
    <n v="704"/>
    <n v="39.07"/>
    <x v="4"/>
    <s v="electronic music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x v="2203"/>
    <x v="2203"/>
    <b v="0"/>
    <n v="50"/>
    <b v="1"/>
    <s v="music/electronic music"/>
    <n v="110"/>
    <n v="43.82"/>
    <x v="4"/>
    <s v="electronic music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x v="2204"/>
    <x v="2204"/>
    <b v="0"/>
    <n v="73"/>
    <b v="1"/>
    <s v="music/electronic music"/>
    <n v="133"/>
    <n v="27.3"/>
    <x v="4"/>
    <s v="electronic music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x v="2205"/>
    <x v="2205"/>
    <b v="0"/>
    <n v="27"/>
    <b v="1"/>
    <s v="music/electronic music"/>
    <n v="152"/>
    <n v="42.22"/>
    <x v="4"/>
    <s v="electronic music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x v="2206"/>
    <x v="2206"/>
    <b v="0"/>
    <n v="34"/>
    <b v="1"/>
    <s v="music/electronic music"/>
    <n v="103"/>
    <n v="33.24"/>
    <x v="4"/>
    <s v="electronic music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x v="2207"/>
    <x v="2207"/>
    <b v="0"/>
    <n v="7"/>
    <b v="1"/>
    <s v="music/electronic music"/>
    <n v="100"/>
    <n v="285.70999999999998"/>
    <x v="4"/>
    <s v="electronic music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x v="2208"/>
    <x v="2208"/>
    <b v="0"/>
    <n v="24"/>
    <b v="1"/>
    <s v="music/electronic music"/>
    <n v="102"/>
    <n v="42.33"/>
    <x v="4"/>
    <s v="electronic music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x v="2209"/>
    <x v="2209"/>
    <b v="0"/>
    <n v="15"/>
    <b v="1"/>
    <s v="music/electronic music"/>
    <n v="151"/>
    <n v="50.27"/>
    <x v="4"/>
    <s v="electronic music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x v="2210"/>
    <x v="2210"/>
    <b v="0"/>
    <n v="72"/>
    <b v="1"/>
    <s v="music/electronic music"/>
    <n v="111"/>
    <n v="61.9"/>
    <x v="4"/>
    <s v="electronic music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x v="2211"/>
    <x v="2211"/>
    <b v="0"/>
    <n v="120"/>
    <b v="1"/>
    <s v="music/electronic music"/>
    <n v="196"/>
    <n v="40.75"/>
    <x v="4"/>
    <s v="electronic music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x v="2212"/>
    <x v="2212"/>
    <b v="0"/>
    <n v="123"/>
    <b v="1"/>
    <s v="music/electronic music"/>
    <n v="114"/>
    <n v="55.8"/>
    <x v="4"/>
    <s v="electronic music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x v="2213"/>
    <x v="2213"/>
    <b v="0"/>
    <n v="1"/>
    <b v="1"/>
    <s v="music/electronic music"/>
    <n v="200"/>
    <n v="10"/>
    <x v="4"/>
    <s v="electronic music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x v="2214"/>
    <x v="2214"/>
    <b v="0"/>
    <n v="24"/>
    <b v="1"/>
    <s v="music/electronic music"/>
    <n v="293"/>
    <n v="73.13"/>
    <x v="4"/>
    <s v="electronic music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x v="2215"/>
    <x v="2215"/>
    <b v="0"/>
    <n v="33"/>
    <b v="1"/>
    <s v="music/electronic music"/>
    <n v="156"/>
    <n v="26.06"/>
    <x v="4"/>
    <s v="electronic music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x v="2216"/>
    <x v="2216"/>
    <b v="0"/>
    <n v="14"/>
    <b v="1"/>
    <s v="music/electronic music"/>
    <n v="106"/>
    <n v="22.64"/>
    <x v="4"/>
    <s v="electronic music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x v="2217"/>
    <x v="2217"/>
    <b v="0"/>
    <n v="9"/>
    <b v="1"/>
    <s v="music/electronic music"/>
    <n v="101"/>
    <n v="47.22"/>
    <x v="4"/>
    <s v="electronic music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x v="2218"/>
    <x v="2218"/>
    <b v="0"/>
    <n v="76"/>
    <b v="1"/>
    <s v="music/electronic music"/>
    <n v="123"/>
    <n v="32.32"/>
    <x v="4"/>
    <s v="electronic music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x v="2219"/>
    <x v="2219"/>
    <b v="0"/>
    <n v="19"/>
    <b v="1"/>
    <s v="music/electronic music"/>
    <n v="102"/>
    <n v="53.42"/>
    <x v="4"/>
    <s v="electronic music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x v="2220"/>
    <x v="2220"/>
    <b v="0"/>
    <n v="69"/>
    <b v="1"/>
    <s v="music/electronic music"/>
    <n v="101"/>
    <n v="51.3"/>
    <x v="4"/>
    <s v="electronic music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x v="2221"/>
    <x v="2221"/>
    <b v="0"/>
    <n v="218"/>
    <b v="1"/>
    <s v="games/tabletop games"/>
    <n v="108"/>
    <n v="37.200000000000003"/>
    <x v="6"/>
    <s v="tabletop games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x v="2222"/>
    <x v="2222"/>
    <b v="0"/>
    <n v="30"/>
    <b v="1"/>
    <s v="games/tabletop games"/>
    <n v="163"/>
    <n v="27.1"/>
    <x v="6"/>
    <s v="tabletop games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x v="2223"/>
    <x v="2223"/>
    <b v="0"/>
    <n v="100"/>
    <b v="1"/>
    <s v="games/tabletop games"/>
    <n v="106"/>
    <n v="206.31"/>
    <x v="6"/>
    <s v="tabletop games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x v="2224"/>
    <x v="2224"/>
    <b v="0"/>
    <n v="296"/>
    <b v="1"/>
    <s v="games/tabletop games"/>
    <n v="243"/>
    <n v="82.15"/>
    <x v="6"/>
    <s v="tabletop games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x v="2225"/>
    <x v="2225"/>
    <b v="0"/>
    <n v="1204"/>
    <b v="1"/>
    <s v="games/tabletop games"/>
    <n v="945"/>
    <n v="164.8"/>
    <x v="6"/>
    <s v="tabletop games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x v="2226"/>
    <x v="2226"/>
    <b v="0"/>
    <n v="321"/>
    <b v="1"/>
    <s v="games/tabletop games"/>
    <n v="108"/>
    <n v="60.82"/>
    <x v="6"/>
    <s v="tabletop games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x v="2227"/>
    <x v="2227"/>
    <b v="0"/>
    <n v="301"/>
    <b v="1"/>
    <s v="games/tabletop games"/>
    <n v="157"/>
    <n v="67.97"/>
    <x v="6"/>
    <s v="tabletop games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x v="2228"/>
    <x v="2228"/>
    <b v="0"/>
    <n v="144"/>
    <b v="1"/>
    <s v="games/tabletop games"/>
    <n v="1174"/>
    <n v="81.56"/>
    <x v="6"/>
    <s v="tabletop games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x v="2229"/>
    <x v="2229"/>
    <b v="0"/>
    <n v="539"/>
    <b v="1"/>
    <s v="games/tabletop games"/>
    <n v="171"/>
    <n v="25.43"/>
    <x v="6"/>
    <s v="tabletop games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x v="2230"/>
    <x v="2230"/>
    <b v="0"/>
    <n v="498"/>
    <b v="1"/>
    <s v="games/tabletop games"/>
    <n v="126"/>
    <n v="21.5"/>
    <x v="6"/>
    <s v="tabletop games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x v="2231"/>
    <x v="2231"/>
    <b v="0"/>
    <n v="1113"/>
    <b v="1"/>
    <s v="games/tabletop games"/>
    <n v="1212"/>
    <n v="27.23"/>
    <x v="6"/>
    <s v="tabletop games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x v="2232"/>
    <x v="2232"/>
    <b v="0"/>
    <n v="988"/>
    <b v="1"/>
    <s v="games/tabletop games"/>
    <n v="496"/>
    <n v="25.09"/>
    <x v="6"/>
    <s v="tabletop games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x v="2233"/>
    <x v="2233"/>
    <b v="0"/>
    <n v="391"/>
    <b v="1"/>
    <s v="games/tabletop games"/>
    <n v="332"/>
    <n v="21.23"/>
    <x v="6"/>
    <s v="tabletop games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x v="2234"/>
    <x v="2234"/>
    <b v="0"/>
    <n v="28"/>
    <b v="1"/>
    <s v="games/tabletop games"/>
    <n v="1165"/>
    <n v="41.61"/>
    <x v="6"/>
    <s v="tabletop games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x v="2235"/>
    <x v="2235"/>
    <b v="0"/>
    <n v="147"/>
    <b v="1"/>
    <s v="games/tabletop games"/>
    <n v="153"/>
    <n v="135.59"/>
    <x v="6"/>
    <s v="tabletop games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x v="2236"/>
    <x v="2236"/>
    <b v="0"/>
    <n v="680"/>
    <b v="1"/>
    <s v="games/tabletop games"/>
    <n v="537"/>
    <n v="22.12"/>
    <x v="6"/>
    <s v="tabletop games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x v="2237"/>
    <x v="2237"/>
    <b v="0"/>
    <n v="983"/>
    <b v="1"/>
    <s v="games/tabletop games"/>
    <n v="353"/>
    <n v="64.63"/>
    <x v="6"/>
    <s v="tabletop games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x v="2238"/>
    <x v="2238"/>
    <b v="0"/>
    <n v="79"/>
    <b v="1"/>
    <s v="games/tabletop games"/>
    <n v="137"/>
    <n v="69.569999999999993"/>
    <x v="6"/>
    <s v="tabletop games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x v="2239"/>
    <x v="2239"/>
    <b v="0"/>
    <n v="426"/>
    <b v="1"/>
    <s v="games/tabletop games"/>
    <n v="128"/>
    <n v="75.13"/>
    <x v="6"/>
    <s v="tabletop games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x v="2240"/>
    <x v="2240"/>
    <b v="0"/>
    <n v="96"/>
    <b v="1"/>
    <s v="games/tabletop games"/>
    <n v="271"/>
    <n v="140.97999999999999"/>
    <x v="6"/>
    <s v="tabletop games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x v="2241"/>
    <x v="2241"/>
    <b v="0"/>
    <n v="163"/>
    <b v="1"/>
    <s v="games/tabletop games"/>
    <n v="806"/>
    <n v="49.47"/>
    <x v="6"/>
    <s v="tabletop games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x v="2242"/>
    <x v="2242"/>
    <b v="0"/>
    <n v="2525"/>
    <b v="1"/>
    <s v="games/tabletop games"/>
    <n v="1360"/>
    <n v="53.87"/>
    <x v="6"/>
    <s v="tabletop games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x v="2243"/>
    <x v="2243"/>
    <b v="0"/>
    <n v="2035"/>
    <b v="1"/>
    <s v="games/tabletop games"/>
    <n v="930250"/>
    <n v="4.57"/>
    <x v="6"/>
    <s v="tabletop games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x v="2244"/>
    <x v="2244"/>
    <b v="0"/>
    <n v="290"/>
    <b v="1"/>
    <s v="games/tabletop games"/>
    <n v="377"/>
    <n v="65"/>
    <x v="6"/>
    <s v="tabletop games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x v="2245"/>
    <x v="2245"/>
    <b v="0"/>
    <n v="1980"/>
    <b v="1"/>
    <s v="games/tabletop games"/>
    <n v="2647"/>
    <n v="53.48"/>
    <x v="6"/>
    <s v="tabletop games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x v="2246"/>
    <x v="2246"/>
    <b v="0"/>
    <n v="57"/>
    <b v="1"/>
    <s v="games/tabletop games"/>
    <n v="100"/>
    <n v="43.91"/>
    <x v="6"/>
    <s v="tabletop games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x v="2247"/>
    <x v="2247"/>
    <b v="0"/>
    <n v="380"/>
    <b v="1"/>
    <s v="games/tabletop games"/>
    <n v="104"/>
    <n v="50.85"/>
    <x v="6"/>
    <s v="tabletop games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x v="2248"/>
    <x v="2248"/>
    <b v="0"/>
    <n v="128"/>
    <b v="1"/>
    <s v="games/tabletop games"/>
    <n v="107"/>
    <n v="58.63"/>
    <x v="6"/>
    <s v="tabletop games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x v="2249"/>
    <x v="2249"/>
    <b v="0"/>
    <n v="180"/>
    <b v="1"/>
    <s v="games/tabletop games"/>
    <n v="169"/>
    <n v="32.82"/>
    <x v="6"/>
    <s v="tabletop games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x v="2250"/>
    <x v="2250"/>
    <b v="0"/>
    <n v="571"/>
    <b v="1"/>
    <s v="games/tabletop games"/>
    <n v="975"/>
    <n v="426.93"/>
    <x v="6"/>
    <s v="tabletop games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x v="2251"/>
    <x v="2251"/>
    <b v="0"/>
    <n v="480"/>
    <b v="1"/>
    <s v="games/tabletop games"/>
    <n v="134"/>
    <n v="23.81"/>
    <x v="6"/>
    <s v="tabletop games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x v="2252"/>
    <x v="2252"/>
    <b v="0"/>
    <n v="249"/>
    <b v="1"/>
    <s v="games/tabletop games"/>
    <n v="272"/>
    <n v="98.41"/>
    <x v="6"/>
    <s v="tabletop games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x v="2253"/>
    <x v="2253"/>
    <b v="0"/>
    <n v="84"/>
    <b v="1"/>
    <s v="games/tabletop games"/>
    <n v="113"/>
    <n v="107.32"/>
    <x v="6"/>
    <s v="tabletop games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x v="2254"/>
    <x v="2254"/>
    <b v="0"/>
    <n v="197"/>
    <b v="1"/>
    <s v="games/tabletop games"/>
    <n v="460"/>
    <n v="11.67"/>
    <x v="6"/>
    <s v="tabletop games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x v="2255"/>
    <x v="2255"/>
    <b v="0"/>
    <n v="271"/>
    <b v="1"/>
    <s v="games/tabletop games"/>
    <n v="287"/>
    <n v="41.78"/>
    <x v="6"/>
    <s v="tabletop games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x v="2256"/>
    <x v="2256"/>
    <b v="0"/>
    <n v="50"/>
    <b v="1"/>
    <s v="games/tabletop games"/>
    <n v="223"/>
    <n v="21.38"/>
    <x v="6"/>
    <s v="tabletop games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x v="2257"/>
    <x v="2257"/>
    <b v="0"/>
    <n v="169"/>
    <b v="1"/>
    <s v="games/tabletop games"/>
    <n v="636"/>
    <n v="94.1"/>
    <x v="6"/>
    <s v="tabletop games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x v="2258"/>
    <x v="2258"/>
    <b v="0"/>
    <n v="205"/>
    <b v="1"/>
    <s v="games/tabletop games"/>
    <n v="147"/>
    <n v="15.72"/>
    <x v="6"/>
    <s v="tabletop games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x v="2259"/>
    <x v="2259"/>
    <b v="0"/>
    <n v="206"/>
    <b v="1"/>
    <s v="games/tabletop games"/>
    <n v="1867"/>
    <n v="90.64"/>
    <x v="6"/>
    <s v="tabletop games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x v="2260"/>
    <x v="2260"/>
    <b v="0"/>
    <n v="84"/>
    <b v="1"/>
    <s v="games/tabletop games"/>
    <n v="327"/>
    <n v="97.3"/>
    <x v="6"/>
    <s v="tabletop games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x v="2261"/>
    <x v="2261"/>
    <b v="0"/>
    <n v="210"/>
    <b v="1"/>
    <s v="games/tabletop games"/>
    <n v="780"/>
    <n v="37.119999999999997"/>
    <x v="6"/>
    <s v="tabletop games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x v="2262"/>
    <x v="2262"/>
    <b v="0"/>
    <n v="181"/>
    <b v="1"/>
    <s v="games/tabletop games"/>
    <n v="154"/>
    <n v="28.1"/>
    <x v="6"/>
    <s v="tabletop games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x v="2263"/>
    <x v="2263"/>
    <b v="0"/>
    <n v="60"/>
    <b v="1"/>
    <s v="games/tabletop games"/>
    <n v="116"/>
    <n v="144.43"/>
    <x v="6"/>
    <s v="tabletop games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x v="2264"/>
    <x v="2264"/>
    <b v="0"/>
    <n v="445"/>
    <b v="1"/>
    <s v="games/tabletop games"/>
    <n v="180"/>
    <n v="24.27"/>
    <x v="6"/>
    <s v="tabletop games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x v="2265"/>
    <x v="2265"/>
    <b v="0"/>
    <n v="17"/>
    <b v="1"/>
    <s v="games/tabletop games"/>
    <n v="299"/>
    <n v="35.119999999999997"/>
    <x v="6"/>
    <s v="tabletop games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x v="2266"/>
    <x v="2266"/>
    <b v="0"/>
    <n v="194"/>
    <b v="1"/>
    <s v="games/tabletop games"/>
    <n v="320"/>
    <n v="24.76"/>
    <x v="6"/>
    <s v="tabletop games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x v="2267"/>
    <x v="2267"/>
    <b v="0"/>
    <n v="404"/>
    <b v="1"/>
    <s v="games/tabletop games"/>
    <n v="381"/>
    <n v="188.38"/>
    <x v="6"/>
    <s v="tabletop games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x v="2268"/>
    <x v="2268"/>
    <b v="0"/>
    <n v="194"/>
    <b v="1"/>
    <s v="games/tabletop games"/>
    <n v="103"/>
    <n v="148.08000000000001"/>
    <x v="6"/>
    <s v="tabletop games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x v="2269"/>
    <x v="2269"/>
    <b v="0"/>
    <n v="902"/>
    <b v="1"/>
    <s v="games/tabletop games"/>
    <n v="1802"/>
    <n v="49.93"/>
    <x v="6"/>
    <s v="tabletop games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x v="2270"/>
    <x v="2270"/>
    <b v="0"/>
    <n v="1670"/>
    <b v="1"/>
    <s v="games/tabletop games"/>
    <n v="720"/>
    <n v="107.82"/>
    <x v="6"/>
    <s v="tabletop games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x v="2271"/>
    <x v="2271"/>
    <b v="0"/>
    <n v="1328"/>
    <b v="1"/>
    <s v="games/tabletop games"/>
    <n v="283"/>
    <n v="42.63"/>
    <x v="6"/>
    <s v="tabletop games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x v="2272"/>
    <x v="2272"/>
    <b v="0"/>
    <n v="944"/>
    <b v="1"/>
    <s v="games/tabletop games"/>
    <n v="1357"/>
    <n v="14.37"/>
    <x v="6"/>
    <s v="tabletop games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x v="2273"/>
    <x v="2273"/>
    <b v="0"/>
    <n v="147"/>
    <b v="1"/>
    <s v="games/tabletop games"/>
    <n v="220"/>
    <n v="37.479999999999997"/>
    <x v="6"/>
    <s v="tabletop games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x v="2274"/>
    <x v="2274"/>
    <b v="0"/>
    <n v="99"/>
    <b v="1"/>
    <s v="games/tabletop games"/>
    <n v="120"/>
    <n v="30.2"/>
    <x v="6"/>
    <s v="tabletop games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x v="2275"/>
    <x v="2275"/>
    <b v="0"/>
    <n v="79"/>
    <b v="1"/>
    <s v="games/tabletop games"/>
    <n v="408"/>
    <n v="33.549999999999997"/>
    <x v="6"/>
    <s v="tabletop games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x v="2276"/>
    <x v="2276"/>
    <b v="0"/>
    <n v="75"/>
    <b v="1"/>
    <s v="games/tabletop games"/>
    <n v="106"/>
    <n v="64.75"/>
    <x v="6"/>
    <s v="tabletop games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x v="2277"/>
    <x v="2277"/>
    <b v="0"/>
    <n v="207"/>
    <b v="1"/>
    <s v="games/tabletop games"/>
    <n v="141"/>
    <n v="57.93"/>
    <x v="6"/>
    <s v="tabletop games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x v="2278"/>
    <x v="2278"/>
    <b v="0"/>
    <n v="102"/>
    <b v="1"/>
    <s v="games/tabletop games"/>
    <n v="271"/>
    <n v="53.08"/>
    <x v="6"/>
    <s v="tabletop games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x v="2279"/>
    <x v="2279"/>
    <b v="0"/>
    <n v="32"/>
    <b v="1"/>
    <s v="games/tabletop games"/>
    <n v="154"/>
    <n v="48.06"/>
    <x v="6"/>
    <s v="tabletop games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x v="2280"/>
    <x v="2280"/>
    <b v="0"/>
    <n v="480"/>
    <b v="1"/>
    <s v="games/tabletop games"/>
    <n v="404"/>
    <n v="82.4"/>
    <x v="6"/>
    <s v="tabletop games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x v="2281"/>
    <x v="2281"/>
    <b v="0"/>
    <n v="11"/>
    <b v="1"/>
    <s v="music/rock"/>
    <n v="185"/>
    <n v="50.45"/>
    <x v="4"/>
    <s v="rock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x v="2282"/>
    <x v="2282"/>
    <b v="0"/>
    <n v="12"/>
    <b v="1"/>
    <s v="music/rock"/>
    <n v="185"/>
    <n v="115.83"/>
    <x v="4"/>
    <s v="rock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x v="2283"/>
    <x v="2283"/>
    <b v="0"/>
    <n v="48"/>
    <b v="1"/>
    <s v="music/rock"/>
    <n v="101"/>
    <n v="63.03"/>
    <x v="4"/>
    <s v="rock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x v="2284"/>
    <x v="2284"/>
    <b v="0"/>
    <n v="59"/>
    <b v="1"/>
    <s v="music/rock"/>
    <n v="106"/>
    <n v="108.02"/>
    <x v="4"/>
    <s v="rock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x v="2285"/>
    <x v="2285"/>
    <b v="0"/>
    <n v="79"/>
    <b v="1"/>
    <s v="music/rock"/>
    <n v="121"/>
    <n v="46.09"/>
    <x v="4"/>
    <s v="rock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x v="2286"/>
    <x v="2286"/>
    <b v="0"/>
    <n v="14"/>
    <b v="1"/>
    <s v="music/rock"/>
    <n v="100"/>
    <n v="107.21"/>
    <x v="4"/>
    <s v="rock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x v="2287"/>
    <x v="2287"/>
    <b v="0"/>
    <n v="106"/>
    <b v="1"/>
    <s v="music/rock"/>
    <n v="120"/>
    <n v="50.93"/>
    <x v="4"/>
    <s v="rock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x v="2288"/>
    <x v="2288"/>
    <b v="0"/>
    <n v="25"/>
    <b v="1"/>
    <s v="music/rock"/>
    <n v="100"/>
    <n v="40.04"/>
    <x v="4"/>
    <s v="rock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x v="2289"/>
    <x v="2289"/>
    <b v="0"/>
    <n v="25"/>
    <b v="1"/>
    <s v="music/rock"/>
    <n v="107"/>
    <n v="64.44"/>
    <x v="4"/>
    <s v="rock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x v="2290"/>
    <x v="2290"/>
    <b v="0"/>
    <n v="29"/>
    <b v="1"/>
    <s v="music/rock"/>
    <n v="104"/>
    <n v="53.83"/>
    <x v="4"/>
    <s v="rock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x v="2291"/>
    <x v="2291"/>
    <b v="0"/>
    <n v="43"/>
    <b v="1"/>
    <s v="music/rock"/>
    <n v="173"/>
    <n v="100.47"/>
    <x v="4"/>
    <s v="rock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x v="2292"/>
    <x v="2292"/>
    <b v="0"/>
    <n v="46"/>
    <b v="1"/>
    <s v="music/rock"/>
    <n v="107"/>
    <n v="46.63"/>
    <x v="4"/>
    <s v="rock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x v="2293"/>
    <x v="2293"/>
    <b v="0"/>
    <n v="27"/>
    <b v="1"/>
    <s v="music/rock"/>
    <n v="108"/>
    <n v="34.07"/>
    <x v="4"/>
    <s v="rock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x v="2294"/>
    <x v="2294"/>
    <b v="0"/>
    <n v="112"/>
    <b v="1"/>
    <s v="music/rock"/>
    <n v="146"/>
    <n v="65.209999999999994"/>
    <x v="4"/>
    <s v="rock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x v="2295"/>
    <x v="2295"/>
    <b v="0"/>
    <n v="34"/>
    <b v="1"/>
    <s v="music/rock"/>
    <n v="125"/>
    <n v="44.21"/>
    <x v="4"/>
    <s v="rock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x v="2296"/>
    <x v="2296"/>
    <b v="0"/>
    <n v="145"/>
    <b v="1"/>
    <s v="music/rock"/>
    <n v="149"/>
    <n v="71.97"/>
    <x v="4"/>
    <s v="rock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x v="2297"/>
    <x v="2297"/>
    <b v="0"/>
    <n v="19"/>
    <b v="1"/>
    <s v="music/rock"/>
    <n v="101"/>
    <n v="52.95"/>
    <x v="4"/>
    <s v="rock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x v="2298"/>
    <x v="2298"/>
    <b v="0"/>
    <n v="288"/>
    <b v="1"/>
    <s v="music/rock"/>
    <n v="105"/>
    <n v="109.45"/>
    <x v="4"/>
    <s v="rock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x v="2299"/>
    <x v="2299"/>
    <b v="0"/>
    <n v="14"/>
    <b v="1"/>
    <s v="music/rock"/>
    <n v="350"/>
    <n v="75.040000000000006"/>
    <x v="4"/>
    <s v="rock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x v="2300"/>
    <x v="2300"/>
    <b v="0"/>
    <n v="7"/>
    <b v="1"/>
    <s v="music/rock"/>
    <n v="101"/>
    <n v="115.71"/>
    <x v="4"/>
    <s v="rock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x v="2301"/>
    <x v="2301"/>
    <b v="1"/>
    <n v="211"/>
    <b v="1"/>
    <s v="music/indie rock"/>
    <n v="134"/>
    <n v="31.66"/>
    <x v="4"/>
    <s v="indie rock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x v="2302"/>
    <x v="2302"/>
    <b v="1"/>
    <n v="85"/>
    <b v="1"/>
    <s v="music/indie rock"/>
    <n v="171"/>
    <n v="46.18"/>
    <x v="4"/>
    <s v="indie rock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x v="2303"/>
    <x v="2303"/>
    <b v="1"/>
    <n v="103"/>
    <b v="1"/>
    <s v="music/indie rock"/>
    <n v="109"/>
    <n v="68.48"/>
    <x v="4"/>
    <s v="indie rock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x v="2304"/>
    <x v="2304"/>
    <b v="1"/>
    <n v="113"/>
    <b v="1"/>
    <s v="music/indie rock"/>
    <n v="101"/>
    <n v="53.47"/>
    <x v="4"/>
    <s v="indie rock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x v="2305"/>
    <x v="2305"/>
    <b v="1"/>
    <n v="167"/>
    <b v="1"/>
    <s v="music/indie rock"/>
    <n v="101"/>
    <n v="109.11"/>
    <x v="4"/>
    <s v="indie rock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x v="2306"/>
    <x v="2306"/>
    <b v="1"/>
    <n v="73"/>
    <b v="1"/>
    <s v="music/indie rock"/>
    <n v="107"/>
    <n v="51.19"/>
    <x v="4"/>
    <s v="indie rock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x v="2307"/>
    <x v="2307"/>
    <b v="1"/>
    <n v="75"/>
    <b v="1"/>
    <s v="music/indie rock"/>
    <n v="107"/>
    <n v="27.94"/>
    <x v="4"/>
    <s v="indie rock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x v="2308"/>
    <x v="2308"/>
    <b v="1"/>
    <n v="614"/>
    <b v="1"/>
    <s v="music/indie rock"/>
    <n v="101"/>
    <n v="82.5"/>
    <x v="4"/>
    <s v="indie rock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x v="2309"/>
    <x v="2309"/>
    <b v="1"/>
    <n v="107"/>
    <b v="1"/>
    <s v="music/indie rock"/>
    <n v="107"/>
    <n v="59.82"/>
    <x v="4"/>
    <s v="indie rock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x v="2310"/>
    <x v="2310"/>
    <b v="1"/>
    <n v="1224"/>
    <b v="1"/>
    <s v="music/indie rock"/>
    <n v="429"/>
    <n v="64.819999999999993"/>
    <x v="4"/>
    <s v="indie rock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x v="2311"/>
    <x v="2311"/>
    <b v="1"/>
    <n v="104"/>
    <b v="1"/>
    <s v="music/indie rock"/>
    <n v="104"/>
    <n v="90.1"/>
    <x v="4"/>
    <s v="indie rock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x v="2312"/>
    <x v="2312"/>
    <b v="1"/>
    <n v="79"/>
    <b v="1"/>
    <s v="music/indie rock"/>
    <n v="108"/>
    <n v="40.96"/>
    <x v="4"/>
    <s v="indie rock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x v="2313"/>
    <x v="2313"/>
    <b v="1"/>
    <n v="157"/>
    <b v="1"/>
    <s v="music/indie rock"/>
    <n v="176"/>
    <n v="56"/>
    <x v="4"/>
    <s v="indie rock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x v="2314"/>
    <x v="2314"/>
    <b v="1"/>
    <n v="50"/>
    <b v="1"/>
    <s v="music/indie rock"/>
    <n v="157"/>
    <n v="37.67"/>
    <x v="4"/>
    <s v="indie rock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x v="2315"/>
    <x v="2315"/>
    <b v="1"/>
    <n v="64"/>
    <b v="1"/>
    <s v="music/indie rock"/>
    <n v="103"/>
    <n v="40.08"/>
    <x v="4"/>
    <s v="indie rock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x v="2316"/>
    <x v="2316"/>
    <b v="1"/>
    <n v="200"/>
    <b v="1"/>
    <s v="music/indie rock"/>
    <n v="104"/>
    <n v="78.03"/>
    <x v="4"/>
    <s v="indie rock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x v="2317"/>
    <x v="2317"/>
    <b v="1"/>
    <n v="22"/>
    <b v="1"/>
    <s v="music/indie rock"/>
    <n v="104"/>
    <n v="18.91"/>
    <x v="4"/>
    <s v="indie rock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x v="2318"/>
    <x v="2318"/>
    <b v="1"/>
    <n v="163"/>
    <b v="1"/>
    <s v="music/indie rock"/>
    <n v="121"/>
    <n v="37.130000000000003"/>
    <x v="4"/>
    <s v="indie rock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x v="2319"/>
    <x v="2319"/>
    <b v="1"/>
    <n v="77"/>
    <b v="1"/>
    <s v="music/indie rock"/>
    <n v="108"/>
    <n v="41.96"/>
    <x v="4"/>
    <s v="indie rock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x v="2320"/>
    <x v="2320"/>
    <b v="1"/>
    <n v="89"/>
    <b v="1"/>
    <s v="music/indie rock"/>
    <n v="109"/>
    <n v="61.04"/>
    <x v="4"/>
    <s v="indie rock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x v="2321"/>
    <x v="2321"/>
    <b v="0"/>
    <n v="64"/>
    <b v="0"/>
    <s v="food/small batch"/>
    <n v="39"/>
    <n v="64.53"/>
    <x v="7"/>
    <s v="small batch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x v="2322"/>
    <x v="2322"/>
    <b v="0"/>
    <n v="4"/>
    <b v="0"/>
    <s v="food/small batch"/>
    <n v="3"/>
    <n v="21.25"/>
    <x v="7"/>
    <s v="small batch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x v="2323"/>
    <x v="2323"/>
    <b v="0"/>
    <n v="4"/>
    <b v="0"/>
    <s v="food/small batch"/>
    <n v="48"/>
    <n v="30"/>
    <x v="7"/>
    <s v="small batch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x v="2324"/>
    <x v="2324"/>
    <b v="0"/>
    <n v="61"/>
    <b v="0"/>
    <s v="food/small batch"/>
    <n v="21"/>
    <n v="25.49"/>
    <x v="7"/>
    <s v="small batch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x v="2325"/>
    <x v="2325"/>
    <b v="0"/>
    <n v="7"/>
    <b v="0"/>
    <s v="food/small batch"/>
    <n v="8"/>
    <n v="11.43"/>
    <x v="7"/>
    <s v="small batch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x v="2326"/>
    <x v="2326"/>
    <b v="0"/>
    <n v="1"/>
    <b v="0"/>
    <s v="food/small batch"/>
    <n v="1"/>
    <n v="108"/>
    <x v="7"/>
    <s v="small batch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x v="2327"/>
    <x v="2327"/>
    <b v="1"/>
    <n v="3355"/>
    <b v="1"/>
    <s v="food/small batch"/>
    <n v="526"/>
    <n v="54.88"/>
    <x v="7"/>
    <s v="small batch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x v="2328"/>
    <x v="2328"/>
    <b v="1"/>
    <n v="537"/>
    <b v="1"/>
    <s v="food/small batch"/>
    <n v="254"/>
    <n v="47.38"/>
    <x v="7"/>
    <s v="small batch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x v="2329"/>
    <x v="2329"/>
    <b v="1"/>
    <n v="125"/>
    <b v="1"/>
    <s v="food/small batch"/>
    <n v="106"/>
    <n v="211.84"/>
    <x v="7"/>
    <s v="small batch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x v="2330"/>
    <x v="2330"/>
    <b v="1"/>
    <n v="163"/>
    <b v="1"/>
    <s v="food/small batch"/>
    <n v="102"/>
    <n v="219.93"/>
    <x v="7"/>
    <s v="small batch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x v="2331"/>
    <x v="2331"/>
    <b v="1"/>
    <n v="283"/>
    <b v="1"/>
    <s v="food/small batch"/>
    <n v="144"/>
    <n v="40.799999999999997"/>
    <x v="7"/>
    <s v="small batch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x v="2332"/>
    <x v="2332"/>
    <b v="1"/>
    <n v="352"/>
    <b v="1"/>
    <s v="food/small batch"/>
    <n v="106"/>
    <n v="75.5"/>
    <x v="7"/>
    <s v="small batch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x v="2333"/>
    <x v="2333"/>
    <b v="1"/>
    <n v="94"/>
    <b v="1"/>
    <s v="food/small batch"/>
    <n v="212"/>
    <n v="13.54"/>
    <x v="7"/>
    <s v="small batch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x v="2334"/>
    <x v="2334"/>
    <b v="1"/>
    <n v="67"/>
    <b v="1"/>
    <s v="food/small batch"/>
    <n v="102"/>
    <n v="60.87"/>
    <x v="7"/>
    <s v="small batch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x v="2335"/>
    <x v="2335"/>
    <b v="1"/>
    <n v="221"/>
    <b v="1"/>
    <s v="food/small batch"/>
    <n v="102"/>
    <n v="115.69"/>
    <x v="7"/>
    <s v="small batch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x v="2336"/>
    <x v="2336"/>
    <b v="1"/>
    <n v="2165"/>
    <b v="1"/>
    <s v="food/small batch"/>
    <n v="521"/>
    <n v="48.1"/>
    <x v="7"/>
    <s v="small batch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x v="2337"/>
    <x v="2337"/>
    <b v="1"/>
    <n v="179"/>
    <b v="1"/>
    <s v="food/small batch"/>
    <n v="111"/>
    <n v="74.180000000000007"/>
    <x v="7"/>
    <s v="small batch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x v="2338"/>
    <x v="2338"/>
    <b v="1"/>
    <n v="123"/>
    <b v="1"/>
    <s v="food/small batch"/>
    <n v="101"/>
    <n v="123.35"/>
    <x v="7"/>
    <s v="small batch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x v="2339"/>
    <x v="2339"/>
    <b v="1"/>
    <n v="1104"/>
    <b v="1"/>
    <s v="food/small batch"/>
    <n v="294"/>
    <n v="66.62"/>
    <x v="7"/>
    <s v="small batch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x v="2340"/>
    <x v="2340"/>
    <b v="1"/>
    <n v="403"/>
    <b v="1"/>
    <s v="food/small batch"/>
    <n v="106"/>
    <n v="104.99"/>
    <x v="7"/>
    <s v="small batch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x v="2341"/>
    <x v="2341"/>
    <b v="0"/>
    <n v="0"/>
    <b v="0"/>
    <s v="technology/web"/>
    <n v="0"/>
    <n v="0"/>
    <x v="2"/>
    <s v="web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x v="2342"/>
    <x v="2342"/>
    <b v="0"/>
    <n v="0"/>
    <b v="0"/>
    <s v="technology/web"/>
    <n v="0"/>
    <n v="0"/>
    <x v="2"/>
    <s v="web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x v="2343"/>
    <x v="2343"/>
    <b v="0"/>
    <n v="1"/>
    <b v="0"/>
    <s v="technology/web"/>
    <n v="3"/>
    <n v="300"/>
    <x v="2"/>
    <s v="web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x v="2344"/>
    <x v="2344"/>
    <b v="0"/>
    <n v="1"/>
    <b v="0"/>
    <s v="technology/web"/>
    <n v="0"/>
    <n v="1"/>
    <x v="2"/>
    <s v="web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x v="2345"/>
    <x v="2345"/>
    <b v="0"/>
    <n v="0"/>
    <b v="0"/>
    <s v="technology/web"/>
    <n v="0"/>
    <n v="0"/>
    <x v="2"/>
    <s v="web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x v="2346"/>
    <x v="2346"/>
    <b v="0"/>
    <n v="3"/>
    <b v="0"/>
    <s v="technology/web"/>
    <n v="0"/>
    <n v="13"/>
    <x v="2"/>
    <s v="web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x v="2347"/>
    <x v="2347"/>
    <b v="0"/>
    <n v="1"/>
    <b v="0"/>
    <s v="technology/web"/>
    <n v="2"/>
    <n v="15"/>
    <x v="2"/>
    <s v="web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x v="2348"/>
    <x v="2348"/>
    <b v="0"/>
    <n v="5"/>
    <b v="0"/>
    <s v="technology/web"/>
    <n v="0"/>
    <n v="54"/>
    <x v="2"/>
    <s v="web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x v="2349"/>
    <x v="2349"/>
    <b v="0"/>
    <n v="0"/>
    <b v="0"/>
    <s v="technology/web"/>
    <n v="0"/>
    <n v="0"/>
    <x v="2"/>
    <s v="web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x v="2350"/>
    <x v="2350"/>
    <b v="0"/>
    <n v="0"/>
    <b v="0"/>
    <s v="technology/web"/>
    <n v="0"/>
    <n v="0"/>
    <x v="2"/>
    <s v="web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x v="2351"/>
    <x v="2351"/>
    <b v="0"/>
    <n v="7"/>
    <b v="0"/>
    <s v="technology/web"/>
    <n v="1"/>
    <n v="15.43"/>
    <x v="2"/>
    <s v="web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x v="2352"/>
    <x v="2352"/>
    <b v="0"/>
    <n v="0"/>
    <b v="0"/>
    <s v="technology/web"/>
    <n v="0"/>
    <n v="0"/>
    <x v="2"/>
    <s v="web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x v="2353"/>
    <x v="2353"/>
    <b v="0"/>
    <n v="0"/>
    <b v="0"/>
    <s v="technology/web"/>
    <n v="0"/>
    <n v="0"/>
    <x v="2"/>
    <s v="web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x v="2354"/>
    <x v="2354"/>
    <b v="0"/>
    <n v="1"/>
    <b v="0"/>
    <s v="technology/web"/>
    <n v="0"/>
    <n v="25"/>
    <x v="2"/>
    <s v="web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x v="2355"/>
    <x v="2355"/>
    <b v="0"/>
    <n v="2"/>
    <b v="0"/>
    <s v="technology/web"/>
    <n v="1"/>
    <n v="27.5"/>
    <x v="2"/>
    <s v="web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x v="2356"/>
    <x v="2356"/>
    <b v="0"/>
    <n v="0"/>
    <b v="0"/>
    <s v="technology/web"/>
    <n v="0"/>
    <n v="0"/>
    <x v="2"/>
    <s v="web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x v="2357"/>
    <x v="2357"/>
    <b v="0"/>
    <n v="0"/>
    <b v="0"/>
    <s v="technology/web"/>
    <n v="0"/>
    <n v="0"/>
    <x v="2"/>
    <s v="web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x v="2358"/>
    <x v="2358"/>
    <b v="0"/>
    <n v="0"/>
    <b v="0"/>
    <s v="technology/web"/>
    <n v="0"/>
    <n v="0"/>
    <x v="2"/>
    <s v="web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x v="2359"/>
    <x v="2359"/>
    <b v="0"/>
    <n v="3"/>
    <b v="0"/>
    <s v="technology/web"/>
    <n v="15"/>
    <n v="367"/>
    <x v="2"/>
    <s v="web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x v="2360"/>
    <x v="2360"/>
    <b v="0"/>
    <n v="1"/>
    <b v="0"/>
    <s v="technology/web"/>
    <n v="0"/>
    <n v="2"/>
    <x v="2"/>
    <s v="web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x v="2361"/>
    <x v="2361"/>
    <b v="0"/>
    <n v="0"/>
    <b v="0"/>
    <s v="technology/web"/>
    <n v="0"/>
    <n v="0"/>
    <x v="2"/>
    <s v="web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x v="2362"/>
    <x v="2362"/>
    <b v="0"/>
    <n v="2"/>
    <b v="0"/>
    <s v="technology/web"/>
    <n v="29"/>
    <n v="60"/>
    <x v="2"/>
    <s v="web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x v="2363"/>
    <x v="2363"/>
    <b v="0"/>
    <n v="0"/>
    <b v="0"/>
    <s v="technology/web"/>
    <n v="0"/>
    <n v="0"/>
    <x v="2"/>
    <s v="web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x v="2364"/>
    <x v="2364"/>
    <b v="0"/>
    <n v="0"/>
    <b v="0"/>
    <s v="technology/web"/>
    <n v="0"/>
    <n v="0"/>
    <x v="2"/>
    <s v="web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x v="2365"/>
    <x v="2365"/>
    <b v="0"/>
    <n v="0"/>
    <b v="0"/>
    <s v="technology/web"/>
    <n v="0"/>
    <n v="0"/>
    <x v="2"/>
    <s v="web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x v="2366"/>
    <x v="2366"/>
    <b v="0"/>
    <n v="27"/>
    <b v="0"/>
    <s v="technology/web"/>
    <n v="11"/>
    <n v="97.41"/>
    <x v="2"/>
    <s v="web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x v="2367"/>
    <x v="2367"/>
    <b v="0"/>
    <n v="14"/>
    <b v="0"/>
    <s v="technology/web"/>
    <n v="1"/>
    <n v="47.86"/>
    <x v="2"/>
    <s v="web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x v="2368"/>
    <x v="2368"/>
    <b v="0"/>
    <n v="2"/>
    <b v="0"/>
    <s v="technology/web"/>
    <n v="0"/>
    <n v="50"/>
    <x v="2"/>
    <s v="web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x v="2369"/>
    <x v="2369"/>
    <b v="0"/>
    <n v="0"/>
    <b v="0"/>
    <s v="technology/web"/>
    <n v="0"/>
    <n v="0"/>
    <x v="2"/>
    <s v="web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x v="2370"/>
    <x v="2370"/>
    <b v="0"/>
    <n v="4"/>
    <b v="0"/>
    <s v="technology/web"/>
    <n v="0"/>
    <n v="20.5"/>
    <x v="2"/>
    <s v="web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x v="2371"/>
    <x v="2371"/>
    <b v="0"/>
    <n v="0"/>
    <b v="0"/>
    <s v="technology/web"/>
    <n v="0"/>
    <n v="0"/>
    <x v="2"/>
    <s v="web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x v="2372"/>
    <x v="2372"/>
    <b v="0"/>
    <n v="6"/>
    <b v="0"/>
    <s v="technology/web"/>
    <n v="3"/>
    <n v="30"/>
    <x v="2"/>
    <s v="web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x v="2373"/>
    <x v="2373"/>
    <b v="0"/>
    <n v="1"/>
    <b v="0"/>
    <s v="technology/web"/>
    <n v="0"/>
    <n v="50"/>
    <x v="2"/>
    <s v="web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x v="2374"/>
    <x v="2374"/>
    <b v="0"/>
    <n v="1"/>
    <b v="0"/>
    <s v="technology/web"/>
    <n v="0"/>
    <n v="10"/>
    <x v="2"/>
    <s v="web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x v="2375"/>
    <x v="2375"/>
    <b v="0"/>
    <n v="0"/>
    <b v="0"/>
    <s v="technology/web"/>
    <n v="0"/>
    <n v="0"/>
    <x v="2"/>
    <s v="web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x v="2376"/>
    <x v="2376"/>
    <b v="0"/>
    <n v="4"/>
    <b v="0"/>
    <s v="technology/web"/>
    <n v="11"/>
    <n v="81.58"/>
    <x v="2"/>
    <s v="web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x v="2377"/>
    <x v="2377"/>
    <b v="0"/>
    <n v="0"/>
    <b v="0"/>
    <s v="technology/web"/>
    <n v="0"/>
    <n v="0"/>
    <x v="2"/>
    <s v="web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x v="2378"/>
    <x v="2378"/>
    <b v="0"/>
    <n v="0"/>
    <b v="0"/>
    <s v="technology/web"/>
    <n v="0"/>
    <n v="0"/>
    <x v="2"/>
    <s v="web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x v="2379"/>
    <x v="2379"/>
    <b v="0"/>
    <n v="0"/>
    <b v="0"/>
    <s v="technology/web"/>
    <n v="0"/>
    <n v="0"/>
    <x v="2"/>
    <s v="web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x v="2380"/>
    <x v="2380"/>
    <b v="0"/>
    <n v="3"/>
    <b v="0"/>
    <s v="technology/web"/>
    <n v="0"/>
    <n v="18.329999999999998"/>
    <x v="2"/>
    <s v="web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x v="2381"/>
    <x v="2381"/>
    <b v="0"/>
    <n v="7"/>
    <b v="0"/>
    <s v="technology/web"/>
    <n v="2"/>
    <n v="224.43"/>
    <x v="2"/>
    <s v="web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x v="2382"/>
    <x v="2382"/>
    <b v="0"/>
    <n v="2"/>
    <b v="0"/>
    <s v="technology/web"/>
    <n v="3"/>
    <n v="37.5"/>
    <x v="2"/>
    <s v="web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x v="2383"/>
    <x v="2383"/>
    <b v="0"/>
    <n v="3"/>
    <b v="0"/>
    <s v="technology/web"/>
    <n v="4"/>
    <n v="145"/>
    <x v="2"/>
    <s v="web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x v="2384"/>
    <x v="2384"/>
    <b v="0"/>
    <n v="8"/>
    <b v="0"/>
    <s v="technology/web"/>
    <n v="1"/>
    <n v="1"/>
    <x v="2"/>
    <s v="web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x v="2385"/>
    <x v="2385"/>
    <b v="0"/>
    <n v="7"/>
    <b v="0"/>
    <s v="technology/web"/>
    <n v="1"/>
    <n v="112.57"/>
    <x v="2"/>
    <s v="web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x v="2386"/>
    <x v="2386"/>
    <b v="0"/>
    <n v="0"/>
    <b v="0"/>
    <s v="technology/web"/>
    <n v="0"/>
    <n v="0"/>
    <x v="2"/>
    <s v="web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x v="2387"/>
    <x v="2387"/>
    <b v="0"/>
    <n v="3"/>
    <b v="0"/>
    <s v="technology/web"/>
    <n v="1"/>
    <n v="342"/>
    <x v="2"/>
    <s v="web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x v="2388"/>
    <x v="2388"/>
    <b v="0"/>
    <n v="8"/>
    <b v="0"/>
    <s v="technology/web"/>
    <n v="1"/>
    <n v="57.88"/>
    <x v="2"/>
    <s v="web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x v="2389"/>
    <x v="2389"/>
    <b v="0"/>
    <n v="1"/>
    <b v="0"/>
    <s v="technology/web"/>
    <n v="0"/>
    <n v="30"/>
    <x v="2"/>
    <s v="web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x v="2390"/>
    <x v="2390"/>
    <b v="0"/>
    <n v="0"/>
    <b v="0"/>
    <s v="technology/web"/>
    <n v="0"/>
    <n v="0"/>
    <x v="2"/>
    <s v="web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x v="2391"/>
    <x v="2391"/>
    <b v="0"/>
    <n v="1"/>
    <b v="0"/>
    <s v="technology/web"/>
    <n v="0"/>
    <n v="25"/>
    <x v="2"/>
    <s v="web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x v="2392"/>
    <x v="2392"/>
    <b v="0"/>
    <n v="0"/>
    <b v="0"/>
    <s v="technology/web"/>
    <n v="0"/>
    <n v="0"/>
    <x v="2"/>
    <s v="web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x v="2393"/>
    <x v="2393"/>
    <b v="0"/>
    <n v="1"/>
    <b v="0"/>
    <s v="technology/web"/>
    <n v="0"/>
    <n v="50"/>
    <x v="2"/>
    <s v="web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x v="2394"/>
    <x v="2394"/>
    <b v="0"/>
    <n v="2"/>
    <b v="0"/>
    <s v="technology/web"/>
    <n v="0"/>
    <n v="1.5"/>
    <x v="2"/>
    <s v="web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x v="2395"/>
    <x v="2395"/>
    <b v="0"/>
    <n v="0"/>
    <b v="0"/>
    <s v="technology/web"/>
    <n v="0"/>
    <n v="0"/>
    <x v="2"/>
    <s v="web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x v="2396"/>
    <x v="2396"/>
    <b v="0"/>
    <n v="1"/>
    <b v="0"/>
    <s v="technology/web"/>
    <n v="0"/>
    <n v="10"/>
    <x v="2"/>
    <s v="web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x v="2397"/>
    <x v="2397"/>
    <b v="0"/>
    <n v="0"/>
    <b v="0"/>
    <s v="technology/web"/>
    <n v="0"/>
    <n v="0"/>
    <x v="2"/>
    <s v="web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x v="2398"/>
    <x v="2398"/>
    <b v="0"/>
    <n v="0"/>
    <b v="0"/>
    <s v="technology/web"/>
    <n v="0"/>
    <n v="0"/>
    <x v="2"/>
    <s v="web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x v="2399"/>
    <x v="2399"/>
    <b v="0"/>
    <n v="0"/>
    <b v="0"/>
    <s v="technology/web"/>
    <n v="0"/>
    <n v="0"/>
    <x v="2"/>
    <s v="web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x v="2400"/>
    <x v="2400"/>
    <b v="0"/>
    <n v="0"/>
    <b v="0"/>
    <s v="technology/web"/>
    <n v="0"/>
    <n v="0"/>
    <x v="2"/>
    <s v="web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x v="2401"/>
    <x v="2401"/>
    <b v="0"/>
    <n v="9"/>
    <b v="0"/>
    <s v="food/food trucks"/>
    <n v="1"/>
    <n v="22.33"/>
    <x v="7"/>
    <s v="food trucks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d v="2015-05-13T16:18:51"/>
    <x v="2402"/>
    <x v="2402"/>
    <b v="0"/>
    <n v="1"/>
    <b v="0"/>
    <s v="food/food trucks"/>
    <n v="0"/>
    <n v="52"/>
    <x v="7"/>
    <s v="food trucks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x v="2403"/>
    <x v="2403"/>
    <b v="0"/>
    <n v="12"/>
    <b v="0"/>
    <s v="food/food trucks"/>
    <n v="17"/>
    <n v="16.829999999999998"/>
    <x v="7"/>
    <s v="food trucks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x v="2404"/>
    <x v="2404"/>
    <b v="0"/>
    <n v="0"/>
    <b v="0"/>
    <s v="food/food trucks"/>
    <n v="0"/>
    <n v="0"/>
    <x v="7"/>
    <s v="food trucks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x v="2405"/>
    <x v="2405"/>
    <b v="0"/>
    <n v="20"/>
    <b v="0"/>
    <s v="food/food trucks"/>
    <n v="23"/>
    <n v="56.3"/>
    <x v="7"/>
    <s v="food trucks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x v="2406"/>
    <x v="2406"/>
    <b v="0"/>
    <n v="16"/>
    <b v="0"/>
    <s v="food/food trucks"/>
    <n v="41"/>
    <n v="84.06"/>
    <x v="7"/>
    <s v="food trucks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x v="2407"/>
    <x v="2407"/>
    <b v="0"/>
    <n v="33"/>
    <b v="0"/>
    <s v="food/food trucks"/>
    <n v="25"/>
    <n v="168.39"/>
    <x v="7"/>
    <s v="food trucks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x v="2408"/>
    <x v="2408"/>
    <b v="0"/>
    <n v="2"/>
    <b v="0"/>
    <s v="food/food trucks"/>
    <n v="0"/>
    <n v="15"/>
    <x v="7"/>
    <s v="food trucks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x v="2409"/>
    <x v="2409"/>
    <b v="0"/>
    <n v="6"/>
    <b v="0"/>
    <s v="food/food trucks"/>
    <n v="2"/>
    <n v="76.67"/>
    <x v="7"/>
    <s v="food trucks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x v="2410"/>
    <x v="2410"/>
    <b v="0"/>
    <n v="0"/>
    <b v="0"/>
    <s v="food/food trucks"/>
    <n v="0"/>
    <n v="0"/>
    <x v="7"/>
    <s v="food trucks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x v="2411"/>
    <x v="2411"/>
    <b v="0"/>
    <n v="3"/>
    <b v="0"/>
    <s v="food/food trucks"/>
    <n v="1"/>
    <n v="50.33"/>
    <x v="7"/>
    <s v="food trucks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x v="2412"/>
    <x v="2412"/>
    <b v="0"/>
    <n v="0"/>
    <b v="0"/>
    <s v="food/food trucks"/>
    <n v="0"/>
    <n v="0"/>
    <x v="7"/>
    <s v="food trucks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x v="2413"/>
    <x v="2413"/>
    <b v="0"/>
    <n v="3"/>
    <b v="0"/>
    <s v="food/food trucks"/>
    <n v="1"/>
    <n v="8.33"/>
    <x v="7"/>
    <s v="food trucks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x v="2414"/>
    <x v="2414"/>
    <b v="0"/>
    <n v="13"/>
    <b v="0"/>
    <s v="food/food trucks"/>
    <n v="3"/>
    <n v="35.380000000000003"/>
    <x v="7"/>
    <s v="food trucks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x v="2415"/>
    <x v="2415"/>
    <b v="0"/>
    <n v="6"/>
    <b v="0"/>
    <s v="food/food trucks"/>
    <n v="1"/>
    <n v="55.83"/>
    <x v="7"/>
    <s v="food trucks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x v="2416"/>
    <x v="2416"/>
    <b v="0"/>
    <n v="1"/>
    <b v="0"/>
    <s v="food/food trucks"/>
    <n v="0"/>
    <n v="5"/>
    <x v="7"/>
    <s v="food trucks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x v="2417"/>
    <x v="2417"/>
    <b v="0"/>
    <n v="0"/>
    <b v="0"/>
    <s v="food/food trucks"/>
    <n v="0"/>
    <n v="0"/>
    <x v="7"/>
    <s v="food trucks"/>
    <d v="2014-08-10T21:13:07"/>
    <x v="3"/>
  </r>
  <r>
    <n v="2418"/>
    <s v="Mexican food truck"/>
    <s v="I want to start my food truck business."/>
    <n v="25000"/>
    <n v="5"/>
    <x v="2"/>
    <s v="US"/>
    <s v="USD"/>
    <n v="1427225644"/>
    <d v="2015-03-24T19:34:04"/>
    <x v="2418"/>
    <x v="2418"/>
    <b v="0"/>
    <n v="5"/>
    <b v="0"/>
    <s v="food/food trucks"/>
    <n v="0"/>
    <n v="1"/>
    <x v="7"/>
    <s v="food trucks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x v="2419"/>
    <x v="2419"/>
    <b v="0"/>
    <n v="0"/>
    <b v="0"/>
    <s v="food/food trucks"/>
    <n v="0"/>
    <n v="0"/>
    <x v="7"/>
    <s v="food trucks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x v="2420"/>
    <x v="2420"/>
    <b v="0"/>
    <n v="36"/>
    <b v="0"/>
    <s v="food/food trucks"/>
    <n v="15"/>
    <n v="69.47"/>
    <x v="7"/>
    <s v="food trucks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d v="2015-02-21T16:29:56"/>
    <x v="2421"/>
    <x v="2421"/>
    <b v="0"/>
    <n v="1"/>
    <b v="0"/>
    <s v="food/food trucks"/>
    <n v="0"/>
    <n v="1"/>
    <x v="7"/>
    <s v="food trucks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x v="2422"/>
    <x v="2422"/>
    <b v="0"/>
    <n v="1"/>
    <b v="0"/>
    <s v="food/food trucks"/>
    <n v="0"/>
    <n v="1"/>
    <x v="7"/>
    <s v="food trucks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x v="2423"/>
    <x v="2423"/>
    <b v="0"/>
    <n v="1"/>
    <b v="0"/>
    <s v="food/food trucks"/>
    <n v="0"/>
    <n v="8"/>
    <x v="7"/>
    <s v="food trucks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x v="2424"/>
    <x v="2424"/>
    <b v="0"/>
    <n v="9"/>
    <b v="0"/>
    <s v="food/food trucks"/>
    <n v="1"/>
    <n v="34.44"/>
    <x v="7"/>
    <s v="food trucks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x v="2425"/>
    <x v="2425"/>
    <b v="0"/>
    <n v="1"/>
    <b v="0"/>
    <s v="food/food trucks"/>
    <n v="0"/>
    <n v="1"/>
    <x v="7"/>
    <s v="food trucks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x v="2426"/>
    <x v="2426"/>
    <b v="0"/>
    <n v="0"/>
    <b v="0"/>
    <s v="food/food trucks"/>
    <n v="0"/>
    <n v="0"/>
    <x v="7"/>
    <s v="food trucks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x v="2427"/>
    <x v="2427"/>
    <b v="0"/>
    <n v="1"/>
    <b v="0"/>
    <s v="food/food trucks"/>
    <n v="0"/>
    <n v="1"/>
    <x v="7"/>
    <s v="food trucks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x v="2428"/>
    <x v="2428"/>
    <b v="0"/>
    <n v="1"/>
    <b v="0"/>
    <s v="food/food trucks"/>
    <n v="0"/>
    <n v="1"/>
    <x v="7"/>
    <s v="food trucks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x v="2429"/>
    <x v="2429"/>
    <b v="0"/>
    <n v="4"/>
    <b v="0"/>
    <s v="food/food trucks"/>
    <n v="1"/>
    <n v="501.25"/>
    <x v="7"/>
    <s v="food trucks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x v="2430"/>
    <x v="2430"/>
    <b v="0"/>
    <n v="2"/>
    <b v="0"/>
    <s v="food/food trucks"/>
    <n v="1"/>
    <n v="10.5"/>
    <x v="7"/>
    <s v="food trucks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x v="2431"/>
    <x v="2431"/>
    <b v="0"/>
    <n v="2"/>
    <b v="0"/>
    <s v="food/food trucks"/>
    <n v="0"/>
    <n v="1"/>
    <x v="7"/>
    <s v="food trucks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x v="2432"/>
    <x v="2432"/>
    <b v="0"/>
    <n v="2"/>
    <b v="0"/>
    <s v="food/food trucks"/>
    <n v="0"/>
    <n v="1"/>
    <x v="7"/>
    <s v="food trucks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x v="2433"/>
    <x v="2433"/>
    <b v="0"/>
    <n v="0"/>
    <b v="0"/>
    <s v="food/food trucks"/>
    <n v="0"/>
    <n v="0"/>
    <x v="7"/>
    <s v="food trucks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x v="2434"/>
    <x v="2434"/>
    <b v="0"/>
    <n v="2"/>
    <b v="0"/>
    <s v="food/food trucks"/>
    <n v="0"/>
    <n v="13"/>
    <x v="7"/>
    <s v="food trucks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x v="2435"/>
    <x v="2435"/>
    <b v="0"/>
    <n v="4"/>
    <b v="0"/>
    <s v="food/food trucks"/>
    <n v="0"/>
    <n v="306"/>
    <x v="7"/>
    <s v="food trucks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x v="2436"/>
    <x v="2436"/>
    <b v="0"/>
    <n v="2"/>
    <b v="0"/>
    <s v="food/food trucks"/>
    <n v="0"/>
    <n v="22.5"/>
    <x v="7"/>
    <s v="food trucks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x v="2437"/>
    <x v="2437"/>
    <b v="0"/>
    <n v="0"/>
    <b v="0"/>
    <s v="food/food trucks"/>
    <n v="0"/>
    <n v="0"/>
    <x v="7"/>
    <s v="food trucks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x v="2438"/>
    <x v="2438"/>
    <b v="0"/>
    <n v="1"/>
    <b v="0"/>
    <s v="food/food trucks"/>
    <n v="0"/>
    <n v="50"/>
    <x v="7"/>
    <s v="food trucks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x v="2439"/>
    <x v="2439"/>
    <b v="0"/>
    <n v="0"/>
    <b v="0"/>
    <s v="food/food trucks"/>
    <n v="0"/>
    <n v="0"/>
    <x v="7"/>
    <s v="food trucks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x v="2440"/>
    <x v="2440"/>
    <b v="0"/>
    <n v="2"/>
    <b v="0"/>
    <s v="food/food trucks"/>
    <n v="0"/>
    <n v="5"/>
    <x v="7"/>
    <s v="food trucks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x v="2441"/>
    <x v="2441"/>
    <b v="0"/>
    <n v="109"/>
    <b v="1"/>
    <s v="food/small batch"/>
    <n v="108"/>
    <n v="74.23"/>
    <x v="7"/>
    <s v="small batch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x v="2442"/>
    <x v="2442"/>
    <b v="0"/>
    <n v="372"/>
    <b v="1"/>
    <s v="food/small batch"/>
    <n v="126"/>
    <n v="81.25"/>
    <x v="7"/>
    <s v="small batch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x v="2443"/>
    <x v="2443"/>
    <b v="0"/>
    <n v="311"/>
    <b v="1"/>
    <s v="food/small batch"/>
    <n v="203"/>
    <n v="130.22999999999999"/>
    <x v="7"/>
    <s v="small batch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x v="2444"/>
    <x v="2444"/>
    <b v="0"/>
    <n v="61"/>
    <b v="1"/>
    <s v="food/small batch"/>
    <n v="109"/>
    <n v="53.41"/>
    <x v="7"/>
    <s v="small batch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x v="2445"/>
    <x v="2445"/>
    <b v="0"/>
    <n v="115"/>
    <b v="1"/>
    <s v="food/small batch"/>
    <n v="173"/>
    <n v="75.13"/>
    <x v="7"/>
    <s v="small batch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x v="2446"/>
    <x v="2446"/>
    <b v="0"/>
    <n v="111"/>
    <b v="1"/>
    <s v="food/small batch"/>
    <n v="168"/>
    <n v="75.67"/>
    <x v="7"/>
    <s v="small batch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x v="2447"/>
    <x v="2447"/>
    <b v="0"/>
    <n v="337"/>
    <b v="1"/>
    <s v="food/small batch"/>
    <n v="427"/>
    <n v="31.69"/>
    <x v="7"/>
    <s v="small batch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x v="2448"/>
    <x v="2448"/>
    <b v="0"/>
    <n v="9"/>
    <b v="1"/>
    <s v="food/small batch"/>
    <n v="108"/>
    <n v="47.78"/>
    <x v="7"/>
    <s v="small batch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x v="2449"/>
    <x v="2449"/>
    <b v="0"/>
    <n v="120"/>
    <b v="1"/>
    <s v="food/small batch"/>
    <n v="108"/>
    <n v="90"/>
    <x v="7"/>
    <s v="small batch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x v="2450"/>
    <x v="2450"/>
    <b v="0"/>
    <n v="102"/>
    <b v="1"/>
    <s v="food/small batch"/>
    <n v="102"/>
    <n v="149.31"/>
    <x v="7"/>
    <s v="small batch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x v="2451"/>
    <x v="2451"/>
    <b v="0"/>
    <n v="186"/>
    <b v="1"/>
    <s v="food/small batch"/>
    <n v="115"/>
    <n v="62.07"/>
    <x v="7"/>
    <s v="small batch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x v="2452"/>
    <x v="2452"/>
    <b v="0"/>
    <n v="15"/>
    <b v="1"/>
    <s v="food/small batch"/>
    <n v="134"/>
    <n v="53.4"/>
    <x v="7"/>
    <s v="small batch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x v="2453"/>
    <x v="2453"/>
    <b v="0"/>
    <n v="67"/>
    <b v="1"/>
    <s v="food/small batch"/>
    <n v="155"/>
    <n v="69.27"/>
    <x v="7"/>
    <s v="small batch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x v="2454"/>
    <x v="2454"/>
    <b v="0"/>
    <n v="130"/>
    <b v="1"/>
    <s v="food/small batch"/>
    <n v="101"/>
    <n v="271.51"/>
    <x v="7"/>
    <s v="small batch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x v="2455"/>
    <x v="2455"/>
    <b v="0"/>
    <n v="16"/>
    <b v="1"/>
    <s v="food/small batch"/>
    <n v="182"/>
    <n v="34.130000000000003"/>
    <x v="7"/>
    <s v="small batch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x v="2456"/>
    <x v="2456"/>
    <b v="0"/>
    <n v="67"/>
    <b v="1"/>
    <s v="food/small batch"/>
    <n v="181"/>
    <n v="40.49"/>
    <x v="7"/>
    <s v="small batch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x v="2457"/>
    <x v="2457"/>
    <b v="0"/>
    <n v="124"/>
    <b v="1"/>
    <s v="food/small batch"/>
    <n v="102"/>
    <n v="189.76"/>
    <x v="7"/>
    <s v="small batch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x v="2458"/>
    <x v="2458"/>
    <b v="0"/>
    <n v="80"/>
    <b v="1"/>
    <s v="food/small batch"/>
    <n v="110"/>
    <n v="68.86"/>
    <x v="7"/>
    <s v="small batch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x v="2459"/>
    <x v="2459"/>
    <b v="0"/>
    <n v="282"/>
    <b v="1"/>
    <s v="food/small batch"/>
    <n v="102"/>
    <n v="108.78"/>
    <x v="7"/>
    <s v="small batch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x v="2460"/>
    <x v="2460"/>
    <b v="0"/>
    <n v="68"/>
    <b v="1"/>
    <s v="food/small batch"/>
    <n v="101"/>
    <n v="125.99"/>
    <x v="7"/>
    <s v="small batch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x v="2461"/>
    <x v="2461"/>
    <b v="0"/>
    <n v="86"/>
    <b v="1"/>
    <s v="music/indie rock"/>
    <n v="104"/>
    <n v="90.52"/>
    <x v="4"/>
    <s v="indie rock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x v="2462"/>
    <x v="2462"/>
    <b v="0"/>
    <n v="115"/>
    <b v="1"/>
    <s v="music/indie rock"/>
    <n v="111"/>
    <n v="28.88"/>
    <x v="4"/>
    <s v="indie rock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x v="2463"/>
    <x v="2463"/>
    <b v="0"/>
    <n v="75"/>
    <b v="1"/>
    <s v="music/indie rock"/>
    <n v="116"/>
    <n v="31"/>
    <x v="4"/>
    <s v="indie rock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x v="2464"/>
    <x v="2464"/>
    <b v="0"/>
    <n v="43"/>
    <b v="1"/>
    <s v="music/indie rock"/>
    <n v="111"/>
    <n v="51.67"/>
    <x v="4"/>
    <s v="indie rock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x v="2465"/>
    <x v="2465"/>
    <b v="0"/>
    <n v="48"/>
    <b v="1"/>
    <s v="music/indie rock"/>
    <n v="180"/>
    <n v="26.27"/>
    <x v="4"/>
    <s v="indie rock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x v="2466"/>
    <x v="2466"/>
    <b v="0"/>
    <n v="52"/>
    <b v="1"/>
    <s v="music/indie rock"/>
    <n v="100"/>
    <n v="48.08"/>
    <x v="4"/>
    <s v="indie rock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x v="2467"/>
    <x v="2467"/>
    <b v="0"/>
    <n v="43"/>
    <b v="1"/>
    <s v="music/indie rock"/>
    <n v="119"/>
    <n v="27.56"/>
    <x v="4"/>
    <s v="indie rock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x v="2468"/>
    <x v="2468"/>
    <b v="0"/>
    <n v="58"/>
    <b v="1"/>
    <s v="music/indie rock"/>
    <n v="107"/>
    <n v="36.97"/>
    <x v="4"/>
    <s v="indie rock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x v="2469"/>
    <x v="2469"/>
    <b v="0"/>
    <n v="47"/>
    <b v="1"/>
    <s v="music/indie rock"/>
    <n v="114"/>
    <n v="29.02"/>
    <x v="4"/>
    <s v="indie rock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x v="2470"/>
    <x v="2470"/>
    <b v="0"/>
    <n v="36"/>
    <b v="1"/>
    <s v="music/indie rock"/>
    <n v="103"/>
    <n v="28.66"/>
    <x v="4"/>
    <s v="indie rock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x v="2471"/>
    <x v="2471"/>
    <b v="0"/>
    <n v="17"/>
    <b v="1"/>
    <s v="music/indie rock"/>
    <n v="128"/>
    <n v="37.65"/>
    <x v="4"/>
    <s v="indie rock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x v="2472"/>
    <x v="2472"/>
    <b v="0"/>
    <n v="104"/>
    <b v="1"/>
    <s v="music/indie rock"/>
    <n v="136"/>
    <n v="97.9"/>
    <x v="4"/>
    <s v="indie rock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x v="2473"/>
    <x v="2473"/>
    <b v="0"/>
    <n v="47"/>
    <b v="1"/>
    <s v="music/indie rock"/>
    <n v="100"/>
    <n v="42.55"/>
    <x v="4"/>
    <s v="indie rock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x v="2474"/>
    <x v="2474"/>
    <b v="0"/>
    <n v="38"/>
    <b v="1"/>
    <s v="music/indie rock"/>
    <n v="100"/>
    <n v="131.58000000000001"/>
    <x v="4"/>
    <s v="indie rock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x v="2475"/>
    <x v="2475"/>
    <b v="0"/>
    <n v="81"/>
    <b v="1"/>
    <s v="music/indie rock"/>
    <n v="105"/>
    <n v="32.32"/>
    <x v="4"/>
    <s v="indie rock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x v="2476"/>
    <x v="2476"/>
    <b v="0"/>
    <n v="55"/>
    <b v="1"/>
    <s v="music/indie rock"/>
    <n v="105"/>
    <n v="61.1"/>
    <x v="4"/>
    <s v="indie rock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x v="2477"/>
    <x v="2477"/>
    <b v="0"/>
    <n v="41"/>
    <b v="1"/>
    <s v="music/indie rock"/>
    <n v="171"/>
    <n v="31.34"/>
    <x v="4"/>
    <s v="indie rock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x v="2478"/>
    <x v="2478"/>
    <b v="0"/>
    <n v="79"/>
    <b v="1"/>
    <s v="music/indie rock"/>
    <n v="128"/>
    <n v="129.11000000000001"/>
    <x v="4"/>
    <s v="indie rock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x v="2479"/>
    <x v="2479"/>
    <b v="0"/>
    <n v="16"/>
    <b v="1"/>
    <s v="music/indie rock"/>
    <n v="133"/>
    <n v="25.02"/>
    <x v="4"/>
    <s v="indie rock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x v="2480"/>
    <x v="2480"/>
    <b v="0"/>
    <n v="8"/>
    <b v="1"/>
    <s v="music/indie rock"/>
    <n v="100"/>
    <n v="250"/>
    <x v="4"/>
    <s v="indie rock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x v="2481"/>
    <x v="2481"/>
    <b v="0"/>
    <n v="95"/>
    <b v="1"/>
    <s v="music/indie rock"/>
    <n v="113"/>
    <n v="47.54"/>
    <x v="4"/>
    <s v="indie rock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x v="2482"/>
    <x v="2482"/>
    <b v="0"/>
    <n v="25"/>
    <b v="1"/>
    <s v="music/indie rock"/>
    <n v="100"/>
    <n v="40.04"/>
    <x v="4"/>
    <s v="indie rock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x v="2483"/>
    <x v="2483"/>
    <b v="0"/>
    <n v="19"/>
    <b v="1"/>
    <s v="music/indie rock"/>
    <n v="114"/>
    <n v="65.84"/>
    <x v="4"/>
    <s v="indie rock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x v="2484"/>
    <x v="2484"/>
    <b v="0"/>
    <n v="90"/>
    <b v="1"/>
    <s v="music/indie rock"/>
    <n v="119"/>
    <n v="46.4"/>
    <x v="4"/>
    <s v="indie rock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x v="2485"/>
    <x v="2485"/>
    <b v="0"/>
    <n v="41"/>
    <b v="1"/>
    <s v="music/indie rock"/>
    <n v="103"/>
    <n v="50.37"/>
    <x v="4"/>
    <s v="indie rock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x v="2486"/>
    <x v="2486"/>
    <b v="0"/>
    <n v="30"/>
    <b v="1"/>
    <s v="music/indie rock"/>
    <n v="266"/>
    <n v="26.57"/>
    <x v="4"/>
    <s v="indie rock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x v="2487"/>
    <x v="2487"/>
    <b v="0"/>
    <n v="38"/>
    <b v="1"/>
    <s v="music/indie rock"/>
    <n v="100"/>
    <n v="39.49"/>
    <x v="4"/>
    <s v="indie rock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x v="2488"/>
    <x v="2488"/>
    <b v="0"/>
    <n v="65"/>
    <b v="1"/>
    <s v="music/indie rock"/>
    <n v="107"/>
    <n v="49.25"/>
    <x v="4"/>
    <s v="indie rock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x v="2489"/>
    <x v="2489"/>
    <b v="0"/>
    <n v="75"/>
    <b v="1"/>
    <s v="music/indie rock"/>
    <n v="134"/>
    <n v="62.38"/>
    <x v="4"/>
    <s v="indie rock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x v="2490"/>
    <x v="2490"/>
    <b v="0"/>
    <n v="16"/>
    <b v="1"/>
    <s v="music/indie rock"/>
    <n v="121"/>
    <n v="37.94"/>
    <x v="4"/>
    <s v="indie rock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x v="2491"/>
    <x v="2491"/>
    <b v="0"/>
    <n v="10"/>
    <b v="1"/>
    <s v="music/indie rock"/>
    <n v="103"/>
    <n v="51.6"/>
    <x v="4"/>
    <s v="indie rock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x v="2492"/>
    <x v="2492"/>
    <b v="0"/>
    <n v="27"/>
    <b v="1"/>
    <s v="music/indie rock"/>
    <n v="125"/>
    <n v="27.78"/>
    <x v="4"/>
    <s v="indie rock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x v="2493"/>
    <x v="2493"/>
    <b v="0"/>
    <n v="259"/>
    <b v="1"/>
    <s v="music/indie rock"/>
    <n v="129"/>
    <n v="99.38"/>
    <x v="4"/>
    <s v="indie rock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x v="2494"/>
    <x v="2494"/>
    <b v="0"/>
    <n v="39"/>
    <b v="1"/>
    <s v="music/indie rock"/>
    <n v="101"/>
    <n v="38.85"/>
    <x v="4"/>
    <s v="indie rock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x v="2495"/>
    <x v="2495"/>
    <b v="0"/>
    <n v="42"/>
    <b v="1"/>
    <s v="music/indie rock"/>
    <n v="128"/>
    <n v="45.55"/>
    <x v="4"/>
    <s v="indie rock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x v="2496"/>
    <x v="2496"/>
    <b v="0"/>
    <n v="10"/>
    <b v="1"/>
    <s v="music/indie rock"/>
    <n v="100"/>
    <n v="600"/>
    <x v="4"/>
    <s v="indie rock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x v="2497"/>
    <x v="2497"/>
    <b v="0"/>
    <n v="56"/>
    <b v="1"/>
    <s v="music/indie rock"/>
    <n v="113"/>
    <n v="80.55"/>
    <x v="4"/>
    <s v="indie rock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x v="2498"/>
    <x v="2498"/>
    <b v="0"/>
    <n v="20"/>
    <b v="1"/>
    <s v="music/indie rock"/>
    <n v="106"/>
    <n v="52.8"/>
    <x v="4"/>
    <s v="indie rock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x v="2499"/>
    <x v="2499"/>
    <b v="0"/>
    <n v="170"/>
    <b v="1"/>
    <s v="music/indie rock"/>
    <n v="203"/>
    <n v="47.68"/>
    <x v="4"/>
    <s v="indie rock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x v="2500"/>
    <x v="2500"/>
    <b v="0"/>
    <n v="29"/>
    <b v="1"/>
    <s v="music/indie rock"/>
    <n v="113"/>
    <n v="23.45"/>
    <x v="4"/>
    <s v="indie rock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x v="2501"/>
    <x v="2501"/>
    <b v="0"/>
    <n v="7"/>
    <b v="0"/>
    <s v="food/restaurants"/>
    <n v="3"/>
    <n v="40.14"/>
    <x v="7"/>
    <s v="restaurants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x v="2502"/>
    <x v="2502"/>
    <b v="0"/>
    <n v="5"/>
    <b v="0"/>
    <s v="food/restaurants"/>
    <n v="0"/>
    <n v="17.2"/>
    <x v="7"/>
    <s v="restaurants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x v="2503"/>
    <x v="2503"/>
    <b v="0"/>
    <n v="0"/>
    <b v="0"/>
    <s v="food/restaurants"/>
    <n v="0"/>
    <n v="0"/>
    <x v="7"/>
    <s v="restaurants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x v="2504"/>
    <x v="2504"/>
    <b v="0"/>
    <n v="0"/>
    <b v="0"/>
    <s v="food/restaurants"/>
    <n v="0"/>
    <n v="0"/>
    <x v="7"/>
    <s v="restaurants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x v="2505"/>
    <x v="2505"/>
    <b v="0"/>
    <n v="0"/>
    <b v="0"/>
    <s v="food/restaurants"/>
    <n v="0"/>
    <n v="0"/>
    <x v="7"/>
    <s v="restaurants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x v="2506"/>
    <x v="2506"/>
    <b v="0"/>
    <n v="2"/>
    <b v="0"/>
    <s v="food/restaurants"/>
    <n v="1"/>
    <n v="15"/>
    <x v="7"/>
    <s v="restaurants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x v="2507"/>
    <x v="2507"/>
    <b v="0"/>
    <n v="0"/>
    <b v="0"/>
    <s v="food/restaurants"/>
    <n v="0"/>
    <n v="0"/>
    <x v="7"/>
    <s v="restaurants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x v="2508"/>
    <x v="2508"/>
    <b v="0"/>
    <n v="0"/>
    <b v="0"/>
    <s v="food/restaurants"/>
    <n v="0"/>
    <n v="0"/>
    <x v="7"/>
    <s v="restaurants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x v="2509"/>
    <x v="2509"/>
    <b v="0"/>
    <n v="28"/>
    <b v="0"/>
    <s v="food/restaurants"/>
    <n v="1"/>
    <n v="35.71"/>
    <x v="7"/>
    <s v="restaurants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x v="2510"/>
    <x v="2510"/>
    <b v="0"/>
    <n v="2"/>
    <b v="0"/>
    <s v="food/restaurants"/>
    <n v="0"/>
    <n v="37.5"/>
    <x v="7"/>
    <s v="restaurants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x v="2511"/>
    <x v="2511"/>
    <b v="0"/>
    <n v="0"/>
    <b v="0"/>
    <s v="food/restaurants"/>
    <n v="0"/>
    <n v="0"/>
    <x v="7"/>
    <s v="restaurants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x v="2512"/>
    <x v="2512"/>
    <b v="0"/>
    <n v="0"/>
    <b v="0"/>
    <s v="food/restaurants"/>
    <n v="0"/>
    <n v="0"/>
    <x v="7"/>
    <s v="restaurants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x v="2513"/>
    <x v="2513"/>
    <b v="0"/>
    <n v="0"/>
    <b v="0"/>
    <s v="food/restaurants"/>
    <n v="0"/>
    <n v="0"/>
    <x v="7"/>
    <s v="restaurants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x v="2514"/>
    <x v="2514"/>
    <b v="0"/>
    <n v="4"/>
    <b v="0"/>
    <s v="food/restaurants"/>
    <n v="2"/>
    <n v="52.5"/>
    <x v="7"/>
    <s v="restaurants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x v="2515"/>
    <x v="2515"/>
    <b v="0"/>
    <n v="12"/>
    <b v="0"/>
    <s v="food/restaurants"/>
    <n v="19"/>
    <n v="77.5"/>
    <x v="7"/>
    <s v="restaurants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x v="2516"/>
    <x v="2516"/>
    <b v="0"/>
    <n v="0"/>
    <b v="0"/>
    <s v="food/restaurants"/>
    <n v="0"/>
    <n v="0"/>
    <x v="7"/>
    <s v="restaurants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x v="2517"/>
    <x v="2517"/>
    <b v="0"/>
    <n v="33"/>
    <b v="0"/>
    <s v="food/restaurants"/>
    <n v="10"/>
    <n v="53.55"/>
    <x v="7"/>
    <s v="restaurants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x v="2518"/>
    <x v="2518"/>
    <b v="0"/>
    <n v="0"/>
    <b v="0"/>
    <s v="food/restaurants"/>
    <n v="0"/>
    <n v="0"/>
    <x v="7"/>
    <s v="restaurants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x v="2519"/>
    <x v="2519"/>
    <b v="0"/>
    <n v="4"/>
    <b v="0"/>
    <s v="food/restaurants"/>
    <n v="0"/>
    <n v="16.25"/>
    <x v="7"/>
    <s v="restaurants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x v="2520"/>
    <x v="2520"/>
    <b v="0"/>
    <n v="0"/>
    <b v="0"/>
    <s v="food/restaurants"/>
    <n v="0"/>
    <n v="0"/>
    <x v="7"/>
    <s v="restaurants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x v="2521"/>
    <x v="2521"/>
    <b v="0"/>
    <n v="132"/>
    <b v="1"/>
    <s v="music/classical music"/>
    <n v="109"/>
    <n v="103.68"/>
    <x v="4"/>
    <s v="classical music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x v="2522"/>
    <x v="2522"/>
    <b v="0"/>
    <n v="27"/>
    <b v="1"/>
    <s v="music/classical music"/>
    <n v="100"/>
    <n v="185.19"/>
    <x v="4"/>
    <s v="classical music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x v="2523"/>
    <x v="2523"/>
    <b v="0"/>
    <n v="26"/>
    <b v="1"/>
    <s v="music/classical music"/>
    <n v="156"/>
    <n v="54.15"/>
    <x v="4"/>
    <s v="classical music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x v="2524"/>
    <x v="2524"/>
    <b v="0"/>
    <n v="43"/>
    <b v="1"/>
    <s v="music/classical music"/>
    <n v="102"/>
    <n v="177.21"/>
    <x v="4"/>
    <s v="classical music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x v="2525"/>
    <x v="2525"/>
    <b v="0"/>
    <n v="80"/>
    <b v="1"/>
    <s v="music/classical music"/>
    <n v="100"/>
    <n v="100.33"/>
    <x v="4"/>
    <s v="classical music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x v="2526"/>
    <x v="2526"/>
    <b v="0"/>
    <n v="33"/>
    <b v="1"/>
    <s v="music/classical music"/>
    <n v="113"/>
    <n v="136.91"/>
    <x v="4"/>
    <s v="classical music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x v="2527"/>
    <x v="2527"/>
    <b v="0"/>
    <n v="71"/>
    <b v="1"/>
    <s v="music/classical music"/>
    <n v="102"/>
    <n v="57.54"/>
    <x v="4"/>
    <s v="classical music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x v="2528"/>
    <x v="2528"/>
    <b v="0"/>
    <n v="81"/>
    <b v="1"/>
    <s v="music/classical music"/>
    <n v="107"/>
    <n v="52.96"/>
    <x v="4"/>
    <s v="classical music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x v="2529"/>
    <x v="2529"/>
    <b v="0"/>
    <n v="76"/>
    <b v="1"/>
    <s v="music/classical music"/>
    <n v="104"/>
    <n v="82.33"/>
    <x v="4"/>
    <s v="classical music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x v="2530"/>
    <x v="2530"/>
    <b v="0"/>
    <n v="48"/>
    <b v="1"/>
    <s v="music/classical music"/>
    <n v="100"/>
    <n v="135.41999999999999"/>
    <x v="4"/>
    <s v="classical music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x v="2531"/>
    <x v="2531"/>
    <b v="0"/>
    <n v="61"/>
    <b v="1"/>
    <s v="music/classical music"/>
    <n v="100"/>
    <n v="74.069999999999993"/>
    <x v="4"/>
    <s v="classical music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x v="2532"/>
    <x v="2532"/>
    <b v="0"/>
    <n v="60"/>
    <b v="1"/>
    <s v="music/classical music"/>
    <n v="126"/>
    <n v="84.08"/>
    <x v="4"/>
    <s v="classical music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x v="2533"/>
    <x v="2533"/>
    <b v="0"/>
    <n v="136"/>
    <b v="1"/>
    <s v="music/classical music"/>
    <n v="111"/>
    <n v="61.03"/>
    <x v="4"/>
    <s v="classical music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x v="2534"/>
    <x v="2534"/>
    <b v="0"/>
    <n v="14"/>
    <b v="1"/>
    <s v="music/classical music"/>
    <n v="105"/>
    <n v="150"/>
    <x v="4"/>
    <s v="classical music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d v="2014-12-01T19:59:05"/>
    <x v="2535"/>
    <x v="2535"/>
    <b v="0"/>
    <n v="78"/>
    <b v="1"/>
    <s v="music/classical music"/>
    <n v="104"/>
    <n v="266.08999999999997"/>
    <x v="4"/>
    <s v="classical music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x v="2536"/>
    <x v="2536"/>
    <b v="0"/>
    <n v="4"/>
    <b v="1"/>
    <s v="music/classical music"/>
    <n v="116"/>
    <n v="7.25"/>
    <x v="4"/>
    <s v="classical music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x v="2537"/>
    <x v="2537"/>
    <b v="0"/>
    <n v="11"/>
    <b v="1"/>
    <s v="music/classical music"/>
    <n v="110"/>
    <n v="100"/>
    <x v="4"/>
    <s v="classical music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x v="2538"/>
    <x v="2538"/>
    <b v="0"/>
    <n v="185"/>
    <b v="1"/>
    <s v="music/classical music"/>
    <n v="113"/>
    <n v="109.96"/>
    <x v="4"/>
    <s v="classical music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x v="2539"/>
    <x v="2539"/>
    <b v="0"/>
    <n v="59"/>
    <b v="1"/>
    <s v="music/classical music"/>
    <n v="100"/>
    <n v="169.92"/>
    <x v="4"/>
    <s v="classical music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x v="2540"/>
    <x v="2540"/>
    <b v="0"/>
    <n v="27"/>
    <b v="1"/>
    <s v="music/classical music"/>
    <n v="103"/>
    <n v="95.74"/>
    <x v="4"/>
    <s v="classical music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x v="2541"/>
    <x v="2541"/>
    <b v="0"/>
    <n v="63"/>
    <b v="1"/>
    <s v="music/classical music"/>
    <n v="107"/>
    <n v="59.46"/>
    <x v="4"/>
    <s v="classical music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x v="2542"/>
    <x v="2542"/>
    <b v="0"/>
    <n v="13"/>
    <b v="1"/>
    <s v="music/classical music"/>
    <n v="104"/>
    <n v="55.77"/>
    <x v="4"/>
    <s v="classical music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x v="2543"/>
    <x v="2543"/>
    <b v="0"/>
    <n v="13"/>
    <b v="1"/>
    <s v="music/classical music"/>
    <n v="156"/>
    <n v="30.08"/>
    <x v="4"/>
    <s v="classical music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x v="2544"/>
    <x v="2544"/>
    <b v="0"/>
    <n v="57"/>
    <b v="1"/>
    <s v="music/classical music"/>
    <n v="101"/>
    <n v="88.44"/>
    <x v="4"/>
    <s v="classical music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x v="2545"/>
    <x v="2545"/>
    <b v="0"/>
    <n v="61"/>
    <b v="1"/>
    <s v="music/classical music"/>
    <n v="195"/>
    <n v="64.03"/>
    <x v="4"/>
    <s v="classical music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x v="2546"/>
    <x v="2546"/>
    <b v="0"/>
    <n v="65"/>
    <b v="1"/>
    <s v="music/classical music"/>
    <n v="112"/>
    <n v="60.15"/>
    <x v="4"/>
    <s v="classical music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x v="2547"/>
    <x v="2547"/>
    <b v="0"/>
    <n v="134"/>
    <b v="1"/>
    <s v="music/classical music"/>
    <n v="120"/>
    <n v="49.19"/>
    <x v="4"/>
    <s v="classical music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x v="2548"/>
    <x v="2548"/>
    <b v="0"/>
    <n v="37"/>
    <b v="1"/>
    <s v="music/classical music"/>
    <n v="102"/>
    <n v="165.16"/>
    <x v="4"/>
    <s v="classical music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x v="2549"/>
    <x v="2549"/>
    <b v="0"/>
    <n v="37"/>
    <b v="1"/>
    <s v="music/classical music"/>
    <n v="103"/>
    <n v="43.62"/>
    <x v="4"/>
    <s v="classical music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x v="2550"/>
    <x v="2550"/>
    <b v="0"/>
    <n v="150"/>
    <b v="1"/>
    <s v="music/classical music"/>
    <n v="101"/>
    <n v="43.7"/>
    <x v="4"/>
    <s v="classical music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x v="2551"/>
    <x v="2551"/>
    <b v="0"/>
    <n v="56"/>
    <b v="1"/>
    <s v="music/classical music"/>
    <n v="103"/>
    <n v="67.42"/>
    <x v="4"/>
    <s v="classical music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x v="2552"/>
    <x v="2552"/>
    <b v="0"/>
    <n v="18"/>
    <b v="1"/>
    <s v="music/classical music"/>
    <n v="107"/>
    <n v="177.5"/>
    <x v="4"/>
    <s v="classical music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x v="2553"/>
    <x v="2553"/>
    <b v="0"/>
    <n v="60"/>
    <b v="1"/>
    <s v="music/classical music"/>
    <n v="156"/>
    <n v="38.880000000000003"/>
    <x v="4"/>
    <s v="classical music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x v="2554"/>
    <x v="2554"/>
    <b v="0"/>
    <n v="67"/>
    <b v="1"/>
    <s v="music/classical music"/>
    <n v="123"/>
    <n v="54.99"/>
    <x v="4"/>
    <s v="classical music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x v="2555"/>
    <x v="2555"/>
    <b v="0"/>
    <n v="35"/>
    <b v="1"/>
    <s v="music/classical music"/>
    <n v="107"/>
    <n v="61.34"/>
    <x v="4"/>
    <s v="classical music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x v="2556"/>
    <x v="2556"/>
    <b v="0"/>
    <n v="34"/>
    <b v="1"/>
    <s v="music/classical music"/>
    <n v="106"/>
    <n v="23.12"/>
    <x v="4"/>
    <s v="classical music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x v="2557"/>
    <x v="2557"/>
    <b v="0"/>
    <n v="36"/>
    <b v="1"/>
    <s v="music/classical music"/>
    <n v="118"/>
    <n v="29.61"/>
    <x v="4"/>
    <s v="classical music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x v="2558"/>
    <x v="2558"/>
    <b v="0"/>
    <n v="18"/>
    <b v="1"/>
    <s v="music/classical music"/>
    <n v="109"/>
    <n v="75.61"/>
    <x v="4"/>
    <s v="classical music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x v="2559"/>
    <x v="2559"/>
    <b v="0"/>
    <n v="25"/>
    <b v="1"/>
    <s v="music/classical music"/>
    <n v="111"/>
    <n v="35.6"/>
    <x v="4"/>
    <s v="classical music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x v="2560"/>
    <x v="2560"/>
    <b v="0"/>
    <n v="21"/>
    <b v="1"/>
    <s v="music/classical music"/>
    <n v="100"/>
    <n v="143"/>
    <x v="4"/>
    <s v="classical music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x v="2561"/>
    <x v="2561"/>
    <b v="0"/>
    <n v="0"/>
    <b v="0"/>
    <s v="food/food trucks"/>
    <n v="0"/>
    <n v="0"/>
    <x v="7"/>
    <s v="food trucks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x v="2562"/>
    <x v="2562"/>
    <b v="0"/>
    <n v="3"/>
    <b v="0"/>
    <s v="food/food trucks"/>
    <n v="1"/>
    <n v="25"/>
    <x v="7"/>
    <s v="food trucks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x v="2563"/>
    <x v="2563"/>
    <b v="0"/>
    <n v="0"/>
    <b v="0"/>
    <s v="food/food trucks"/>
    <n v="0"/>
    <n v="0"/>
    <x v="7"/>
    <s v="food trucks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x v="2564"/>
    <x v="2564"/>
    <b v="0"/>
    <n v="0"/>
    <b v="0"/>
    <s v="food/food trucks"/>
    <n v="0"/>
    <n v="0"/>
    <x v="7"/>
    <s v="food trucks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x v="2565"/>
    <x v="2565"/>
    <b v="0"/>
    <n v="1"/>
    <b v="0"/>
    <s v="food/food trucks"/>
    <n v="1"/>
    <n v="100"/>
    <x v="7"/>
    <s v="food trucks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x v="2566"/>
    <x v="2566"/>
    <b v="0"/>
    <n v="0"/>
    <b v="0"/>
    <s v="food/food trucks"/>
    <n v="0"/>
    <n v="0"/>
    <x v="7"/>
    <s v="food trucks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x v="2567"/>
    <x v="2567"/>
    <b v="0"/>
    <n v="2"/>
    <b v="0"/>
    <s v="food/food trucks"/>
    <n v="0"/>
    <n v="60"/>
    <x v="7"/>
    <s v="food trucks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x v="2568"/>
    <x v="2568"/>
    <b v="0"/>
    <n v="1"/>
    <b v="0"/>
    <s v="food/food trucks"/>
    <n v="1"/>
    <n v="50"/>
    <x v="7"/>
    <s v="food trucks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x v="2569"/>
    <x v="2569"/>
    <b v="0"/>
    <n v="2"/>
    <b v="0"/>
    <s v="food/food trucks"/>
    <n v="2"/>
    <n v="72.5"/>
    <x v="7"/>
    <s v="food trucks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x v="2570"/>
    <x v="2570"/>
    <b v="0"/>
    <n v="2"/>
    <b v="0"/>
    <s v="food/food trucks"/>
    <n v="1"/>
    <n v="29.5"/>
    <x v="7"/>
    <s v="food trucks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x v="2571"/>
    <x v="2571"/>
    <b v="0"/>
    <n v="4"/>
    <b v="0"/>
    <s v="food/food trucks"/>
    <n v="0"/>
    <n v="62.5"/>
    <x v="7"/>
    <s v="food trucks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x v="2572"/>
    <x v="2572"/>
    <b v="0"/>
    <n v="0"/>
    <b v="0"/>
    <s v="food/food trucks"/>
    <n v="0"/>
    <n v="0"/>
    <x v="7"/>
    <s v="food trucks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x v="2573"/>
    <x v="2573"/>
    <b v="0"/>
    <n v="0"/>
    <b v="0"/>
    <s v="food/food trucks"/>
    <n v="0"/>
    <n v="0"/>
    <x v="7"/>
    <s v="food trucks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x v="2574"/>
    <x v="2574"/>
    <b v="0"/>
    <n v="0"/>
    <b v="0"/>
    <s v="food/food trucks"/>
    <n v="0"/>
    <n v="0"/>
    <x v="7"/>
    <s v="food trucks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x v="2575"/>
    <x v="2575"/>
    <b v="0"/>
    <n v="0"/>
    <b v="0"/>
    <s v="food/food trucks"/>
    <n v="0"/>
    <n v="0"/>
    <x v="7"/>
    <s v="food trucks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x v="2576"/>
    <x v="2576"/>
    <b v="0"/>
    <n v="0"/>
    <b v="0"/>
    <s v="food/food trucks"/>
    <n v="0"/>
    <n v="0"/>
    <x v="7"/>
    <s v="food trucks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x v="2577"/>
    <x v="2577"/>
    <b v="0"/>
    <n v="0"/>
    <b v="0"/>
    <s v="food/food trucks"/>
    <n v="0"/>
    <n v="0"/>
    <x v="7"/>
    <s v="food trucks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x v="2578"/>
    <x v="2578"/>
    <b v="0"/>
    <n v="0"/>
    <b v="0"/>
    <s v="food/food trucks"/>
    <n v="0"/>
    <n v="0"/>
    <x v="7"/>
    <s v="food trucks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x v="2579"/>
    <x v="2579"/>
    <b v="0"/>
    <n v="12"/>
    <b v="0"/>
    <s v="food/food trucks"/>
    <n v="0"/>
    <n v="23.08"/>
    <x v="7"/>
    <s v="food trucks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x v="2580"/>
    <x v="2580"/>
    <b v="0"/>
    <n v="2"/>
    <b v="0"/>
    <s v="food/food trucks"/>
    <n v="1"/>
    <n v="25.5"/>
    <x v="7"/>
    <s v="food trucks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x v="2581"/>
    <x v="2581"/>
    <b v="0"/>
    <n v="11"/>
    <b v="0"/>
    <s v="food/food trucks"/>
    <n v="11"/>
    <n v="48.18"/>
    <x v="7"/>
    <s v="food trucks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x v="2582"/>
    <x v="2582"/>
    <b v="0"/>
    <n v="1"/>
    <b v="0"/>
    <s v="food/food trucks"/>
    <n v="0"/>
    <n v="1"/>
    <x v="7"/>
    <s v="food trucks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x v="2583"/>
    <x v="2583"/>
    <b v="0"/>
    <n v="5"/>
    <b v="0"/>
    <s v="food/food trucks"/>
    <n v="1"/>
    <n v="1"/>
    <x v="7"/>
    <s v="food trucks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x v="2584"/>
    <x v="2584"/>
    <b v="0"/>
    <n v="0"/>
    <b v="0"/>
    <s v="food/food trucks"/>
    <n v="0"/>
    <n v="0"/>
    <x v="7"/>
    <s v="food trucks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x v="2585"/>
    <x v="2585"/>
    <b v="0"/>
    <n v="1"/>
    <b v="0"/>
    <s v="food/food trucks"/>
    <n v="0"/>
    <n v="50"/>
    <x v="7"/>
    <s v="food trucks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x v="2586"/>
    <x v="2586"/>
    <b v="0"/>
    <n v="1"/>
    <b v="0"/>
    <s v="food/food trucks"/>
    <n v="0"/>
    <n v="5"/>
    <x v="7"/>
    <s v="food trucks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x v="2587"/>
    <x v="2587"/>
    <b v="0"/>
    <n v="6"/>
    <b v="0"/>
    <s v="food/food trucks"/>
    <n v="2"/>
    <n v="202.83"/>
    <x v="7"/>
    <s v="food trucks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x v="2588"/>
    <x v="2588"/>
    <b v="0"/>
    <n v="8"/>
    <b v="0"/>
    <s v="food/food trucks"/>
    <n v="4"/>
    <n v="29.13"/>
    <x v="7"/>
    <s v="food trucks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x v="2589"/>
    <x v="2589"/>
    <b v="0"/>
    <n v="1"/>
    <b v="0"/>
    <s v="food/food trucks"/>
    <n v="0"/>
    <n v="5"/>
    <x v="7"/>
    <s v="food trucks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x v="2590"/>
    <x v="2590"/>
    <b v="0"/>
    <n v="0"/>
    <b v="0"/>
    <s v="food/food trucks"/>
    <n v="0"/>
    <n v="0"/>
    <x v="7"/>
    <s v="food trucks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x v="2591"/>
    <x v="2591"/>
    <b v="0"/>
    <n v="2"/>
    <b v="0"/>
    <s v="food/food trucks"/>
    <n v="2"/>
    <n v="13"/>
    <x v="7"/>
    <s v="food trucks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x v="2592"/>
    <x v="2592"/>
    <b v="0"/>
    <n v="1"/>
    <b v="0"/>
    <s v="food/food trucks"/>
    <n v="0"/>
    <n v="50"/>
    <x v="7"/>
    <s v="food trucks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x v="2593"/>
    <x v="2593"/>
    <b v="0"/>
    <n v="0"/>
    <b v="0"/>
    <s v="food/food trucks"/>
    <n v="0"/>
    <n v="0"/>
    <x v="7"/>
    <s v="food trucks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x v="2594"/>
    <x v="2594"/>
    <b v="0"/>
    <n v="1"/>
    <b v="0"/>
    <s v="food/food trucks"/>
    <n v="0"/>
    <n v="1"/>
    <x v="7"/>
    <s v="food trucks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x v="2595"/>
    <x v="2595"/>
    <b v="0"/>
    <n v="19"/>
    <b v="0"/>
    <s v="food/food trucks"/>
    <n v="12"/>
    <n v="96.05"/>
    <x v="7"/>
    <s v="food trucks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x v="2596"/>
    <x v="2596"/>
    <b v="0"/>
    <n v="27"/>
    <b v="0"/>
    <s v="food/food trucks"/>
    <n v="24"/>
    <n v="305.77999999999997"/>
    <x v="7"/>
    <s v="food trucks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x v="2597"/>
    <x v="2597"/>
    <b v="0"/>
    <n v="7"/>
    <b v="0"/>
    <s v="food/food trucks"/>
    <n v="6"/>
    <n v="12.14"/>
    <x v="7"/>
    <s v="food trucks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x v="2598"/>
    <x v="2598"/>
    <b v="0"/>
    <n v="14"/>
    <b v="0"/>
    <s v="food/food trucks"/>
    <n v="39"/>
    <n v="83.57"/>
    <x v="7"/>
    <s v="food trucks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x v="2599"/>
    <x v="2599"/>
    <b v="0"/>
    <n v="5"/>
    <b v="0"/>
    <s v="food/food trucks"/>
    <n v="1"/>
    <n v="18"/>
    <x v="7"/>
    <s v="food trucks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x v="2600"/>
    <x v="2600"/>
    <b v="0"/>
    <n v="30"/>
    <b v="0"/>
    <s v="food/food trucks"/>
    <n v="7"/>
    <n v="115.53"/>
    <x v="7"/>
    <s v="food trucks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x v="2601"/>
    <x v="2601"/>
    <b v="1"/>
    <n v="151"/>
    <b v="1"/>
    <s v="technology/space exploration"/>
    <n v="661"/>
    <n v="21.9"/>
    <x v="2"/>
    <s v="space exploration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x v="2602"/>
    <x v="2602"/>
    <b v="1"/>
    <n v="489"/>
    <b v="1"/>
    <s v="technology/space exploration"/>
    <n v="326"/>
    <n v="80.02"/>
    <x v="2"/>
    <s v="space exploration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x v="2603"/>
    <x v="2603"/>
    <b v="1"/>
    <n v="50"/>
    <b v="1"/>
    <s v="technology/space exploration"/>
    <n v="101"/>
    <n v="35.520000000000003"/>
    <x v="2"/>
    <s v="space exploration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x v="2604"/>
    <x v="2604"/>
    <b v="1"/>
    <n v="321"/>
    <b v="1"/>
    <s v="technology/space exploration"/>
    <n v="104"/>
    <n v="64.930000000000007"/>
    <x v="2"/>
    <s v="space exploration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x v="2605"/>
    <x v="2605"/>
    <b v="1"/>
    <n v="1762"/>
    <b v="1"/>
    <s v="technology/space exploration"/>
    <n v="107"/>
    <n v="60.97"/>
    <x v="2"/>
    <s v="space exploration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x v="2606"/>
    <x v="2606"/>
    <b v="1"/>
    <n v="385"/>
    <b v="1"/>
    <s v="technology/space exploration"/>
    <n v="110"/>
    <n v="31.44"/>
    <x v="2"/>
    <s v="space exploration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x v="2607"/>
    <x v="2607"/>
    <b v="1"/>
    <n v="398"/>
    <b v="1"/>
    <s v="technology/space exploration"/>
    <n v="408"/>
    <n v="81.95"/>
    <x v="2"/>
    <s v="space exploration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x v="2608"/>
    <x v="2608"/>
    <b v="1"/>
    <n v="304"/>
    <b v="1"/>
    <s v="technology/space exploration"/>
    <n v="224"/>
    <n v="58.93"/>
    <x v="2"/>
    <s v="space exploration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x v="2609"/>
    <x v="2609"/>
    <b v="1"/>
    <n v="676"/>
    <b v="1"/>
    <s v="technology/space exploration"/>
    <n v="304"/>
    <n v="157.29"/>
    <x v="2"/>
    <s v="space exploration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x v="2610"/>
    <x v="2610"/>
    <b v="1"/>
    <n v="577"/>
    <b v="1"/>
    <s v="technology/space exploration"/>
    <n v="141"/>
    <n v="55.76"/>
    <x v="2"/>
    <s v="space exploration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x v="2611"/>
    <x v="2611"/>
    <b v="1"/>
    <n v="3663"/>
    <b v="1"/>
    <s v="technology/space exploration"/>
    <n v="2791"/>
    <n v="83.8"/>
    <x v="2"/>
    <s v="space exploration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x v="2612"/>
    <x v="2612"/>
    <b v="1"/>
    <n v="294"/>
    <b v="1"/>
    <s v="technology/space exploration"/>
    <n v="172"/>
    <n v="58.42"/>
    <x v="2"/>
    <s v="space exploration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x v="2613"/>
    <x v="2613"/>
    <b v="1"/>
    <n v="28"/>
    <b v="1"/>
    <s v="technology/space exploration"/>
    <n v="101"/>
    <n v="270.57"/>
    <x v="2"/>
    <s v="space exploration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x v="2614"/>
    <x v="2614"/>
    <b v="1"/>
    <n v="100"/>
    <b v="1"/>
    <s v="technology/space exploration"/>
    <n v="102"/>
    <n v="107.1"/>
    <x v="2"/>
    <s v="space exploration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x v="2615"/>
    <x v="2615"/>
    <b v="0"/>
    <n v="72"/>
    <b v="1"/>
    <s v="technology/space exploration"/>
    <n v="170"/>
    <n v="47.18"/>
    <x v="2"/>
    <s v="space exploration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x v="2616"/>
    <x v="2616"/>
    <b v="1"/>
    <n v="238"/>
    <b v="1"/>
    <s v="technology/space exploration"/>
    <n v="115"/>
    <n v="120.31"/>
    <x v="2"/>
    <s v="space exploration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x v="2617"/>
    <x v="2617"/>
    <b v="1"/>
    <n v="159"/>
    <b v="1"/>
    <s v="technology/space exploration"/>
    <n v="878"/>
    <n v="27.6"/>
    <x v="2"/>
    <s v="space exploration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x v="2618"/>
    <x v="2618"/>
    <b v="1"/>
    <n v="77"/>
    <b v="1"/>
    <s v="technology/space exploration"/>
    <n v="105"/>
    <n v="205.3"/>
    <x v="2"/>
    <s v="space exploration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x v="2619"/>
    <x v="2619"/>
    <b v="1"/>
    <n v="53"/>
    <b v="1"/>
    <s v="technology/space exploration"/>
    <n v="188"/>
    <n v="35.549999999999997"/>
    <x v="2"/>
    <s v="space exploration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x v="2620"/>
    <x v="2620"/>
    <b v="1"/>
    <n v="1251"/>
    <b v="1"/>
    <s v="technology/space exploration"/>
    <n v="144"/>
    <n v="74.64"/>
    <x v="2"/>
    <s v="space exploration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x v="2621"/>
    <x v="2621"/>
    <b v="1"/>
    <n v="465"/>
    <b v="1"/>
    <s v="technology/space exploration"/>
    <n v="146"/>
    <n v="47.06"/>
    <x v="2"/>
    <s v="space exploration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x v="2622"/>
    <x v="2622"/>
    <b v="0"/>
    <n v="74"/>
    <b v="1"/>
    <s v="technology/space exploration"/>
    <n v="131"/>
    <n v="26.59"/>
    <x v="2"/>
    <s v="space exploration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x v="2623"/>
    <x v="2623"/>
    <b v="0"/>
    <n v="62"/>
    <b v="1"/>
    <s v="technology/space exploration"/>
    <n v="114"/>
    <n v="36.770000000000003"/>
    <x v="2"/>
    <s v="space exploration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x v="2624"/>
    <x v="2624"/>
    <b v="0"/>
    <n v="3468"/>
    <b v="1"/>
    <s v="technology/space exploration"/>
    <n v="1379"/>
    <n v="31.82"/>
    <x v="2"/>
    <s v="space exploration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x v="2625"/>
    <x v="2625"/>
    <b v="0"/>
    <n v="52"/>
    <b v="1"/>
    <s v="technology/space exploration"/>
    <n v="956"/>
    <n v="27.58"/>
    <x v="2"/>
    <s v="space exploration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x v="2626"/>
    <x v="2626"/>
    <b v="0"/>
    <n v="50"/>
    <b v="1"/>
    <s v="technology/space exploration"/>
    <n v="112"/>
    <n v="56"/>
    <x v="2"/>
    <s v="space exploration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x v="2627"/>
    <x v="2627"/>
    <b v="0"/>
    <n v="45"/>
    <b v="1"/>
    <s v="technology/space exploration"/>
    <n v="647"/>
    <n v="21.56"/>
    <x v="2"/>
    <s v="space exploration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x v="2628"/>
    <x v="2628"/>
    <b v="0"/>
    <n v="21"/>
    <b v="1"/>
    <s v="technology/space exploration"/>
    <n v="110"/>
    <n v="44.1"/>
    <x v="2"/>
    <s v="space exploration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x v="2629"/>
    <x v="2629"/>
    <b v="0"/>
    <n v="100"/>
    <b v="1"/>
    <s v="technology/space exploration"/>
    <n v="128"/>
    <n v="63.87"/>
    <x v="2"/>
    <s v="space exploration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x v="2630"/>
    <x v="2630"/>
    <b v="0"/>
    <n v="81"/>
    <b v="1"/>
    <s v="technology/space exploration"/>
    <n v="158"/>
    <n v="38.99"/>
    <x v="2"/>
    <s v="space exploration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x v="2631"/>
    <x v="2631"/>
    <b v="0"/>
    <n v="286"/>
    <b v="1"/>
    <s v="technology/space exploration"/>
    <n v="115"/>
    <n v="80.19"/>
    <x v="2"/>
    <s v="space exploration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x v="2632"/>
    <x v="2632"/>
    <b v="0"/>
    <n v="42"/>
    <b v="1"/>
    <s v="technology/space exploration"/>
    <n v="137"/>
    <n v="34.9"/>
    <x v="2"/>
    <s v="space exploration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x v="2633"/>
    <x v="2633"/>
    <b v="0"/>
    <n v="199"/>
    <b v="1"/>
    <s v="technology/space exploration"/>
    <n v="355"/>
    <n v="89.1"/>
    <x v="2"/>
    <s v="space exploration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x v="2634"/>
    <x v="2634"/>
    <b v="0"/>
    <n v="25"/>
    <b v="1"/>
    <s v="technology/space exploration"/>
    <n v="106"/>
    <n v="39.44"/>
    <x v="2"/>
    <s v="space exploration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x v="2635"/>
    <x v="2635"/>
    <b v="0"/>
    <n v="84"/>
    <b v="1"/>
    <s v="technology/space exploration"/>
    <n v="100"/>
    <n v="136.9"/>
    <x v="2"/>
    <s v="space exploration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x v="2636"/>
    <x v="2636"/>
    <b v="0"/>
    <n v="50"/>
    <b v="1"/>
    <s v="technology/space exploration"/>
    <n v="187"/>
    <n v="37.46"/>
    <x v="2"/>
    <s v="space exploration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x v="2637"/>
    <x v="2637"/>
    <b v="0"/>
    <n v="26"/>
    <b v="1"/>
    <s v="technology/space exploration"/>
    <n v="166"/>
    <n v="31.96"/>
    <x v="2"/>
    <s v="space exploration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x v="2638"/>
    <x v="2638"/>
    <b v="0"/>
    <n v="14"/>
    <b v="1"/>
    <s v="technology/space exploration"/>
    <n v="102"/>
    <n v="25.21"/>
    <x v="2"/>
    <s v="space exploration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x v="2639"/>
    <x v="2639"/>
    <b v="0"/>
    <n v="49"/>
    <b v="1"/>
    <s v="technology/space exploration"/>
    <n v="164"/>
    <n v="10.039999999999999"/>
    <x v="2"/>
    <s v="space exploration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x v="2640"/>
    <x v="2640"/>
    <b v="0"/>
    <n v="69"/>
    <b v="1"/>
    <s v="technology/space exploration"/>
    <n v="106"/>
    <n v="45.94"/>
    <x v="2"/>
    <s v="space exploration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x v="2641"/>
    <x v="2641"/>
    <b v="0"/>
    <n v="1"/>
    <b v="0"/>
    <s v="technology/space exploration"/>
    <n v="1"/>
    <n v="15"/>
    <x v="2"/>
    <s v="space exploration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x v="2642"/>
    <x v="2642"/>
    <b v="0"/>
    <n v="0"/>
    <b v="0"/>
    <s v="technology/space exploration"/>
    <n v="0"/>
    <n v="0"/>
    <x v="2"/>
    <s v="space exploration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x v="2643"/>
    <x v="2643"/>
    <b v="1"/>
    <n v="1501"/>
    <b v="0"/>
    <s v="technology/space exploration"/>
    <n v="34"/>
    <n v="223.58"/>
    <x v="2"/>
    <s v="space exploration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x v="2644"/>
    <x v="2644"/>
    <b v="1"/>
    <n v="52"/>
    <b v="0"/>
    <s v="technology/space exploration"/>
    <n v="2"/>
    <n v="39.479999999999997"/>
    <x v="2"/>
    <s v="space exploration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x v="2645"/>
    <x v="2645"/>
    <b v="1"/>
    <n v="23"/>
    <b v="0"/>
    <s v="technology/space exploration"/>
    <n v="11"/>
    <n v="91.3"/>
    <x v="2"/>
    <s v="space exploration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x v="2646"/>
    <x v="2646"/>
    <b v="1"/>
    <n v="535"/>
    <b v="0"/>
    <s v="technology/space exploration"/>
    <n v="8"/>
    <n v="78.67"/>
    <x v="2"/>
    <s v="space exploration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x v="2647"/>
    <x v="2647"/>
    <b v="0"/>
    <n v="3"/>
    <b v="0"/>
    <s v="technology/space exploration"/>
    <n v="1"/>
    <n v="12"/>
    <x v="2"/>
    <s v="space exploration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x v="2648"/>
    <x v="2648"/>
    <b v="0"/>
    <n v="6"/>
    <b v="0"/>
    <s v="technology/space exploration"/>
    <n v="1"/>
    <n v="17.670000000000002"/>
    <x v="2"/>
    <s v="space exploration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x v="2649"/>
    <x v="2649"/>
    <b v="0"/>
    <n v="3"/>
    <b v="0"/>
    <s v="technology/space exploration"/>
    <n v="0"/>
    <n v="41.33"/>
    <x v="2"/>
    <s v="space exploration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x v="2650"/>
    <x v="2650"/>
    <b v="0"/>
    <n v="5"/>
    <b v="0"/>
    <s v="technology/space exploration"/>
    <n v="1"/>
    <n v="71.599999999999994"/>
    <x v="2"/>
    <s v="space exploration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x v="2651"/>
    <x v="2651"/>
    <b v="0"/>
    <n v="17"/>
    <b v="0"/>
    <s v="technology/space exploration"/>
    <n v="2"/>
    <n v="307.82"/>
    <x v="2"/>
    <s v="space exploration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x v="2652"/>
    <x v="2652"/>
    <b v="0"/>
    <n v="11"/>
    <b v="0"/>
    <s v="technology/space exploration"/>
    <n v="1"/>
    <n v="80.45"/>
    <x v="2"/>
    <s v="space exploration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x v="2653"/>
    <x v="2653"/>
    <b v="0"/>
    <n v="70"/>
    <b v="0"/>
    <s v="technology/space exploration"/>
    <n v="12"/>
    <n v="83.94"/>
    <x v="2"/>
    <s v="space exploration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x v="2654"/>
    <x v="2654"/>
    <b v="0"/>
    <n v="6"/>
    <b v="0"/>
    <s v="technology/space exploration"/>
    <n v="0"/>
    <n v="8.5"/>
    <x v="2"/>
    <s v="space exploration"/>
    <d v="2015-04-21T13:25:26"/>
    <x v="0"/>
  </r>
  <r>
    <n v="2655"/>
    <s v="Balloons (Canceled)"/>
    <s v="Thank you for your support!"/>
    <n v="15000"/>
    <n v="3155"/>
    <x v="1"/>
    <s v="US"/>
    <s v="USD"/>
    <n v="1455048000"/>
    <d v="2016-02-09T20:00:00"/>
    <x v="2655"/>
    <x v="2655"/>
    <b v="0"/>
    <n v="43"/>
    <b v="0"/>
    <s v="technology/space exploration"/>
    <n v="21"/>
    <n v="73.37"/>
    <x v="2"/>
    <s v="space exploration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x v="2656"/>
    <x v="2656"/>
    <b v="0"/>
    <n v="152"/>
    <b v="0"/>
    <s v="technology/space exploration"/>
    <n v="11"/>
    <n v="112.86"/>
    <x v="2"/>
    <s v="space exploration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x v="2657"/>
    <x v="2657"/>
    <b v="0"/>
    <n v="59"/>
    <b v="0"/>
    <s v="technology/space exploration"/>
    <n v="19"/>
    <n v="95.28"/>
    <x v="2"/>
    <s v="space exploration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x v="2658"/>
    <x v="2658"/>
    <b v="0"/>
    <n v="4"/>
    <b v="0"/>
    <s v="technology/space exploration"/>
    <n v="0"/>
    <n v="22.75"/>
    <x v="2"/>
    <s v="space exploration"/>
    <d v="2016-07-30T21:13:14"/>
    <x v="2"/>
  </r>
  <r>
    <n v="2659"/>
    <s v="test (Canceled)"/>
    <s v="test"/>
    <n v="49000"/>
    <n v="1333"/>
    <x v="1"/>
    <s v="US"/>
    <s v="USD"/>
    <n v="1429321210"/>
    <d v="2015-04-18T01:40:10"/>
    <x v="2659"/>
    <x v="2659"/>
    <b v="0"/>
    <n v="10"/>
    <b v="0"/>
    <s v="technology/space exploration"/>
    <n v="3"/>
    <n v="133.30000000000001"/>
    <x v="2"/>
    <s v="space exploration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x v="2660"/>
    <x v="2660"/>
    <b v="0"/>
    <n v="5"/>
    <b v="0"/>
    <s v="technology/space exploration"/>
    <n v="0"/>
    <n v="3.8"/>
    <x v="2"/>
    <s v="space exploration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x v="2661"/>
    <x v="2661"/>
    <b v="0"/>
    <n v="60"/>
    <b v="1"/>
    <s v="technology/makerspaces"/>
    <n v="103"/>
    <n v="85.75"/>
    <x v="2"/>
    <s v="makerspaces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x v="2662"/>
    <x v="2662"/>
    <b v="0"/>
    <n v="80"/>
    <b v="1"/>
    <s v="technology/makerspaces"/>
    <n v="107"/>
    <n v="267"/>
    <x v="2"/>
    <s v="makerspaces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x v="2663"/>
    <x v="2663"/>
    <b v="0"/>
    <n v="56"/>
    <b v="1"/>
    <s v="technology/makerspaces"/>
    <n v="105"/>
    <n v="373.56"/>
    <x v="2"/>
    <s v="makerspaces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x v="2664"/>
    <x v="2664"/>
    <b v="0"/>
    <n v="104"/>
    <b v="1"/>
    <s v="technology/makerspaces"/>
    <n v="103"/>
    <n v="174.04"/>
    <x v="2"/>
    <s v="makerspaces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x v="2665"/>
    <x v="2665"/>
    <b v="0"/>
    <n v="46"/>
    <b v="1"/>
    <s v="technology/makerspaces"/>
    <n v="123"/>
    <n v="93.7"/>
    <x v="2"/>
    <s v="makerspaces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x v="2666"/>
    <x v="2666"/>
    <b v="0"/>
    <n v="206"/>
    <b v="1"/>
    <s v="technology/makerspaces"/>
    <n v="159"/>
    <n v="77.33"/>
    <x v="2"/>
    <s v="makerspaces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x v="2667"/>
    <x v="2667"/>
    <b v="0"/>
    <n v="18"/>
    <b v="1"/>
    <s v="technology/makerspaces"/>
    <n v="111"/>
    <n v="92.22"/>
    <x v="2"/>
    <s v="makerspaces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x v="2668"/>
    <x v="2668"/>
    <b v="0"/>
    <n v="28"/>
    <b v="1"/>
    <s v="technology/makerspaces"/>
    <n v="171"/>
    <n v="60.96"/>
    <x v="2"/>
    <s v="makerspaces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x v="2669"/>
    <x v="2669"/>
    <b v="0"/>
    <n v="11"/>
    <b v="1"/>
    <s v="technology/makerspaces"/>
    <n v="125"/>
    <n v="91"/>
    <x v="2"/>
    <s v="makerspaces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x v="2670"/>
    <x v="2670"/>
    <b v="1"/>
    <n v="60"/>
    <b v="0"/>
    <s v="technology/makerspaces"/>
    <n v="6"/>
    <n v="41.58"/>
    <x v="2"/>
    <s v="makerspaces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x v="2671"/>
    <x v="2671"/>
    <b v="1"/>
    <n v="84"/>
    <b v="0"/>
    <s v="technology/makerspaces"/>
    <n v="11"/>
    <n v="33.76"/>
    <x v="2"/>
    <s v="makerspaces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x v="2672"/>
    <x v="2672"/>
    <b v="1"/>
    <n v="47"/>
    <b v="0"/>
    <s v="technology/makerspaces"/>
    <n v="33"/>
    <n v="70.62"/>
    <x v="2"/>
    <s v="makerspaces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x v="2673"/>
    <x v="2673"/>
    <b v="1"/>
    <n v="66"/>
    <b v="0"/>
    <s v="technology/makerspaces"/>
    <n v="28"/>
    <n v="167.15"/>
    <x v="2"/>
    <s v="makerspaces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x v="2674"/>
    <x v="2674"/>
    <b v="1"/>
    <n v="171"/>
    <b v="0"/>
    <s v="technology/makerspaces"/>
    <n v="63"/>
    <n v="128.62"/>
    <x v="2"/>
    <s v="makerspaces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x v="2675"/>
    <x v="2675"/>
    <b v="1"/>
    <n v="29"/>
    <b v="0"/>
    <s v="technology/makerspaces"/>
    <n v="8"/>
    <n v="65.41"/>
    <x v="2"/>
    <s v="makerspaces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x v="2676"/>
    <x v="2676"/>
    <b v="0"/>
    <n v="9"/>
    <b v="0"/>
    <s v="technology/makerspaces"/>
    <n v="50"/>
    <n v="117.56"/>
    <x v="2"/>
    <s v="makerspaces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x v="2677"/>
    <x v="2677"/>
    <b v="0"/>
    <n v="27"/>
    <b v="0"/>
    <s v="technology/makerspaces"/>
    <n v="18"/>
    <n v="126.48"/>
    <x v="2"/>
    <s v="makerspaces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x v="2678"/>
    <x v="2678"/>
    <b v="0"/>
    <n v="2"/>
    <b v="0"/>
    <s v="technology/makerspaces"/>
    <n v="0"/>
    <n v="550"/>
    <x v="2"/>
    <s v="makerspaces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x v="2679"/>
    <x v="2679"/>
    <b v="0"/>
    <n v="3"/>
    <b v="0"/>
    <s v="technology/makerspaces"/>
    <n v="0"/>
    <n v="44"/>
    <x v="2"/>
    <s v="makerspaces"/>
    <d v="2015-02-28T00:01:34"/>
    <x v="0"/>
  </r>
  <r>
    <n v="2680"/>
    <s v="iHeart Pillow"/>
    <s v="iHeartPillow, Connecting loved ones"/>
    <n v="32000"/>
    <n v="276"/>
    <x v="2"/>
    <s v="ES"/>
    <s v="EUR"/>
    <n v="1459915491"/>
    <d v="2016-04-06T04:04:51"/>
    <x v="2680"/>
    <x v="2680"/>
    <b v="0"/>
    <n v="4"/>
    <b v="0"/>
    <s v="technology/makerspaces"/>
    <n v="1"/>
    <n v="69"/>
    <x v="2"/>
    <s v="makerspaces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x v="2681"/>
    <x v="2681"/>
    <b v="0"/>
    <n v="2"/>
    <b v="0"/>
    <s v="food/food trucks"/>
    <n v="1"/>
    <n v="27.5"/>
    <x v="7"/>
    <s v="food trucks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x v="2682"/>
    <x v="2682"/>
    <b v="0"/>
    <n v="20"/>
    <b v="0"/>
    <s v="food/food trucks"/>
    <n v="28"/>
    <n v="84.9"/>
    <x v="7"/>
    <s v="food trucks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x v="2683"/>
    <x v="2683"/>
    <b v="0"/>
    <n v="3"/>
    <b v="0"/>
    <s v="food/food trucks"/>
    <n v="0"/>
    <n v="12"/>
    <x v="7"/>
    <s v="food trucks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x v="2684"/>
    <x v="2684"/>
    <b v="0"/>
    <n v="4"/>
    <b v="0"/>
    <s v="food/food trucks"/>
    <n v="1"/>
    <n v="200"/>
    <x v="7"/>
    <s v="food trucks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x v="2685"/>
    <x v="2685"/>
    <b v="0"/>
    <n v="1"/>
    <b v="0"/>
    <s v="food/food trucks"/>
    <n v="0"/>
    <n v="10"/>
    <x v="7"/>
    <s v="food trucks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x v="2686"/>
    <x v="2686"/>
    <b v="0"/>
    <n v="0"/>
    <b v="0"/>
    <s v="food/food trucks"/>
    <n v="0"/>
    <n v="0"/>
    <x v="7"/>
    <s v="food trucks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x v="2687"/>
    <x v="2687"/>
    <b v="0"/>
    <n v="0"/>
    <b v="0"/>
    <s v="food/food trucks"/>
    <n v="0"/>
    <n v="0"/>
    <x v="7"/>
    <s v="food trucks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x v="2688"/>
    <x v="2688"/>
    <b v="0"/>
    <n v="14"/>
    <b v="0"/>
    <s v="food/food trucks"/>
    <n v="0"/>
    <n v="5.29"/>
    <x v="7"/>
    <s v="food trucks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x v="2689"/>
    <x v="2689"/>
    <b v="0"/>
    <n v="1"/>
    <b v="0"/>
    <s v="food/food trucks"/>
    <n v="0"/>
    <n v="1"/>
    <x v="7"/>
    <s v="food trucks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x v="2690"/>
    <x v="2690"/>
    <b v="0"/>
    <n v="118"/>
    <b v="0"/>
    <s v="food/food trucks"/>
    <n v="11"/>
    <n v="72.760000000000005"/>
    <x v="7"/>
    <s v="food trucks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x v="2691"/>
    <x v="2691"/>
    <b v="0"/>
    <n v="2"/>
    <b v="0"/>
    <s v="food/food trucks"/>
    <n v="0"/>
    <n v="17.5"/>
    <x v="7"/>
    <s v="food trucks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x v="2692"/>
    <x v="2692"/>
    <b v="0"/>
    <n v="1"/>
    <b v="0"/>
    <s v="food/food trucks"/>
    <n v="1"/>
    <n v="25"/>
    <x v="7"/>
    <s v="food trucks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x v="2693"/>
    <x v="2693"/>
    <b v="0"/>
    <n v="3"/>
    <b v="0"/>
    <s v="food/food trucks"/>
    <n v="1"/>
    <n v="13.33"/>
    <x v="7"/>
    <s v="food trucks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x v="2694"/>
    <x v="2694"/>
    <b v="0"/>
    <n v="1"/>
    <b v="0"/>
    <s v="food/food trucks"/>
    <n v="0"/>
    <n v="1"/>
    <x v="7"/>
    <s v="food trucks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x v="2695"/>
    <x v="2695"/>
    <b v="0"/>
    <n v="3"/>
    <b v="0"/>
    <s v="food/food trucks"/>
    <n v="0"/>
    <n v="23.67"/>
    <x v="7"/>
    <s v="food trucks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x v="2696"/>
    <x v="2696"/>
    <b v="0"/>
    <n v="38"/>
    <b v="0"/>
    <s v="food/food trucks"/>
    <n v="6"/>
    <n v="89.21"/>
    <x v="7"/>
    <s v="food trucks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x v="2697"/>
    <x v="2697"/>
    <b v="0"/>
    <n v="52"/>
    <b v="0"/>
    <s v="food/food trucks"/>
    <n v="26"/>
    <n v="116.56"/>
    <x v="7"/>
    <s v="food trucks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x v="2698"/>
    <x v="2698"/>
    <b v="0"/>
    <n v="2"/>
    <b v="0"/>
    <s v="food/food trucks"/>
    <n v="0"/>
    <n v="13.01"/>
    <x v="7"/>
    <s v="food trucks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x v="2699"/>
    <x v="2699"/>
    <b v="0"/>
    <n v="0"/>
    <b v="0"/>
    <s v="food/food trucks"/>
    <n v="0"/>
    <n v="0"/>
    <x v="7"/>
    <s v="food trucks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x v="2700"/>
    <x v="2700"/>
    <b v="0"/>
    <n v="4"/>
    <b v="0"/>
    <s v="food/food trucks"/>
    <n v="1"/>
    <n v="17.5"/>
    <x v="7"/>
    <s v="food trucks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x v="2701"/>
    <x v="2701"/>
    <b v="0"/>
    <n v="46"/>
    <b v="0"/>
    <s v="theater/spaces"/>
    <n v="46"/>
    <n v="34.130000000000003"/>
    <x v="1"/>
    <s v="spaces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x v="2702"/>
    <x v="2702"/>
    <b v="1"/>
    <n v="26"/>
    <b v="0"/>
    <s v="theater/spaces"/>
    <n v="34"/>
    <n v="132.35"/>
    <x v="1"/>
    <s v="spaces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x v="2703"/>
    <x v="2703"/>
    <b v="0"/>
    <n v="45"/>
    <b v="0"/>
    <s v="theater/spaces"/>
    <n v="104"/>
    <n v="922.22"/>
    <x v="1"/>
    <s v="spaces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x v="2704"/>
    <x v="2704"/>
    <b v="0"/>
    <n v="7"/>
    <b v="0"/>
    <s v="theater/spaces"/>
    <n v="6"/>
    <n v="163.57"/>
    <x v="1"/>
    <s v="spaces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x v="2705"/>
    <x v="2705"/>
    <b v="0"/>
    <n v="8"/>
    <b v="0"/>
    <s v="theater/spaces"/>
    <n v="11"/>
    <n v="217.38"/>
    <x v="1"/>
    <s v="spaces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x v="2706"/>
    <x v="2706"/>
    <b v="1"/>
    <n v="263"/>
    <b v="1"/>
    <s v="theater/spaces"/>
    <n v="112"/>
    <n v="149.44"/>
    <x v="1"/>
    <s v="spaces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x v="2707"/>
    <x v="2707"/>
    <b v="1"/>
    <n v="394"/>
    <b v="1"/>
    <s v="theater/spaces"/>
    <n v="351"/>
    <n v="71.239999999999995"/>
    <x v="1"/>
    <s v="spaces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x v="2708"/>
    <x v="2708"/>
    <b v="1"/>
    <n v="1049"/>
    <b v="1"/>
    <s v="theater/spaces"/>
    <n v="233"/>
    <n v="44.46"/>
    <x v="1"/>
    <s v="spaces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x v="2709"/>
    <x v="2709"/>
    <b v="1"/>
    <n v="308"/>
    <b v="1"/>
    <s v="theater/spaces"/>
    <n v="102"/>
    <n v="164.94"/>
    <x v="1"/>
    <s v="spaces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x v="2710"/>
    <x v="2710"/>
    <b v="1"/>
    <n v="1088"/>
    <b v="1"/>
    <s v="theater/spaces"/>
    <n v="154"/>
    <n v="84.87"/>
    <x v="1"/>
    <s v="spaces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x v="2711"/>
    <x v="2711"/>
    <b v="1"/>
    <n v="73"/>
    <b v="1"/>
    <s v="theater/spaces"/>
    <n v="101"/>
    <n v="53.95"/>
    <x v="1"/>
    <s v="spaces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x v="2712"/>
    <x v="2712"/>
    <b v="1"/>
    <n v="143"/>
    <b v="1"/>
    <s v="theater/spaces"/>
    <n v="131"/>
    <n v="50.53"/>
    <x v="1"/>
    <s v="spaces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x v="2713"/>
    <x v="2713"/>
    <b v="1"/>
    <n v="1420"/>
    <b v="1"/>
    <s v="theater/spaces"/>
    <n v="102"/>
    <n v="108"/>
    <x v="1"/>
    <s v="spaces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x v="2714"/>
    <x v="2714"/>
    <b v="1"/>
    <n v="305"/>
    <b v="1"/>
    <s v="theater/spaces"/>
    <n v="116"/>
    <n v="95.37"/>
    <x v="1"/>
    <s v="spaces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x v="2715"/>
    <x v="2715"/>
    <b v="1"/>
    <n v="551"/>
    <b v="1"/>
    <s v="theater/spaces"/>
    <n v="265"/>
    <n v="57.63"/>
    <x v="1"/>
    <s v="spaces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x v="2716"/>
    <x v="2716"/>
    <b v="1"/>
    <n v="187"/>
    <b v="1"/>
    <s v="theater/spaces"/>
    <n v="120"/>
    <n v="64.16"/>
    <x v="1"/>
    <s v="spaces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x v="2717"/>
    <x v="2717"/>
    <b v="1"/>
    <n v="325"/>
    <b v="1"/>
    <s v="theater/spaces"/>
    <n v="120"/>
    <n v="92.39"/>
    <x v="1"/>
    <s v="spaces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x v="2718"/>
    <x v="2718"/>
    <b v="1"/>
    <n v="148"/>
    <b v="1"/>
    <s v="theater/spaces"/>
    <n v="104"/>
    <n v="125.98"/>
    <x v="1"/>
    <s v="spaces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x v="2719"/>
    <x v="2719"/>
    <b v="0"/>
    <n v="69"/>
    <b v="1"/>
    <s v="theater/spaces"/>
    <n v="109"/>
    <n v="94.64"/>
    <x v="1"/>
    <s v="spaces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x v="2720"/>
    <x v="2720"/>
    <b v="0"/>
    <n v="173"/>
    <b v="1"/>
    <s v="theater/spaces"/>
    <n v="118"/>
    <n v="170.7"/>
    <x v="1"/>
    <s v="spaces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x v="2721"/>
    <x v="2721"/>
    <b v="0"/>
    <n v="269"/>
    <b v="1"/>
    <s v="technology/hardware"/>
    <n v="1462"/>
    <n v="40.76"/>
    <x v="2"/>
    <s v="hardware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x v="2722"/>
    <x v="2722"/>
    <b v="0"/>
    <n v="185"/>
    <b v="1"/>
    <s v="technology/hardware"/>
    <n v="253"/>
    <n v="68.25"/>
    <x v="2"/>
    <s v="hardware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x v="2723"/>
    <x v="2723"/>
    <b v="0"/>
    <n v="176"/>
    <b v="1"/>
    <s v="technology/hardware"/>
    <n v="140"/>
    <n v="95.49"/>
    <x v="2"/>
    <s v="hardware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x v="2724"/>
    <x v="2724"/>
    <b v="0"/>
    <n v="1019"/>
    <b v="1"/>
    <s v="technology/hardware"/>
    <n v="297"/>
    <n v="7.19"/>
    <x v="2"/>
    <s v="hardware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x v="2725"/>
    <x v="2725"/>
    <b v="0"/>
    <n v="113"/>
    <b v="1"/>
    <s v="technology/hardware"/>
    <n v="145"/>
    <n v="511.65"/>
    <x v="2"/>
    <s v="hardware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x v="2726"/>
    <x v="2726"/>
    <b v="0"/>
    <n v="404"/>
    <b v="1"/>
    <s v="technology/hardware"/>
    <n v="106"/>
    <n v="261.75"/>
    <x v="2"/>
    <s v="hardware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x v="2727"/>
    <x v="2727"/>
    <b v="0"/>
    <n v="707"/>
    <b v="1"/>
    <s v="technology/hardware"/>
    <n v="493"/>
    <n v="69.760000000000005"/>
    <x v="2"/>
    <s v="hardware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x v="2728"/>
    <x v="2728"/>
    <b v="0"/>
    <n v="392"/>
    <b v="1"/>
    <s v="technology/hardware"/>
    <n v="202"/>
    <n v="77.23"/>
    <x v="2"/>
    <s v="hardware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x v="2729"/>
    <x v="2729"/>
    <b v="0"/>
    <n v="23"/>
    <b v="1"/>
    <s v="technology/hardware"/>
    <n v="104"/>
    <n v="340.57"/>
    <x v="2"/>
    <s v="hardware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x v="2730"/>
    <x v="2730"/>
    <b v="0"/>
    <n v="682"/>
    <b v="1"/>
    <s v="technology/hardware"/>
    <n v="170"/>
    <n v="67.42"/>
    <x v="2"/>
    <s v="hardware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x v="2731"/>
    <x v="2731"/>
    <b v="0"/>
    <n v="37"/>
    <b v="1"/>
    <s v="technology/hardware"/>
    <n v="104"/>
    <n v="845.7"/>
    <x v="2"/>
    <s v="hardware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x v="2732"/>
    <x v="2732"/>
    <b v="0"/>
    <n v="146"/>
    <b v="1"/>
    <s v="technology/hardware"/>
    <n v="118"/>
    <n v="97.19"/>
    <x v="2"/>
    <s v="hardware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x v="2733"/>
    <x v="2733"/>
    <b v="0"/>
    <n v="119"/>
    <b v="1"/>
    <s v="technology/hardware"/>
    <n v="108"/>
    <n v="451.84"/>
    <x v="2"/>
    <s v="hardware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x v="2734"/>
    <x v="2734"/>
    <b v="0"/>
    <n v="163"/>
    <b v="1"/>
    <s v="technology/hardware"/>
    <n v="2260300"/>
    <n v="138.66999999999999"/>
    <x v="2"/>
    <s v="hardware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x v="2735"/>
    <x v="2735"/>
    <b v="0"/>
    <n v="339"/>
    <b v="1"/>
    <s v="technology/hardware"/>
    <n v="978"/>
    <n v="21.64"/>
    <x v="2"/>
    <s v="hardware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x v="2736"/>
    <x v="2736"/>
    <b v="0"/>
    <n v="58"/>
    <b v="1"/>
    <s v="technology/hardware"/>
    <n v="123"/>
    <n v="169.52"/>
    <x v="2"/>
    <s v="hardware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x v="2737"/>
    <x v="2737"/>
    <b v="0"/>
    <n v="456"/>
    <b v="1"/>
    <s v="technology/hardware"/>
    <n v="246"/>
    <n v="161.88"/>
    <x v="2"/>
    <s v="hardware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x v="2738"/>
    <x v="2738"/>
    <b v="0"/>
    <n v="15"/>
    <b v="1"/>
    <s v="technology/hardware"/>
    <n v="148"/>
    <n v="493.13"/>
    <x v="2"/>
    <s v="hardware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x v="2739"/>
    <x v="2739"/>
    <b v="0"/>
    <n v="191"/>
    <b v="1"/>
    <s v="technology/hardware"/>
    <n v="384"/>
    <n v="22.12"/>
    <x v="2"/>
    <s v="hardware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x v="2740"/>
    <x v="2740"/>
    <b v="0"/>
    <n v="17"/>
    <b v="1"/>
    <s v="technology/hardware"/>
    <n v="103"/>
    <n v="18.239999999999998"/>
    <x v="2"/>
    <s v="hardware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x v="2741"/>
    <x v="2741"/>
    <b v="0"/>
    <n v="4"/>
    <b v="0"/>
    <s v="publishing/children's books"/>
    <n v="0"/>
    <n v="8.75"/>
    <x v="3"/>
    <s v="children's books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x v="2742"/>
    <x v="2742"/>
    <b v="0"/>
    <n v="18"/>
    <b v="0"/>
    <s v="publishing/children's books"/>
    <n v="29"/>
    <n v="40.61"/>
    <x v="3"/>
    <s v="children's books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x v="2743"/>
    <x v="2743"/>
    <b v="0"/>
    <n v="0"/>
    <b v="0"/>
    <s v="publishing/children's books"/>
    <n v="0"/>
    <n v="0"/>
    <x v="3"/>
    <s v="children's books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x v="2744"/>
    <x v="2744"/>
    <b v="0"/>
    <n v="22"/>
    <b v="0"/>
    <s v="publishing/children's books"/>
    <n v="5"/>
    <n v="37.950000000000003"/>
    <x v="3"/>
    <s v="children's books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x v="2745"/>
    <x v="2745"/>
    <b v="0"/>
    <n v="49"/>
    <b v="0"/>
    <s v="publishing/children's books"/>
    <n v="22"/>
    <n v="35.729999999999997"/>
    <x v="3"/>
    <s v="children's books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x v="2746"/>
    <x v="2746"/>
    <b v="0"/>
    <n v="19"/>
    <b v="0"/>
    <s v="publishing/children's books"/>
    <n v="27"/>
    <n v="42.16"/>
    <x v="3"/>
    <s v="children's books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x v="2747"/>
    <x v="2747"/>
    <b v="0"/>
    <n v="4"/>
    <b v="0"/>
    <s v="publishing/children's books"/>
    <n v="28"/>
    <n v="35"/>
    <x v="3"/>
    <s v="children's books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x v="2748"/>
    <x v="2748"/>
    <b v="0"/>
    <n v="4"/>
    <b v="0"/>
    <s v="publishing/children's books"/>
    <n v="1"/>
    <n v="13.25"/>
    <x v="3"/>
    <s v="children's books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x v="2749"/>
    <x v="2749"/>
    <b v="0"/>
    <n v="2"/>
    <b v="0"/>
    <s v="publishing/children's books"/>
    <n v="1"/>
    <n v="55"/>
    <x v="3"/>
    <s v="children's books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x v="2750"/>
    <x v="2750"/>
    <b v="0"/>
    <n v="0"/>
    <b v="0"/>
    <s v="publishing/children's books"/>
    <n v="0"/>
    <n v="0"/>
    <x v="3"/>
    <s v="children's books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x v="2751"/>
    <x v="2751"/>
    <b v="0"/>
    <n v="0"/>
    <b v="0"/>
    <s v="publishing/children's books"/>
    <n v="0"/>
    <n v="0"/>
    <x v="3"/>
    <s v="children's books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x v="2752"/>
    <x v="2752"/>
    <b v="0"/>
    <n v="14"/>
    <b v="0"/>
    <s v="publishing/children's books"/>
    <n v="11"/>
    <n v="39.29"/>
    <x v="3"/>
    <s v="children's books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x v="2753"/>
    <x v="2753"/>
    <b v="0"/>
    <n v="8"/>
    <b v="0"/>
    <s v="publishing/children's books"/>
    <n v="19"/>
    <n v="47.5"/>
    <x v="3"/>
    <s v="children's books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x v="2754"/>
    <x v="2754"/>
    <b v="0"/>
    <n v="0"/>
    <b v="0"/>
    <s v="publishing/children's books"/>
    <n v="0"/>
    <n v="0"/>
    <x v="3"/>
    <s v="children's books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x v="2755"/>
    <x v="2755"/>
    <b v="0"/>
    <n v="15"/>
    <b v="0"/>
    <s v="publishing/children's books"/>
    <n v="52"/>
    <n v="17.329999999999998"/>
    <x v="3"/>
    <s v="children's books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x v="2756"/>
    <x v="2756"/>
    <b v="0"/>
    <n v="33"/>
    <b v="0"/>
    <s v="publishing/children's books"/>
    <n v="10"/>
    <n v="31.76"/>
    <x v="3"/>
    <s v="children's books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d v="2016-08-06T15:45:32"/>
    <x v="2757"/>
    <x v="2757"/>
    <b v="0"/>
    <n v="2"/>
    <b v="0"/>
    <s v="publishing/children's books"/>
    <n v="1"/>
    <n v="5"/>
    <x v="3"/>
    <s v="children's books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x v="2758"/>
    <x v="2758"/>
    <b v="0"/>
    <n v="6"/>
    <b v="0"/>
    <s v="publishing/children's books"/>
    <n v="12"/>
    <n v="39"/>
    <x v="3"/>
    <s v="children's books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x v="2759"/>
    <x v="2759"/>
    <b v="0"/>
    <n v="2"/>
    <b v="0"/>
    <s v="publishing/children's books"/>
    <n v="11"/>
    <n v="52.5"/>
    <x v="3"/>
    <s v="children's books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x v="2760"/>
    <x v="2760"/>
    <b v="0"/>
    <n v="0"/>
    <b v="0"/>
    <s v="publishing/children's books"/>
    <n v="0"/>
    <n v="0"/>
    <x v="3"/>
    <s v="children's books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x v="2761"/>
    <x v="2761"/>
    <b v="0"/>
    <n v="4"/>
    <b v="0"/>
    <s v="publishing/children's books"/>
    <n v="1"/>
    <n v="9"/>
    <x v="3"/>
    <s v="children's books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x v="2762"/>
    <x v="2762"/>
    <b v="0"/>
    <n v="1"/>
    <b v="0"/>
    <s v="publishing/children's books"/>
    <n v="1"/>
    <n v="25"/>
    <x v="3"/>
    <s v="children's books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x v="2763"/>
    <x v="2763"/>
    <b v="0"/>
    <n v="3"/>
    <b v="0"/>
    <s v="publishing/children's books"/>
    <n v="0"/>
    <n v="30"/>
    <x v="3"/>
    <s v="children's books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x v="2764"/>
    <x v="2764"/>
    <b v="0"/>
    <n v="4"/>
    <b v="0"/>
    <s v="publishing/children's books"/>
    <n v="1"/>
    <n v="11.25"/>
    <x v="3"/>
    <s v="children's books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x v="2765"/>
    <x v="2765"/>
    <b v="0"/>
    <n v="0"/>
    <b v="0"/>
    <s v="publishing/children's books"/>
    <n v="0"/>
    <n v="0"/>
    <x v="3"/>
    <s v="children's books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x v="2766"/>
    <x v="2766"/>
    <b v="0"/>
    <n v="4"/>
    <b v="0"/>
    <s v="publishing/children's books"/>
    <n v="2"/>
    <n v="25"/>
    <x v="3"/>
    <s v="children's books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x v="2767"/>
    <x v="2767"/>
    <b v="0"/>
    <n v="3"/>
    <b v="0"/>
    <s v="publishing/children's books"/>
    <n v="1"/>
    <n v="11.33"/>
    <x v="3"/>
    <s v="children's books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x v="2768"/>
    <x v="2768"/>
    <b v="0"/>
    <n v="34"/>
    <b v="0"/>
    <s v="publishing/children's books"/>
    <n v="14"/>
    <n v="29.47"/>
    <x v="3"/>
    <s v="children's books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x v="2769"/>
    <x v="2769"/>
    <b v="0"/>
    <n v="2"/>
    <b v="0"/>
    <s v="publishing/children's books"/>
    <n v="0"/>
    <n v="1"/>
    <x v="3"/>
    <s v="children's books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x v="2770"/>
    <x v="2770"/>
    <b v="0"/>
    <n v="33"/>
    <b v="0"/>
    <s v="publishing/children's books"/>
    <n v="10"/>
    <n v="63.1"/>
    <x v="3"/>
    <s v="children's books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x v="2771"/>
    <x v="2771"/>
    <b v="0"/>
    <n v="0"/>
    <b v="0"/>
    <s v="publishing/children's books"/>
    <n v="0"/>
    <n v="0"/>
    <x v="3"/>
    <s v="children's books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x v="2772"/>
    <x v="2772"/>
    <b v="0"/>
    <n v="0"/>
    <b v="0"/>
    <s v="publishing/children's books"/>
    <n v="0"/>
    <n v="0"/>
    <x v="3"/>
    <s v="children's books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x v="2773"/>
    <x v="2773"/>
    <b v="0"/>
    <n v="1"/>
    <b v="0"/>
    <s v="publishing/children's books"/>
    <n v="0"/>
    <n v="1"/>
    <x v="3"/>
    <s v="children's books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x v="2774"/>
    <x v="2774"/>
    <b v="0"/>
    <n v="13"/>
    <b v="0"/>
    <s v="publishing/children's books"/>
    <n v="14"/>
    <n v="43.85"/>
    <x v="3"/>
    <s v="children's books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x v="2775"/>
    <x v="2775"/>
    <b v="0"/>
    <n v="2"/>
    <b v="0"/>
    <s v="publishing/children's books"/>
    <n v="3"/>
    <n v="75"/>
    <x v="3"/>
    <s v="children's books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x v="2776"/>
    <x v="2776"/>
    <b v="0"/>
    <n v="36"/>
    <b v="0"/>
    <s v="publishing/children's books"/>
    <n v="8"/>
    <n v="45.97"/>
    <x v="3"/>
    <s v="children's books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x v="2777"/>
    <x v="2777"/>
    <b v="0"/>
    <n v="1"/>
    <b v="0"/>
    <s v="publishing/children's books"/>
    <n v="0"/>
    <n v="10"/>
    <x v="3"/>
    <s v="children's books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x v="2778"/>
    <x v="2778"/>
    <b v="0"/>
    <n v="15"/>
    <b v="0"/>
    <s v="publishing/children's books"/>
    <n v="26"/>
    <n v="93.67"/>
    <x v="3"/>
    <s v="children's books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x v="2779"/>
    <x v="2779"/>
    <b v="0"/>
    <n v="1"/>
    <b v="0"/>
    <s v="publishing/children's books"/>
    <n v="2"/>
    <n v="53"/>
    <x v="3"/>
    <s v="children's books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x v="2780"/>
    <x v="2780"/>
    <b v="0"/>
    <n v="0"/>
    <b v="0"/>
    <s v="publishing/children's books"/>
    <n v="0"/>
    <n v="0"/>
    <x v="3"/>
    <s v="children's books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x v="2781"/>
    <x v="2781"/>
    <b v="0"/>
    <n v="28"/>
    <b v="1"/>
    <s v="theater/plays"/>
    <n v="105"/>
    <n v="47"/>
    <x v="1"/>
    <s v="plays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x v="2782"/>
    <x v="2782"/>
    <b v="0"/>
    <n v="18"/>
    <b v="1"/>
    <s v="theater/plays"/>
    <n v="120"/>
    <n v="66.67"/>
    <x v="1"/>
    <s v="plays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x v="2783"/>
    <x v="2783"/>
    <b v="0"/>
    <n v="61"/>
    <b v="1"/>
    <s v="theater/plays"/>
    <n v="115"/>
    <n v="18.77"/>
    <x v="1"/>
    <s v="plays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x v="2784"/>
    <x v="2784"/>
    <b v="0"/>
    <n v="108"/>
    <b v="1"/>
    <s v="theater/plays"/>
    <n v="119"/>
    <n v="66.11"/>
    <x v="1"/>
    <s v="plays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x v="2785"/>
    <x v="2785"/>
    <b v="0"/>
    <n v="142"/>
    <b v="1"/>
    <s v="theater/plays"/>
    <n v="105"/>
    <n v="36.86"/>
    <x v="1"/>
    <s v="plays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x v="2786"/>
    <x v="2786"/>
    <b v="0"/>
    <n v="74"/>
    <b v="1"/>
    <s v="theater/plays"/>
    <n v="118"/>
    <n v="39.81"/>
    <x v="1"/>
    <s v="plays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x v="2787"/>
    <x v="2787"/>
    <b v="0"/>
    <n v="38"/>
    <b v="1"/>
    <s v="theater/plays"/>
    <n v="120"/>
    <n v="31.5"/>
    <x v="1"/>
    <s v="plays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x v="2788"/>
    <x v="2788"/>
    <b v="0"/>
    <n v="20"/>
    <b v="1"/>
    <s v="theater/plays"/>
    <n v="103"/>
    <n v="102.5"/>
    <x v="1"/>
    <s v="plays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x v="2789"/>
    <x v="2789"/>
    <b v="0"/>
    <n v="24"/>
    <b v="1"/>
    <s v="theater/plays"/>
    <n v="101"/>
    <n v="126.46"/>
    <x v="1"/>
    <s v="plays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x v="2790"/>
    <x v="2790"/>
    <b v="0"/>
    <n v="66"/>
    <b v="1"/>
    <s v="theater/plays"/>
    <n v="105"/>
    <n v="47.88"/>
    <x v="1"/>
    <s v="plays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x v="2791"/>
    <x v="2791"/>
    <b v="0"/>
    <n v="28"/>
    <b v="1"/>
    <s v="theater/plays"/>
    <n v="103"/>
    <n v="73.209999999999994"/>
    <x v="1"/>
    <s v="plays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x v="2792"/>
    <x v="2792"/>
    <b v="0"/>
    <n v="24"/>
    <b v="1"/>
    <s v="theater/plays"/>
    <n v="108"/>
    <n v="89.67"/>
    <x v="1"/>
    <s v="plays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x v="2793"/>
    <x v="2793"/>
    <b v="0"/>
    <n v="73"/>
    <b v="1"/>
    <s v="theater/plays"/>
    <n v="111"/>
    <n v="151.46"/>
    <x v="1"/>
    <s v="plays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x v="2794"/>
    <x v="2794"/>
    <b v="0"/>
    <n v="3"/>
    <b v="1"/>
    <s v="theater/plays"/>
    <n v="150"/>
    <n v="25"/>
    <x v="1"/>
    <s v="plays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x v="2795"/>
    <x v="2795"/>
    <b v="0"/>
    <n v="20"/>
    <b v="1"/>
    <s v="theater/plays"/>
    <n v="104"/>
    <n v="36.5"/>
    <x v="1"/>
    <s v="plays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x v="2796"/>
    <x v="2796"/>
    <b v="0"/>
    <n v="21"/>
    <b v="1"/>
    <s v="theater/plays"/>
    <n v="116"/>
    <n v="44"/>
    <x v="1"/>
    <s v="plays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x v="2797"/>
    <x v="2797"/>
    <b v="0"/>
    <n v="94"/>
    <b v="1"/>
    <s v="theater/plays"/>
    <n v="103"/>
    <n v="87.36"/>
    <x v="1"/>
    <s v="plays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x v="2798"/>
    <x v="2798"/>
    <b v="0"/>
    <n v="139"/>
    <b v="1"/>
    <s v="theater/plays"/>
    <n v="101"/>
    <n v="36.47"/>
    <x v="1"/>
    <s v="plays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x v="2799"/>
    <x v="2799"/>
    <b v="0"/>
    <n v="130"/>
    <b v="1"/>
    <s v="theater/plays"/>
    <n v="117"/>
    <n v="44.86"/>
    <x v="1"/>
    <s v="plays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x v="2800"/>
    <x v="2800"/>
    <b v="0"/>
    <n v="31"/>
    <b v="1"/>
    <s v="theater/plays"/>
    <n v="133"/>
    <n v="42.9"/>
    <x v="1"/>
    <s v="plays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x v="2801"/>
    <x v="2801"/>
    <b v="0"/>
    <n v="13"/>
    <b v="1"/>
    <s v="theater/plays"/>
    <n v="133"/>
    <n v="51.23"/>
    <x v="1"/>
    <s v="plays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x v="2802"/>
    <x v="2802"/>
    <b v="0"/>
    <n v="90"/>
    <b v="1"/>
    <s v="theater/plays"/>
    <n v="102"/>
    <n v="33.94"/>
    <x v="1"/>
    <s v="plays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x v="2803"/>
    <x v="2803"/>
    <b v="0"/>
    <n v="141"/>
    <b v="1"/>
    <s v="theater/plays"/>
    <n v="128"/>
    <n v="90.74"/>
    <x v="1"/>
    <s v="plays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x v="2804"/>
    <x v="2804"/>
    <b v="0"/>
    <n v="23"/>
    <b v="1"/>
    <s v="theater/plays"/>
    <n v="115"/>
    <n v="50"/>
    <x v="1"/>
    <s v="plays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x v="2805"/>
    <x v="2805"/>
    <b v="0"/>
    <n v="18"/>
    <b v="1"/>
    <s v="theater/plays"/>
    <n v="110"/>
    <n v="24.44"/>
    <x v="1"/>
    <s v="plays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x v="2806"/>
    <x v="2806"/>
    <b v="0"/>
    <n v="76"/>
    <b v="1"/>
    <s v="theater/plays"/>
    <n v="112"/>
    <n v="44.25"/>
    <x v="1"/>
    <s v="plays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x v="2807"/>
    <x v="2807"/>
    <b v="0"/>
    <n v="93"/>
    <b v="1"/>
    <s v="theater/plays"/>
    <n v="126"/>
    <n v="67.739999999999995"/>
    <x v="1"/>
    <s v="plays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x v="2808"/>
    <x v="2808"/>
    <b v="0"/>
    <n v="69"/>
    <b v="1"/>
    <s v="theater/plays"/>
    <n v="100"/>
    <n v="65.38"/>
    <x v="1"/>
    <s v="plays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x v="2809"/>
    <x v="2809"/>
    <b v="0"/>
    <n v="21"/>
    <b v="1"/>
    <s v="theater/plays"/>
    <n v="102"/>
    <n v="121.9"/>
    <x v="1"/>
    <s v="plays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x v="2810"/>
    <x v="2810"/>
    <b v="0"/>
    <n v="57"/>
    <b v="1"/>
    <s v="theater/plays"/>
    <n v="108"/>
    <n v="47.46"/>
    <x v="1"/>
    <s v="plays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x v="2811"/>
    <x v="2811"/>
    <b v="0"/>
    <n v="108"/>
    <b v="1"/>
    <s v="theater/plays"/>
    <n v="100"/>
    <n v="92.84"/>
    <x v="1"/>
    <s v="plays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x v="2812"/>
    <x v="2812"/>
    <b v="0"/>
    <n v="83"/>
    <b v="1"/>
    <s v="theater/plays"/>
    <n v="113"/>
    <n v="68.25"/>
    <x v="1"/>
    <s v="plays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x v="2813"/>
    <x v="2813"/>
    <b v="0"/>
    <n v="96"/>
    <b v="1"/>
    <s v="theater/plays"/>
    <n v="128"/>
    <n v="37.21"/>
    <x v="1"/>
    <s v="plays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x v="2814"/>
    <x v="2814"/>
    <b v="0"/>
    <n v="64"/>
    <b v="1"/>
    <s v="theater/plays"/>
    <n v="108"/>
    <n v="25.25"/>
    <x v="1"/>
    <s v="plays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x v="2815"/>
    <x v="2815"/>
    <b v="0"/>
    <n v="14"/>
    <b v="1"/>
    <s v="theater/plays"/>
    <n v="242"/>
    <n v="43.21"/>
    <x v="1"/>
    <s v="plays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x v="2816"/>
    <x v="2816"/>
    <b v="0"/>
    <n v="169"/>
    <b v="1"/>
    <s v="theater/plays"/>
    <n v="142"/>
    <n v="25.13"/>
    <x v="1"/>
    <s v="plays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x v="2817"/>
    <x v="2817"/>
    <b v="0"/>
    <n v="33"/>
    <b v="1"/>
    <s v="theater/plays"/>
    <n v="130"/>
    <n v="23.64"/>
    <x v="1"/>
    <s v="plays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x v="2818"/>
    <x v="2818"/>
    <b v="0"/>
    <n v="102"/>
    <b v="1"/>
    <s v="theater/plays"/>
    <n v="106"/>
    <n v="103.95"/>
    <x v="1"/>
    <s v="plays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x v="2819"/>
    <x v="2819"/>
    <b v="0"/>
    <n v="104"/>
    <b v="1"/>
    <s v="theater/plays"/>
    <n v="105"/>
    <n v="50.38"/>
    <x v="1"/>
    <s v="plays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x v="2820"/>
    <x v="2820"/>
    <b v="0"/>
    <n v="20"/>
    <b v="1"/>
    <s v="theater/plays"/>
    <n v="136"/>
    <n v="13.6"/>
    <x v="1"/>
    <s v="plays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x v="2821"/>
    <x v="2821"/>
    <b v="0"/>
    <n v="35"/>
    <b v="1"/>
    <s v="theater/plays"/>
    <n v="100"/>
    <n v="28.57"/>
    <x v="1"/>
    <s v="plays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x v="2822"/>
    <x v="2822"/>
    <b v="0"/>
    <n v="94"/>
    <b v="1"/>
    <s v="theater/plays"/>
    <n v="100"/>
    <n v="63.83"/>
    <x v="1"/>
    <s v="plays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x v="2823"/>
    <x v="2823"/>
    <b v="0"/>
    <n v="14"/>
    <b v="1"/>
    <s v="theater/plays"/>
    <n v="124"/>
    <n v="8.86"/>
    <x v="1"/>
    <s v="plays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x v="2824"/>
    <x v="2824"/>
    <b v="0"/>
    <n v="15"/>
    <b v="1"/>
    <s v="theater/plays"/>
    <n v="117"/>
    <n v="50.67"/>
    <x v="1"/>
    <s v="plays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x v="2825"/>
    <x v="2825"/>
    <b v="0"/>
    <n v="51"/>
    <b v="1"/>
    <s v="theater/plays"/>
    <n v="103"/>
    <n v="60.78"/>
    <x v="1"/>
    <s v="plays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x v="2826"/>
    <x v="2826"/>
    <b v="0"/>
    <n v="19"/>
    <b v="1"/>
    <s v="theater/plays"/>
    <n v="108"/>
    <n v="113.42"/>
    <x v="1"/>
    <s v="plays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x v="2827"/>
    <x v="2827"/>
    <b v="0"/>
    <n v="23"/>
    <b v="1"/>
    <s v="theater/plays"/>
    <n v="120"/>
    <n v="104.57"/>
    <x v="1"/>
    <s v="plays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x v="2828"/>
    <x v="2828"/>
    <b v="0"/>
    <n v="97"/>
    <b v="1"/>
    <s v="theater/plays"/>
    <n v="100"/>
    <n v="98.31"/>
    <x v="1"/>
    <s v="plays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x v="2829"/>
    <x v="2829"/>
    <b v="0"/>
    <n v="76"/>
    <b v="1"/>
    <s v="theater/plays"/>
    <n v="107"/>
    <n v="35.04"/>
    <x v="1"/>
    <s v="plays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x v="2830"/>
    <x v="2830"/>
    <b v="0"/>
    <n v="11"/>
    <b v="1"/>
    <s v="theater/plays"/>
    <n v="100"/>
    <n v="272.73"/>
    <x v="1"/>
    <s v="plays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x v="2831"/>
    <x v="2831"/>
    <b v="0"/>
    <n v="52"/>
    <b v="1"/>
    <s v="theater/plays"/>
    <n v="111"/>
    <n v="63.85"/>
    <x v="1"/>
    <s v="plays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x v="2832"/>
    <x v="2832"/>
    <b v="0"/>
    <n v="95"/>
    <b v="1"/>
    <s v="theater/plays"/>
    <n v="115"/>
    <n v="30.19"/>
    <x v="1"/>
    <s v="plays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d v="2015-10-11T02:00:00"/>
    <x v="2833"/>
    <x v="2833"/>
    <b v="0"/>
    <n v="35"/>
    <b v="1"/>
    <s v="theater/plays"/>
    <n v="108"/>
    <n v="83.51"/>
    <x v="1"/>
    <s v="plays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x v="2834"/>
    <x v="2834"/>
    <b v="0"/>
    <n v="21"/>
    <b v="1"/>
    <s v="theater/plays"/>
    <n v="170"/>
    <n v="64.760000000000005"/>
    <x v="1"/>
    <s v="plays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x v="2835"/>
    <x v="2835"/>
    <b v="0"/>
    <n v="93"/>
    <b v="1"/>
    <s v="theater/plays"/>
    <n v="187"/>
    <n v="20.12"/>
    <x v="1"/>
    <s v="plays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x v="2836"/>
    <x v="2836"/>
    <b v="0"/>
    <n v="11"/>
    <b v="1"/>
    <s v="theater/plays"/>
    <n v="108"/>
    <n v="44.09"/>
    <x v="1"/>
    <s v="plays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x v="2837"/>
    <x v="2837"/>
    <b v="0"/>
    <n v="21"/>
    <b v="1"/>
    <s v="theater/plays"/>
    <n v="100"/>
    <n v="40.479999999999997"/>
    <x v="1"/>
    <s v="plays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x v="2838"/>
    <x v="2838"/>
    <b v="0"/>
    <n v="54"/>
    <b v="1"/>
    <s v="theater/plays"/>
    <n v="120"/>
    <n v="44.54"/>
    <x v="1"/>
    <s v="plays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x v="2839"/>
    <x v="2839"/>
    <b v="0"/>
    <n v="31"/>
    <b v="1"/>
    <s v="theater/plays"/>
    <n v="111"/>
    <n v="125.81"/>
    <x v="1"/>
    <s v="plays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x v="2840"/>
    <x v="2840"/>
    <b v="0"/>
    <n v="132"/>
    <b v="1"/>
    <s v="theater/plays"/>
    <n v="104"/>
    <n v="19.7"/>
    <x v="1"/>
    <s v="plays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x v="2841"/>
    <x v="2841"/>
    <b v="0"/>
    <n v="1"/>
    <b v="0"/>
    <s v="theater/plays"/>
    <n v="1"/>
    <n v="10"/>
    <x v="1"/>
    <s v="plays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x v="2842"/>
    <x v="2842"/>
    <b v="0"/>
    <n v="0"/>
    <b v="0"/>
    <s v="theater/plays"/>
    <n v="0"/>
    <n v="0"/>
    <x v="1"/>
    <s v="plays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x v="2843"/>
    <x v="2843"/>
    <b v="0"/>
    <n v="0"/>
    <b v="0"/>
    <s v="theater/plays"/>
    <n v="0"/>
    <n v="0"/>
    <x v="1"/>
    <s v="plays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x v="2844"/>
    <x v="2844"/>
    <b v="0"/>
    <n v="1"/>
    <b v="0"/>
    <s v="theater/plays"/>
    <n v="5"/>
    <n v="30"/>
    <x v="1"/>
    <s v="plays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x v="2845"/>
    <x v="2845"/>
    <b v="0"/>
    <n v="39"/>
    <b v="0"/>
    <s v="theater/plays"/>
    <n v="32"/>
    <n v="60.67"/>
    <x v="1"/>
    <s v="plays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x v="2846"/>
    <x v="2846"/>
    <b v="0"/>
    <n v="0"/>
    <b v="0"/>
    <s v="theater/plays"/>
    <n v="0"/>
    <n v="0"/>
    <x v="1"/>
    <s v="plays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x v="2847"/>
    <x v="2847"/>
    <b v="0"/>
    <n v="0"/>
    <b v="0"/>
    <s v="theater/plays"/>
    <n v="0"/>
    <n v="0"/>
    <x v="1"/>
    <s v="plays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x v="2848"/>
    <x v="2848"/>
    <b v="0"/>
    <n v="3"/>
    <b v="0"/>
    <s v="theater/plays"/>
    <n v="0"/>
    <n v="23.33"/>
    <x v="1"/>
    <s v="plays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x v="2849"/>
    <x v="2849"/>
    <b v="0"/>
    <n v="1"/>
    <b v="0"/>
    <s v="theater/plays"/>
    <n v="1"/>
    <n v="5"/>
    <x v="1"/>
    <s v="plays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x v="2850"/>
    <x v="2850"/>
    <b v="0"/>
    <n v="13"/>
    <b v="0"/>
    <s v="theater/plays"/>
    <n v="4"/>
    <n v="23.92"/>
    <x v="1"/>
    <s v="plays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x v="2851"/>
    <x v="2851"/>
    <b v="0"/>
    <n v="0"/>
    <b v="0"/>
    <s v="theater/plays"/>
    <n v="0"/>
    <n v="0"/>
    <x v="1"/>
    <s v="plays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x v="2852"/>
    <x v="2852"/>
    <b v="0"/>
    <n v="6"/>
    <b v="0"/>
    <s v="theater/plays"/>
    <n v="2"/>
    <n v="15.83"/>
    <x v="1"/>
    <s v="plays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x v="2853"/>
    <x v="2853"/>
    <b v="0"/>
    <n v="0"/>
    <b v="0"/>
    <s v="theater/plays"/>
    <n v="0"/>
    <n v="0"/>
    <x v="1"/>
    <s v="plays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x v="2854"/>
    <x v="2854"/>
    <b v="0"/>
    <n v="14"/>
    <b v="0"/>
    <s v="theater/plays"/>
    <n v="42"/>
    <n v="29.79"/>
    <x v="1"/>
    <s v="plays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x v="2855"/>
    <x v="2855"/>
    <b v="0"/>
    <n v="5"/>
    <b v="0"/>
    <s v="theater/plays"/>
    <n v="50"/>
    <n v="60"/>
    <x v="1"/>
    <s v="plays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x v="2856"/>
    <x v="2856"/>
    <b v="0"/>
    <n v="6"/>
    <b v="0"/>
    <s v="theater/plays"/>
    <n v="5"/>
    <n v="24.33"/>
    <x v="1"/>
    <s v="plays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x v="2857"/>
    <x v="2857"/>
    <b v="0"/>
    <n v="15"/>
    <b v="0"/>
    <s v="theater/plays"/>
    <n v="20"/>
    <n v="500"/>
    <x v="1"/>
    <s v="plays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x v="2858"/>
    <x v="2858"/>
    <b v="0"/>
    <n v="0"/>
    <b v="0"/>
    <s v="theater/plays"/>
    <n v="0"/>
    <n v="0"/>
    <x v="1"/>
    <s v="plays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x v="2859"/>
    <x v="2859"/>
    <b v="0"/>
    <n v="1"/>
    <b v="0"/>
    <s v="theater/plays"/>
    <n v="2"/>
    <n v="35"/>
    <x v="1"/>
    <s v="plays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x v="2860"/>
    <x v="2860"/>
    <b v="0"/>
    <n v="9"/>
    <b v="0"/>
    <s v="theater/plays"/>
    <n v="7"/>
    <n v="29.56"/>
    <x v="1"/>
    <s v="plays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x v="2861"/>
    <x v="2861"/>
    <b v="0"/>
    <n v="3"/>
    <b v="0"/>
    <s v="theater/plays"/>
    <n v="32"/>
    <n v="26.67"/>
    <x v="1"/>
    <s v="plays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x v="2862"/>
    <x v="2862"/>
    <b v="0"/>
    <n v="3"/>
    <b v="0"/>
    <s v="theater/plays"/>
    <n v="0"/>
    <n v="18.329999999999998"/>
    <x v="1"/>
    <s v="plays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x v="2863"/>
    <x v="2863"/>
    <b v="0"/>
    <n v="1"/>
    <b v="0"/>
    <s v="theater/plays"/>
    <n v="0"/>
    <n v="20"/>
    <x v="1"/>
    <s v="plays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d v="2015-07-17T13:18:00"/>
    <x v="2864"/>
    <x v="2864"/>
    <b v="0"/>
    <n v="3"/>
    <b v="0"/>
    <s v="theater/plays"/>
    <n v="2"/>
    <n v="13.33"/>
    <x v="1"/>
    <s v="plays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x v="2865"/>
    <x v="2865"/>
    <b v="0"/>
    <n v="0"/>
    <b v="0"/>
    <s v="theater/plays"/>
    <n v="0"/>
    <n v="0"/>
    <x v="1"/>
    <s v="plays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x v="2866"/>
    <x v="2866"/>
    <b v="0"/>
    <n v="2"/>
    <b v="0"/>
    <s v="theater/plays"/>
    <n v="1"/>
    <n v="22.5"/>
    <x v="1"/>
    <s v="plays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x v="2867"/>
    <x v="2867"/>
    <b v="0"/>
    <n v="10"/>
    <b v="0"/>
    <s v="theater/plays"/>
    <n v="20"/>
    <n v="50.4"/>
    <x v="1"/>
    <s v="plays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x v="2868"/>
    <x v="2868"/>
    <b v="0"/>
    <n v="60"/>
    <b v="0"/>
    <s v="theater/plays"/>
    <n v="42"/>
    <n v="105.03"/>
    <x v="1"/>
    <s v="plays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x v="2869"/>
    <x v="2869"/>
    <b v="0"/>
    <n v="5"/>
    <b v="0"/>
    <s v="theater/plays"/>
    <n v="1"/>
    <n v="35.4"/>
    <x v="1"/>
    <s v="plays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x v="2870"/>
    <x v="2870"/>
    <b v="0"/>
    <n v="9"/>
    <b v="0"/>
    <s v="theater/plays"/>
    <n v="15"/>
    <n v="83.33"/>
    <x v="1"/>
    <s v="plays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x v="2871"/>
    <x v="2871"/>
    <b v="0"/>
    <n v="13"/>
    <b v="0"/>
    <s v="theater/plays"/>
    <n v="5"/>
    <n v="35.92"/>
    <x v="1"/>
    <s v="plays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x v="2872"/>
    <x v="2872"/>
    <b v="0"/>
    <n v="0"/>
    <b v="0"/>
    <s v="theater/plays"/>
    <n v="0"/>
    <n v="0"/>
    <x v="1"/>
    <s v="plays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x v="2873"/>
    <x v="2873"/>
    <b v="0"/>
    <n v="8"/>
    <b v="0"/>
    <s v="theater/plays"/>
    <n v="38"/>
    <n v="119.13"/>
    <x v="1"/>
    <s v="plays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x v="2874"/>
    <x v="2874"/>
    <b v="0"/>
    <n v="3"/>
    <b v="0"/>
    <s v="theater/plays"/>
    <n v="5"/>
    <n v="90.33"/>
    <x v="1"/>
    <s v="plays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x v="2875"/>
    <x v="2875"/>
    <b v="0"/>
    <n v="3"/>
    <b v="0"/>
    <s v="theater/plays"/>
    <n v="0"/>
    <n v="2.33"/>
    <x v="1"/>
    <s v="plays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x v="2876"/>
    <x v="2876"/>
    <b v="0"/>
    <n v="0"/>
    <b v="0"/>
    <s v="theater/plays"/>
    <n v="0"/>
    <n v="0"/>
    <x v="1"/>
    <s v="plays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x v="2877"/>
    <x v="2877"/>
    <b v="0"/>
    <n v="6"/>
    <b v="0"/>
    <s v="theater/plays"/>
    <n v="11"/>
    <n v="108.33"/>
    <x v="1"/>
    <s v="plays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x v="2878"/>
    <x v="2878"/>
    <b v="0"/>
    <n v="4"/>
    <b v="0"/>
    <s v="theater/plays"/>
    <n v="2"/>
    <n v="15.75"/>
    <x v="1"/>
    <s v="plays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x v="2879"/>
    <x v="2879"/>
    <b v="0"/>
    <n v="1"/>
    <b v="0"/>
    <s v="theater/plays"/>
    <n v="0"/>
    <n v="29"/>
    <x v="1"/>
    <s v="plays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x v="2880"/>
    <x v="2880"/>
    <b v="0"/>
    <n v="29"/>
    <b v="0"/>
    <s v="theater/plays"/>
    <n v="23"/>
    <n v="96.55"/>
    <x v="1"/>
    <s v="plays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x v="2881"/>
    <x v="2881"/>
    <b v="0"/>
    <n v="0"/>
    <b v="0"/>
    <s v="theater/plays"/>
    <n v="0"/>
    <n v="0"/>
    <x v="1"/>
    <s v="plays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x v="2882"/>
    <x v="2882"/>
    <b v="0"/>
    <n v="4"/>
    <b v="0"/>
    <s v="theater/plays"/>
    <n v="34"/>
    <n v="63"/>
    <x v="1"/>
    <s v="plays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x v="2883"/>
    <x v="2883"/>
    <b v="0"/>
    <n v="5"/>
    <b v="0"/>
    <s v="theater/plays"/>
    <n v="19"/>
    <n v="381.6"/>
    <x v="1"/>
    <s v="plays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x v="2884"/>
    <x v="2884"/>
    <b v="0"/>
    <n v="4"/>
    <b v="0"/>
    <s v="theater/plays"/>
    <n v="0"/>
    <n v="46.25"/>
    <x v="1"/>
    <s v="plays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x v="2885"/>
    <x v="2885"/>
    <b v="0"/>
    <n v="5"/>
    <b v="0"/>
    <s v="theater/plays"/>
    <n v="33"/>
    <n v="26"/>
    <x v="1"/>
    <s v="plays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x v="2886"/>
    <x v="2886"/>
    <b v="0"/>
    <n v="1"/>
    <b v="0"/>
    <s v="theater/plays"/>
    <n v="5"/>
    <n v="10"/>
    <x v="1"/>
    <s v="plays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x v="2887"/>
    <x v="2887"/>
    <b v="0"/>
    <n v="1"/>
    <b v="0"/>
    <s v="theater/plays"/>
    <n v="0"/>
    <n v="5"/>
    <x v="1"/>
    <s v="plays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x v="2888"/>
    <x v="2888"/>
    <b v="0"/>
    <n v="0"/>
    <b v="0"/>
    <s v="theater/plays"/>
    <n v="0"/>
    <n v="0"/>
    <x v="1"/>
    <s v="plays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x v="2889"/>
    <x v="2889"/>
    <b v="0"/>
    <n v="14"/>
    <b v="0"/>
    <s v="theater/plays"/>
    <n v="38"/>
    <n v="81.569999999999993"/>
    <x v="1"/>
    <s v="plays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x v="2890"/>
    <x v="2890"/>
    <b v="0"/>
    <n v="3"/>
    <b v="0"/>
    <s v="theater/plays"/>
    <n v="1"/>
    <n v="7"/>
    <x v="1"/>
    <s v="plays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x v="2891"/>
    <x v="2891"/>
    <b v="0"/>
    <n v="10"/>
    <b v="0"/>
    <s v="theater/plays"/>
    <n v="3"/>
    <n v="27.3"/>
    <x v="1"/>
    <s v="plays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x v="2892"/>
    <x v="2892"/>
    <b v="0"/>
    <n v="17"/>
    <b v="0"/>
    <s v="theater/plays"/>
    <n v="9"/>
    <n v="29.41"/>
    <x v="1"/>
    <s v="plays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d v="2015-01-09T02:00:00"/>
    <x v="2893"/>
    <x v="2893"/>
    <b v="0"/>
    <n v="2"/>
    <b v="0"/>
    <s v="theater/plays"/>
    <n v="1"/>
    <n v="12.5"/>
    <x v="1"/>
    <s v="plays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x v="2894"/>
    <x v="2894"/>
    <b v="0"/>
    <n v="0"/>
    <b v="0"/>
    <s v="theater/plays"/>
    <n v="0"/>
    <n v="0"/>
    <x v="1"/>
    <s v="plays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x v="2895"/>
    <x v="2895"/>
    <b v="0"/>
    <n v="4"/>
    <b v="0"/>
    <s v="theater/plays"/>
    <n v="5"/>
    <n v="5.75"/>
    <x v="1"/>
    <s v="plays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x v="2896"/>
    <x v="2896"/>
    <b v="0"/>
    <n v="12"/>
    <b v="0"/>
    <s v="theater/plays"/>
    <n v="21"/>
    <n v="52.08"/>
    <x v="1"/>
    <s v="plays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x v="2897"/>
    <x v="2897"/>
    <b v="0"/>
    <n v="3"/>
    <b v="0"/>
    <s v="theater/plays"/>
    <n v="5"/>
    <n v="183.33"/>
    <x v="1"/>
    <s v="plays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x v="2898"/>
    <x v="2898"/>
    <b v="0"/>
    <n v="12"/>
    <b v="0"/>
    <s v="theater/plays"/>
    <n v="4"/>
    <n v="26.33"/>
    <x v="1"/>
    <s v="plays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x v="2899"/>
    <x v="2899"/>
    <b v="0"/>
    <n v="0"/>
    <b v="0"/>
    <s v="theater/plays"/>
    <n v="0"/>
    <n v="0"/>
    <x v="1"/>
    <s v="plays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x v="2900"/>
    <x v="2900"/>
    <b v="0"/>
    <n v="7"/>
    <b v="0"/>
    <s v="theater/plays"/>
    <n v="62"/>
    <n v="486.43"/>
    <x v="1"/>
    <s v="plays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x v="2901"/>
    <x v="2901"/>
    <b v="0"/>
    <n v="2"/>
    <b v="0"/>
    <s v="theater/plays"/>
    <n v="1"/>
    <n v="3"/>
    <x v="1"/>
    <s v="plays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x v="2902"/>
    <x v="2902"/>
    <b v="0"/>
    <n v="1"/>
    <b v="0"/>
    <s v="theater/plays"/>
    <n v="0"/>
    <n v="25"/>
    <x v="1"/>
    <s v="plays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x v="2903"/>
    <x v="2903"/>
    <b v="0"/>
    <n v="4"/>
    <b v="0"/>
    <s v="theater/plays"/>
    <n v="1"/>
    <n v="9.75"/>
    <x v="1"/>
    <s v="plays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x v="2904"/>
    <x v="2904"/>
    <b v="0"/>
    <n v="4"/>
    <b v="0"/>
    <s v="theater/plays"/>
    <n v="5"/>
    <n v="18.75"/>
    <x v="1"/>
    <s v="plays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x v="2905"/>
    <x v="2905"/>
    <b v="0"/>
    <n v="17"/>
    <b v="0"/>
    <s v="theater/plays"/>
    <n v="18"/>
    <n v="36.590000000000003"/>
    <x v="1"/>
    <s v="plays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x v="2906"/>
    <x v="2906"/>
    <b v="0"/>
    <n v="7"/>
    <b v="0"/>
    <s v="theater/plays"/>
    <n v="9"/>
    <n v="80.709999999999994"/>
    <x v="1"/>
    <s v="plays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x v="2907"/>
    <x v="2907"/>
    <b v="0"/>
    <n v="2"/>
    <b v="0"/>
    <s v="theater/plays"/>
    <n v="0"/>
    <n v="1"/>
    <x v="1"/>
    <s v="plays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x v="2908"/>
    <x v="2908"/>
    <b v="0"/>
    <n v="5"/>
    <b v="0"/>
    <s v="theater/plays"/>
    <n v="3"/>
    <n v="52.8"/>
    <x v="1"/>
    <s v="plays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x v="2909"/>
    <x v="2909"/>
    <b v="0"/>
    <n v="1"/>
    <b v="0"/>
    <s v="theater/plays"/>
    <n v="0"/>
    <n v="20"/>
    <x v="1"/>
    <s v="plays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x v="2910"/>
    <x v="2910"/>
    <b v="0"/>
    <n v="1"/>
    <b v="0"/>
    <s v="theater/plays"/>
    <n v="0"/>
    <n v="1"/>
    <x v="1"/>
    <s v="plays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x v="2911"/>
    <x v="2911"/>
    <b v="0"/>
    <n v="14"/>
    <b v="0"/>
    <s v="theater/plays"/>
    <n v="37"/>
    <n v="46.93"/>
    <x v="1"/>
    <s v="plays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x v="2912"/>
    <x v="2912"/>
    <b v="0"/>
    <n v="26"/>
    <b v="0"/>
    <s v="theater/plays"/>
    <n v="14"/>
    <n v="78.08"/>
    <x v="1"/>
    <s v="plays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x v="2913"/>
    <x v="2913"/>
    <b v="0"/>
    <n v="2"/>
    <b v="0"/>
    <s v="theater/plays"/>
    <n v="0"/>
    <n v="1"/>
    <x v="1"/>
    <s v="plays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x v="2914"/>
    <x v="2914"/>
    <b v="0"/>
    <n v="1"/>
    <b v="0"/>
    <s v="theater/plays"/>
    <n v="0"/>
    <n v="1"/>
    <x v="1"/>
    <s v="plays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x v="2915"/>
    <x v="2915"/>
    <b v="0"/>
    <n v="3"/>
    <b v="0"/>
    <s v="theater/plays"/>
    <n v="61"/>
    <n v="203.67"/>
    <x v="1"/>
    <s v="plays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x v="2916"/>
    <x v="2916"/>
    <b v="0"/>
    <n v="7"/>
    <b v="0"/>
    <s v="theater/plays"/>
    <n v="8"/>
    <n v="20.71"/>
    <x v="1"/>
    <s v="plays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x v="2917"/>
    <x v="2917"/>
    <b v="0"/>
    <n v="9"/>
    <b v="0"/>
    <s v="theater/plays"/>
    <n v="22"/>
    <n v="48.56"/>
    <x v="1"/>
    <s v="plays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x v="2918"/>
    <x v="2918"/>
    <b v="0"/>
    <n v="20"/>
    <b v="0"/>
    <s v="theater/plays"/>
    <n v="27"/>
    <n v="68.099999999999994"/>
    <x v="1"/>
    <s v="plays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x v="2919"/>
    <x v="2919"/>
    <b v="0"/>
    <n v="6"/>
    <b v="0"/>
    <s v="theater/plays"/>
    <n v="9"/>
    <n v="8.5"/>
    <x v="1"/>
    <s v="plays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x v="2920"/>
    <x v="2920"/>
    <b v="0"/>
    <n v="13"/>
    <b v="0"/>
    <s v="theater/plays"/>
    <n v="27"/>
    <n v="51.62"/>
    <x v="1"/>
    <s v="plays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x v="2921"/>
    <x v="2921"/>
    <b v="0"/>
    <n v="3"/>
    <b v="1"/>
    <s v="theater/musical"/>
    <n v="129"/>
    <n v="43"/>
    <x v="1"/>
    <s v="musical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x v="2922"/>
    <x v="2922"/>
    <b v="0"/>
    <n v="6"/>
    <b v="1"/>
    <s v="theater/musical"/>
    <n v="100"/>
    <n v="83.33"/>
    <x v="1"/>
    <s v="musical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x v="2923"/>
    <x v="2923"/>
    <b v="0"/>
    <n v="10"/>
    <b v="1"/>
    <s v="theater/musical"/>
    <n v="100"/>
    <n v="30"/>
    <x v="1"/>
    <s v="musical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x v="2924"/>
    <x v="2924"/>
    <b v="0"/>
    <n v="147"/>
    <b v="1"/>
    <s v="theater/musical"/>
    <n v="103"/>
    <n v="175.51"/>
    <x v="1"/>
    <s v="musical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x v="2925"/>
    <x v="2925"/>
    <b v="0"/>
    <n v="199"/>
    <b v="1"/>
    <s v="theater/musical"/>
    <n v="102"/>
    <n v="231.66"/>
    <x v="1"/>
    <s v="musical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x v="2926"/>
    <x v="2926"/>
    <b v="0"/>
    <n v="50"/>
    <b v="1"/>
    <s v="theater/musical"/>
    <n v="125"/>
    <n v="75"/>
    <x v="1"/>
    <s v="musical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x v="2927"/>
    <x v="2927"/>
    <b v="0"/>
    <n v="21"/>
    <b v="1"/>
    <s v="theater/musical"/>
    <n v="131"/>
    <n v="112.14"/>
    <x v="1"/>
    <s v="musical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x v="2928"/>
    <x v="2928"/>
    <b v="0"/>
    <n v="24"/>
    <b v="1"/>
    <s v="theater/musical"/>
    <n v="100"/>
    <n v="41.67"/>
    <x v="1"/>
    <s v="musical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x v="2929"/>
    <x v="2929"/>
    <b v="0"/>
    <n v="32"/>
    <b v="1"/>
    <s v="theater/musical"/>
    <n v="102"/>
    <n v="255.17"/>
    <x v="1"/>
    <s v="musical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x v="2930"/>
    <x v="2930"/>
    <b v="0"/>
    <n v="62"/>
    <b v="1"/>
    <s v="theater/musical"/>
    <n v="101"/>
    <n v="162.77000000000001"/>
    <x v="1"/>
    <s v="musical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x v="2931"/>
    <x v="2931"/>
    <b v="0"/>
    <n v="9"/>
    <b v="1"/>
    <s v="theater/musical"/>
    <n v="106"/>
    <n v="88.33"/>
    <x v="1"/>
    <s v="musical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x v="2932"/>
    <x v="2932"/>
    <b v="0"/>
    <n v="38"/>
    <b v="1"/>
    <s v="theater/musical"/>
    <n v="105"/>
    <n v="85.74"/>
    <x v="1"/>
    <s v="musical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x v="2933"/>
    <x v="2933"/>
    <b v="0"/>
    <n v="54"/>
    <b v="1"/>
    <s v="theater/musical"/>
    <n v="103"/>
    <n v="47.57"/>
    <x v="1"/>
    <s v="musical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x v="2934"/>
    <x v="2934"/>
    <b v="0"/>
    <n v="37"/>
    <b v="1"/>
    <s v="theater/musical"/>
    <n v="108"/>
    <n v="72.97"/>
    <x v="1"/>
    <s v="musical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x v="2935"/>
    <x v="2935"/>
    <b v="0"/>
    <n v="39"/>
    <b v="1"/>
    <s v="theater/musical"/>
    <n v="101"/>
    <n v="90.54"/>
    <x v="1"/>
    <s v="musical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x v="2936"/>
    <x v="2936"/>
    <b v="0"/>
    <n v="34"/>
    <b v="1"/>
    <s v="theater/musical"/>
    <n v="128"/>
    <n v="37.65"/>
    <x v="1"/>
    <s v="musical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x v="2937"/>
    <x v="2937"/>
    <b v="0"/>
    <n v="55"/>
    <b v="1"/>
    <s v="theater/musical"/>
    <n v="133"/>
    <n v="36.36"/>
    <x v="1"/>
    <s v="musical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x v="2938"/>
    <x v="2938"/>
    <b v="0"/>
    <n v="32"/>
    <b v="1"/>
    <s v="theater/musical"/>
    <n v="101"/>
    <n v="126.72"/>
    <x v="1"/>
    <s v="musical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x v="2939"/>
    <x v="2939"/>
    <b v="0"/>
    <n v="25"/>
    <b v="1"/>
    <s v="theater/musical"/>
    <n v="103"/>
    <n v="329.2"/>
    <x v="1"/>
    <s v="musical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x v="2940"/>
    <x v="2940"/>
    <b v="0"/>
    <n v="33"/>
    <b v="1"/>
    <s v="theater/musical"/>
    <n v="107"/>
    <n v="81.239999999999995"/>
    <x v="1"/>
    <s v="musical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x v="2941"/>
    <x v="2941"/>
    <b v="0"/>
    <n v="1"/>
    <b v="0"/>
    <s v="theater/spaces"/>
    <n v="0"/>
    <n v="1"/>
    <x v="1"/>
    <s v="spaces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x v="2942"/>
    <x v="2942"/>
    <b v="0"/>
    <n v="202"/>
    <b v="0"/>
    <s v="theater/spaces"/>
    <n v="20"/>
    <n v="202.23"/>
    <x v="1"/>
    <s v="spaces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x v="2943"/>
    <x v="2943"/>
    <b v="0"/>
    <n v="0"/>
    <b v="0"/>
    <s v="theater/spaces"/>
    <n v="0"/>
    <n v="0"/>
    <x v="1"/>
    <s v="spaces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x v="2944"/>
    <x v="2944"/>
    <b v="0"/>
    <n v="1"/>
    <b v="0"/>
    <s v="theater/spaces"/>
    <n v="1"/>
    <n v="100"/>
    <x v="1"/>
    <s v="spaces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x v="2945"/>
    <x v="2945"/>
    <b v="0"/>
    <n v="0"/>
    <b v="0"/>
    <s v="theater/spaces"/>
    <n v="0"/>
    <n v="0"/>
    <x v="1"/>
    <s v="spaces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x v="2946"/>
    <x v="2946"/>
    <b v="0"/>
    <n v="2"/>
    <b v="0"/>
    <s v="theater/spaces"/>
    <n v="0"/>
    <n v="1"/>
    <x v="1"/>
    <s v="spaces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x v="2947"/>
    <x v="2947"/>
    <b v="0"/>
    <n v="13"/>
    <b v="0"/>
    <s v="theater/spaces"/>
    <n v="4"/>
    <n v="82.46"/>
    <x v="1"/>
    <s v="spaces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x v="2948"/>
    <x v="2948"/>
    <b v="0"/>
    <n v="9"/>
    <b v="0"/>
    <s v="theater/spaces"/>
    <n v="0"/>
    <n v="2.67"/>
    <x v="1"/>
    <s v="spaces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x v="2949"/>
    <x v="2949"/>
    <b v="0"/>
    <n v="2"/>
    <b v="0"/>
    <s v="theater/spaces"/>
    <n v="3"/>
    <n v="12.5"/>
    <x v="1"/>
    <s v="spaces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x v="2950"/>
    <x v="2950"/>
    <b v="0"/>
    <n v="0"/>
    <b v="0"/>
    <s v="theater/spaces"/>
    <n v="0"/>
    <n v="0"/>
    <x v="1"/>
    <s v="spaces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x v="2951"/>
    <x v="2951"/>
    <b v="0"/>
    <n v="58"/>
    <b v="0"/>
    <s v="theater/spaces"/>
    <n v="2"/>
    <n v="18.899999999999999"/>
    <x v="1"/>
    <s v="spaces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x v="2952"/>
    <x v="2952"/>
    <b v="0"/>
    <n v="8"/>
    <b v="0"/>
    <s v="theater/spaces"/>
    <n v="8"/>
    <n v="200.63"/>
    <x v="1"/>
    <s v="spaces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x v="2953"/>
    <x v="2953"/>
    <b v="0"/>
    <n v="3"/>
    <b v="0"/>
    <s v="theater/spaces"/>
    <n v="0"/>
    <n v="201.67"/>
    <x v="1"/>
    <s v="spaces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x v="2954"/>
    <x v="2954"/>
    <b v="0"/>
    <n v="0"/>
    <b v="0"/>
    <s v="theater/spaces"/>
    <n v="0"/>
    <n v="0"/>
    <x v="1"/>
    <s v="spaces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x v="2955"/>
    <x v="2955"/>
    <b v="0"/>
    <n v="11"/>
    <b v="0"/>
    <s v="theater/spaces"/>
    <n v="60"/>
    <n v="65"/>
    <x v="1"/>
    <s v="spaces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x v="2956"/>
    <x v="2956"/>
    <b v="0"/>
    <n v="20"/>
    <b v="0"/>
    <s v="theater/spaces"/>
    <n v="17"/>
    <n v="66.099999999999994"/>
    <x v="1"/>
    <s v="spaces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x v="2957"/>
    <x v="2957"/>
    <b v="0"/>
    <n v="3"/>
    <b v="0"/>
    <s v="theater/spaces"/>
    <n v="2"/>
    <n v="93.33"/>
    <x v="1"/>
    <s v="spaces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x v="2958"/>
    <x v="2958"/>
    <b v="0"/>
    <n v="0"/>
    <b v="0"/>
    <s v="theater/spaces"/>
    <n v="0"/>
    <n v="0"/>
    <x v="1"/>
    <s v="spaces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x v="2959"/>
    <x v="2959"/>
    <b v="0"/>
    <n v="0"/>
    <b v="0"/>
    <s v="theater/spaces"/>
    <n v="0"/>
    <n v="0"/>
    <x v="1"/>
    <s v="spaces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x v="2960"/>
    <x v="2960"/>
    <b v="0"/>
    <n v="0"/>
    <b v="0"/>
    <s v="theater/spaces"/>
    <n v="0"/>
    <n v="0"/>
    <x v="1"/>
    <s v="spaces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x v="2961"/>
    <x v="2961"/>
    <b v="0"/>
    <n v="108"/>
    <b v="1"/>
    <s v="theater/plays"/>
    <n v="110"/>
    <n v="50.75"/>
    <x v="1"/>
    <s v="plays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x v="2962"/>
    <x v="2962"/>
    <b v="0"/>
    <n v="20"/>
    <b v="1"/>
    <s v="theater/plays"/>
    <n v="122"/>
    <n v="60.9"/>
    <x v="1"/>
    <s v="plays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x v="2963"/>
    <x v="2963"/>
    <b v="0"/>
    <n v="98"/>
    <b v="1"/>
    <s v="theater/plays"/>
    <n v="107"/>
    <n v="109.03"/>
    <x v="1"/>
    <s v="plays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x v="2964"/>
    <x v="2964"/>
    <b v="0"/>
    <n v="196"/>
    <b v="1"/>
    <s v="theater/plays"/>
    <n v="101"/>
    <n v="25.69"/>
    <x v="1"/>
    <s v="plays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x v="2965"/>
    <x v="2965"/>
    <b v="0"/>
    <n v="39"/>
    <b v="1"/>
    <s v="theater/plays"/>
    <n v="109"/>
    <n v="41.92"/>
    <x v="1"/>
    <s v="plays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x v="2966"/>
    <x v="2966"/>
    <b v="0"/>
    <n v="128"/>
    <b v="1"/>
    <s v="theater/plays"/>
    <n v="114"/>
    <n v="88.77"/>
    <x v="1"/>
    <s v="plays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x v="2967"/>
    <x v="2967"/>
    <b v="0"/>
    <n v="71"/>
    <b v="1"/>
    <s v="theater/plays"/>
    <n v="114"/>
    <n v="80.23"/>
    <x v="1"/>
    <s v="plays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x v="2968"/>
    <x v="2968"/>
    <b v="0"/>
    <n v="47"/>
    <b v="1"/>
    <s v="theater/plays"/>
    <n v="106"/>
    <n v="78.94"/>
    <x v="1"/>
    <s v="plays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x v="2969"/>
    <x v="2969"/>
    <b v="0"/>
    <n v="17"/>
    <b v="1"/>
    <s v="theater/plays"/>
    <n v="163"/>
    <n v="95.59"/>
    <x v="1"/>
    <s v="plays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x v="2970"/>
    <x v="2970"/>
    <b v="0"/>
    <n v="91"/>
    <b v="1"/>
    <s v="theater/plays"/>
    <n v="106"/>
    <n v="69.89"/>
    <x v="1"/>
    <s v="plays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x v="2971"/>
    <x v="2971"/>
    <b v="0"/>
    <n v="43"/>
    <b v="1"/>
    <s v="theater/plays"/>
    <n v="100"/>
    <n v="74.53"/>
    <x v="1"/>
    <s v="plays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x v="2972"/>
    <x v="2972"/>
    <b v="0"/>
    <n v="17"/>
    <b v="1"/>
    <s v="theater/plays"/>
    <n v="105"/>
    <n v="123.94"/>
    <x v="1"/>
    <s v="plays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x v="2973"/>
    <x v="2973"/>
    <b v="0"/>
    <n v="33"/>
    <b v="1"/>
    <s v="theater/plays"/>
    <n v="175"/>
    <n v="264.85000000000002"/>
    <x v="1"/>
    <s v="plays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x v="2974"/>
    <x v="2974"/>
    <b v="0"/>
    <n v="87"/>
    <b v="1"/>
    <s v="theater/plays"/>
    <n v="102"/>
    <n v="58.62"/>
    <x v="1"/>
    <s v="plays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x v="2975"/>
    <x v="2975"/>
    <b v="0"/>
    <n v="113"/>
    <b v="1"/>
    <s v="theater/plays"/>
    <n v="100"/>
    <n v="70.88"/>
    <x v="1"/>
    <s v="plays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x v="2976"/>
    <x v="2976"/>
    <b v="0"/>
    <n v="14"/>
    <b v="1"/>
    <s v="theater/plays"/>
    <n v="171"/>
    <n v="8.57"/>
    <x v="1"/>
    <s v="plays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x v="2977"/>
    <x v="2977"/>
    <b v="0"/>
    <n v="30"/>
    <b v="1"/>
    <s v="theater/plays"/>
    <n v="114"/>
    <n v="113.57"/>
    <x v="1"/>
    <s v="plays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x v="2978"/>
    <x v="2978"/>
    <b v="0"/>
    <n v="16"/>
    <b v="1"/>
    <s v="theater/plays"/>
    <n v="129"/>
    <n v="60.69"/>
    <x v="1"/>
    <s v="plays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x v="2979"/>
    <x v="2979"/>
    <b v="0"/>
    <n v="46"/>
    <b v="1"/>
    <s v="theater/plays"/>
    <n v="101"/>
    <n v="110.22"/>
    <x v="1"/>
    <s v="plays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x v="2980"/>
    <x v="2980"/>
    <b v="0"/>
    <n v="24"/>
    <b v="1"/>
    <s v="theater/plays"/>
    <n v="109"/>
    <n v="136.46"/>
    <x v="1"/>
    <s v="plays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x v="2981"/>
    <x v="2981"/>
    <b v="1"/>
    <n v="97"/>
    <b v="1"/>
    <s v="theater/spaces"/>
    <n v="129"/>
    <n v="53.16"/>
    <x v="1"/>
    <s v="spaces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x v="2982"/>
    <x v="2982"/>
    <b v="1"/>
    <n v="59"/>
    <b v="1"/>
    <s v="theater/spaces"/>
    <n v="102"/>
    <n v="86.49"/>
    <x v="1"/>
    <s v="spaces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x v="2983"/>
    <x v="2983"/>
    <b v="1"/>
    <n v="1095"/>
    <b v="1"/>
    <s v="theater/spaces"/>
    <n v="147"/>
    <n v="155.24"/>
    <x v="1"/>
    <s v="spaces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x v="2984"/>
    <x v="2984"/>
    <b v="1"/>
    <n v="218"/>
    <b v="1"/>
    <s v="theater/spaces"/>
    <n v="100"/>
    <n v="115.08"/>
    <x v="1"/>
    <s v="spaces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x v="2985"/>
    <x v="2985"/>
    <b v="0"/>
    <n v="111"/>
    <b v="1"/>
    <s v="theater/spaces"/>
    <n v="122"/>
    <n v="109.59"/>
    <x v="1"/>
    <s v="spaces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x v="2986"/>
    <x v="2986"/>
    <b v="0"/>
    <n v="56"/>
    <b v="1"/>
    <s v="theater/spaces"/>
    <n v="106"/>
    <n v="45.21"/>
    <x v="1"/>
    <s v="spaces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x v="2987"/>
    <x v="2987"/>
    <b v="0"/>
    <n v="265"/>
    <b v="1"/>
    <s v="theater/spaces"/>
    <n v="110"/>
    <n v="104.15"/>
    <x v="1"/>
    <s v="spaces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x v="2988"/>
    <x v="2988"/>
    <b v="0"/>
    <n v="28"/>
    <b v="1"/>
    <s v="theater/spaces"/>
    <n v="100"/>
    <n v="35.71"/>
    <x v="1"/>
    <s v="spaces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d v="2015-12-21T04:59:00"/>
    <x v="2989"/>
    <x v="2989"/>
    <b v="0"/>
    <n v="364"/>
    <b v="1"/>
    <s v="theater/spaces"/>
    <n v="177"/>
    <n v="97"/>
    <x v="1"/>
    <s v="spaces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x v="2990"/>
    <x v="2990"/>
    <b v="0"/>
    <n v="27"/>
    <b v="1"/>
    <s v="theater/spaces"/>
    <n v="100"/>
    <n v="370.37"/>
    <x v="1"/>
    <s v="spaces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x v="2991"/>
    <x v="2991"/>
    <b v="0"/>
    <n v="93"/>
    <b v="1"/>
    <s v="theater/spaces"/>
    <n v="103"/>
    <n v="94.41"/>
    <x v="1"/>
    <s v="spaces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x v="2992"/>
    <x v="2992"/>
    <b v="0"/>
    <n v="64"/>
    <b v="1"/>
    <s v="theater/spaces"/>
    <n v="105"/>
    <n v="48.98"/>
    <x v="1"/>
    <s v="spaces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d v="2016-02-20T20:07:47"/>
    <x v="2993"/>
    <x v="2993"/>
    <b v="0"/>
    <n v="22"/>
    <b v="1"/>
    <s v="theater/spaces"/>
    <n v="100"/>
    <n v="45.59"/>
    <x v="1"/>
    <s v="spaces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x v="2994"/>
    <x v="2994"/>
    <b v="0"/>
    <n v="59"/>
    <b v="1"/>
    <s v="theater/spaces"/>
    <n v="458"/>
    <n v="23.28"/>
    <x v="1"/>
    <s v="spaces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x v="2995"/>
    <x v="2995"/>
    <b v="0"/>
    <n v="249"/>
    <b v="1"/>
    <s v="theater/spaces"/>
    <n v="105"/>
    <n v="63.23"/>
    <x v="1"/>
    <s v="spaces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x v="2996"/>
    <x v="2996"/>
    <b v="0"/>
    <n v="392"/>
    <b v="1"/>
    <s v="theater/spaces"/>
    <n v="172"/>
    <n v="153.52000000000001"/>
    <x v="1"/>
    <s v="spaces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x v="2997"/>
    <x v="2997"/>
    <b v="0"/>
    <n v="115"/>
    <b v="1"/>
    <s v="theater/spaces"/>
    <n v="104"/>
    <n v="90.2"/>
    <x v="1"/>
    <s v="spaces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x v="2998"/>
    <x v="2998"/>
    <b v="0"/>
    <n v="433"/>
    <b v="1"/>
    <s v="theater/spaces"/>
    <n v="103"/>
    <n v="118.97"/>
    <x v="1"/>
    <s v="spaces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x v="2999"/>
    <x v="2999"/>
    <b v="0"/>
    <n v="20"/>
    <b v="1"/>
    <s v="theater/spaces"/>
    <n v="119"/>
    <n v="80.25"/>
    <x v="1"/>
    <s v="spaces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x v="3000"/>
    <x v="3000"/>
    <b v="0"/>
    <n v="8"/>
    <b v="1"/>
    <s v="theater/spaces"/>
    <n v="100"/>
    <n v="62.5"/>
    <x v="1"/>
    <s v="spaces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x v="3001"/>
    <x v="3001"/>
    <b v="0"/>
    <n v="175"/>
    <b v="1"/>
    <s v="theater/spaces"/>
    <n v="319"/>
    <n v="131.38"/>
    <x v="1"/>
    <s v="spaces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x v="3002"/>
    <x v="3002"/>
    <b v="0"/>
    <n v="104"/>
    <b v="1"/>
    <s v="theater/spaces"/>
    <n v="109"/>
    <n v="73.03"/>
    <x v="1"/>
    <s v="spaces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x v="3003"/>
    <x v="3003"/>
    <b v="0"/>
    <n v="17"/>
    <b v="1"/>
    <s v="theater/spaces"/>
    <n v="101"/>
    <n v="178.53"/>
    <x v="1"/>
    <s v="spaces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x v="3004"/>
    <x v="3004"/>
    <b v="0"/>
    <n v="277"/>
    <b v="1"/>
    <s v="theater/spaces"/>
    <n v="113"/>
    <n v="162.91"/>
    <x v="1"/>
    <s v="spaces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x v="3005"/>
    <x v="3005"/>
    <b v="0"/>
    <n v="118"/>
    <b v="1"/>
    <s v="theater/spaces"/>
    <n v="120"/>
    <n v="108.24"/>
    <x v="1"/>
    <s v="spaces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x v="3006"/>
    <x v="3006"/>
    <b v="0"/>
    <n v="97"/>
    <b v="1"/>
    <s v="theater/spaces"/>
    <n v="108"/>
    <n v="88.87"/>
    <x v="1"/>
    <s v="spaces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d v="2015-04-25T05:11:23"/>
    <x v="3007"/>
    <x v="3007"/>
    <b v="0"/>
    <n v="20"/>
    <b v="1"/>
    <s v="theater/spaces"/>
    <n v="180"/>
    <n v="54"/>
    <x v="1"/>
    <s v="spaces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x v="3008"/>
    <x v="3008"/>
    <b v="0"/>
    <n v="26"/>
    <b v="1"/>
    <s v="theater/spaces"/>
    <n v="101"/>
    <n v="116.73"/>
    <x v="1"/>
    <s v="spaces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x v="3009"/>
    <x v="3009"/>
    <b v="0"/>
    <n v="128"/>
    <b v="1"/>
    <s v="theater/spaces"/>
    <n v="120"/>
    <n v="233.9"/>
    <x v="1"/>
    <s v="spaces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x v="3010"/>
    <x v="3010"/>
    <b v="0"/>
    <n v="15"/>
    <b v="1"/>
    <s v="theater/spaces"/>
    <n v="158"/>
    <n v="158"/>
    <x v="1"/>
    <s v="spaces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x v="3011"/>
    <x v="3011"/>
    <b v="0"/>
    <n v="25"/>
    <b v="1"/>
    <s v="theater/spaces"/>
    <n v="124"/>
    <n v="14.84"/>
    <x v="1"/>
    <s v="spaces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x v="3012"/>
    <x v="3012"/>
    <b v="0"/>
    <n v="55"/>
    <b v="1"/>
    <s v="theater/spaces"/>
    <n v="117"/>
    <n v="85.18"/>
    <x v="1"/>
    <s v="spaces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x v="3013"/>
    <x v="3013"/>
    <b v="0"/>
    <n v="107"/>
    <b v="1"/>
    <s v="theater/spaces"/>
    <n v="157"/>
    <n v="146.69"/>
    <x v="1"/>
    <s v="spaces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x v="3014"/>
    <x v="3014"/>
    <b v="0"/>
    <n v="557"/>
    <b v="1"/>
    <s v="theater/spaces"/>
    <n v="113"/>
    <n v="50.76"/>
    <x v="1"/>
    <s v="spaces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x v="3015"/>
    <x v="3015"/>
    <b v="0"/>
    <n v="40"/>
    <b v="1"/>
    <s v="theater/spaces"/>
    <n v="103"/>
    <n v="87.7"/>
    <x v="1"/>
    <s v="spaces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x v="3016"/>
    <x v="3016"/>
    <b v="0"/>
    <n v="36"/>
    <b v="1"/>
    <s v="theater/spaces"/>
    <n v="103"/>
    <n v="242.28"/>
    <x v="1"/>
    <s v="spaces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x v="3017"/>
    <x v="3017"/>
    <b v="0"/>
    <n v="159"/>
    <b v="1"/>
    <s v="theater/spaces"/>
    <n v="106"/>
    <n v="146.44999999999999"/>
    <x v="1"/>
    <s v="spaces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x v="3018"/>
    <x v="3018"/>
    <b v="0"/>
    <n v="41"/>
    <b v="1"/>
    <s v="theater/spaces"/>
    <n v="101"/>
    <n v="103.17"/>
    <x v="1"/>
    <s v="spaces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x v="3019"/>
    <x v="3019"/>
    <b v="0"/>
    <n v="226"/>
    <b v="1"/>
    <s v="theater/spaces"/>
    <n v="121"/>
    <n v="80.459999999999994"/>
    <x v="1"/>
    <s v="spaces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x v="3020"/>
    <x v="3020"/>
    <b v="0"/>
    <n v="30"/>
    <b v="1"/>
    <s v="theater/spaces"/>
    <n v="101"/>
    <n v="234.67"/>
    <x v="1"/>
    <s v="spaces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x v="3021"/>
    <x v="3021"/>
    <b v="0"/>
    <n v="103"/>
    <b v="1"/>
    <s v="theater/spaces"/>
    <n v="116"/>
    <n v="50.69"/>
    <x v="1"/>
    <s v="spaces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x v="3022"/>
    <x v="3022"/>
    <b v="0"/>
    <n v="62"/>
    <b v="1"/>
    <s v="theater/spaces"/>
    <n v="101"/>
    <n v="162.71"/>
    <x v="1"/>
    <s v="spaces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x v="3023"/>
    <x v="3023"/>
    <b v="0"/>
    <n v="6"/>
    <b v="1"/>
    <s v="theater/spaces"/>
    <n v="103"/>
    <n v="120.17"/>
    <x v="1"/>
    <s v="spaces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x v="3024"/>
    <x v="3024"/>
    <b v="0"/>
    <n v="182"/>
    <b v="1"/>
    <s v="theater/spaces"/>
    <n v="246"/>
    <n v="67.7"/>
    <x v="1"/>
    <s v="spaces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x v="3025"/>
    <x v="3025"/>
    <b v="0"/>
    <n v="145"/>
    <b v="1"/>
    <s v="theater/spaces"/>
    <n v="302"/>
    <n v="52.1"/>
    <x v="1"/>
    <s v="spaces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x v="3026"/>
    <x v="3026"/>
    <b v="0"/>
    <n v="25"/>
    <b v="1"/>
    <s v="theater/spaces"/>
    <n v="143"/>
    <n v="51.6"/>
    <x v="1"/>
    <s v="spaces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x v="3027"/>
    <x v="3027"/>
    <b v="0"/>
    <n v="320"/>
    <b v="1"/>
    <s v="theater/spaces"/>
    <n v="131"/>
    <n v="164.3"/>
    <x v="1"/>
    <s v="spaces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x v="3028"/>
    <x v="3028"/>
    <b v="0"/>
    <n v="99"/>
    <b v="1"/>
    <s v="theater/spaces"/>
    <n v="168"/>
    <n v="84.86"/>
    <x v="1"/>
    <s v="spaces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x v="3029"/>
    <x v="3029"/>
    <b v="0"/>
    <n v="348"/>
    <b v="1"/>
    <s v="theater/spaces"/>
    <n v="110"/>
    <n v="94.55"/>
    <x v="1"/>
    <s v="spaces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x v="3030"/>
    <x v="3030"/>
    <b v="0"/>
    <n v="41"/>
    <b v="1"/>
    <s v="theater/spaces"/>
    <n v="107"/>
    <n v="45.54"/>
    <x v="1"/>
    <s v="spaces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x v="3031"/>
    <x v="3031"/>
    <b v="0"/>
    <n v="29"/>
    <b v="1"/>
    <s v="theater/spaces"/>
    <n v="100"/>
    <n v="51.72"/>
    <x v="1"/>
    <s v="spaces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x v="3032"/>
    <x v="3032"/>
    <b v="0"/>
    <n v="25"/>
    <b v="1"/>
    <s v="theater/spaces"/>
    <n v="127"/>
    <n v="50.88"/>
    <x v="1"/>
    <s v="spaces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x v="3033"/>
    <x v="3033"/>
    <b v="0"/>
    <n v="23"/>
    <b v="1"/>
    <s v="theater/spaces"/>
    <n v="147"/>
    <n v="191.13"/>
    <x v="1"/>
    <s v="spaces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x v="3034"/>
    <x v="3034"/>
    <b v="0"/>
    <n v="1260"/>
    <b v="1"/>
    <s v="theater/spaces"/>
    <n v="113"/>
    <n v="89.31"/>
    <x v="1"/>
    <s v="spaces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x v="3035"/>
    <x v="3035"/>
    <b v="0"/>
    <n v="307"/>
    <b v="1"/>
    <s v="theater/spaces"/>
    <n v="109"/>
    <n v="88.59"/>
    <x v="1"/>
    <s v="spaces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x v="3036"/>
    <x v="3036"/>
    <b v="0"/>
    <n v="329"/>
    <b v="1"/>
    <s v="theater/spaces"/>
    <n v="127"/>
    <n v="96.3"/>
    <x v="1"/>
    <s v="spaces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x v="3037"/>
    <x v="3037"/>
    <b v="0"/>
    <n v="32"/>
    <b v="1"/>
    <s v="theater/spaces"/>
    <n v="213"/>
    <n v="33.31"/>
    <x v="1"/>
    <s v="spaces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x v="3038"/>
    <x v="3038"/>
    <b v="0"/>
    <n v="27"/>
    <b v="1"/>
    <s v="theater/spaces"/>
    <n v="101"/>
    <n v="37.22"/>
    <x v="1"/>
    <s v="spaces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x v="3039"/>
    <x v="3039"/>
    <b v="0"/>
    <n v="236"/>
    <b v="1"/>
    <s v="theater/spaces"/>
    <n v="109"/>
    <n v="92.13"/>
    <x v="1"/>
    <s v="spaces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x v="3040"/>
    <x v="3040"/>
    <b v="0"/>
    <n v="42"/>
    <b v="1"/>
    <s v="theater/spaces"/>
    <n v="108"/>
    <n v="76.790000000000006"/>
    <x v="1"/>
    <s v="spaces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x v="3041"/>
    <x v="3041"/>
    <b v="0"/>
    <n v="95"/>
    <b v="1"/>
    <s v="theater/spaces"/>
    <n v="110"/>
    <n v="96.53"/>
    <x v="1"/>
    <s v="spaces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x v="3042"/>
    <x v="3042"/>
    <b v="0"/>
    <n v="37"/>
    <b v="1"/>
    <s v="theater/spaces"/>
    <n v="128"/>
    <n v="51.89"/>
    <x v="1"/>
    <s v="spaces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x v="3043"/>
    <x v="3043"/>
    <b v="0"/>
    <n v="128"/>
    <b v="1"/>
    <s v="theater/spaces"/>
    <n v="110"/>
    <n v="128.91"/>
    <x v="1"/>
    <s v="spaces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x v="3044"/>
    <x v="3044"/>
    <b v="0"/>
    <n v="156"/>
    <b v="1"/>
    <s v="theater/spaces"/>
    <n v="109"/>
    <n v="84.11"/>
    <x v="1"/>
    <s v="spaces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x v="3045"/>
    <x v="3045"/>
    <b v="0"/>
    <n v="64"/>
    <b v="1"/>
    <s v="theater/spaces"/>
    <n v="133"/>
    <n v="82.94"/>
    <x v="1"/>
    <s v="spaces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x v="3046"/>
    <x v="3046"/>
    <b v="0"/>
    <n v="58"/>
    <b v="1"/>
    <s v="theater/spaces"/>
    <n v="191"/>
    <n v="259.95"/>
    <x v="1"/>
    <s v="spaces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x v="3047"/>
    <x v="3047"/>
    <b v="0"/>
    <n v="20"/>
    <b v="1"/>
    <s v="theater/spaces"/>
    <n v="149"/>
    <n v="37.25"/>
    <x v="1"/>
    <s v="spaces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x v="3048"/>
    <x v="3048"/>
    <b v="0"/>
    <n v="47"/>
    <b v="1"/>
    <s v="theater/spaces"/>
    <n v="166"/>
    <n v="177.02"/>
    <x v="1"/>
    <s v="spaces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x v="3049"/>
    <x v="3049"/>
    <b v="0"/>
    <n v="54"/>
    <b v="1"/>
    <s v="theater/spaces"/>
    <n v="107"/>
    <n v="74.069999999999993"/>
    <x v="1"/>
    <s v="spaces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x v="3050"/>
    <x v="3050"/>
    <b v="0"/>
    <n v="9"/>
    <b v="1"/>
    <s v="theater/spaces"/>
    <n v="106"/>
    <n v="70.67"/>
    <x v="1"/>
    <s v="spaces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x v="3051"/>
    <x v="3051"/>
    <b v="1"/>
    <n v="35"/>
    <b v="0"/>
    <s v="theater/spaces"/>
    <n v="24"/>
    <n v="23.63"/>
    <x v="1"/>
    <s v="spaces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x v="3052"/>
    <x v="3052"/>
    <b v="0"/>
    <n v="2"/>
    <b v="0"/>
    <s v="theater/spaces"/>
    <n v="0"/>
    <n v="37.5"/>
    <x v="1"/>
    <s v="spaces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x v="3053"/>
    <x v="3053"/>
    <b v="0"/>
    <n v="3"/>
    <b v="0"/>
    <s v="theater/spaces"/>
    <n v="0"/>
    <n v="13.33"/>
    <x v="1"/>
    <s v="spaces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x v="3054"/>
    <x v="3054"/>
    <b v="0"/>
    <n v="0"/>
    <b v="0"/>
    <s v="theater/spaces"/>
    <n v="0"/>
    <n v="0"/>
    <x v="1"/>
    <s v="spaces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x v="3055"/>
    <x v="3055"/>
    <b v="0"/>
    <n v="1"/>
    <b v="0"/>
    <s v="theater/spaces"/>
    <n v="0"/>
    <n v="1"/>
    <x v="1"/>
    <s v="spaces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x v="3056"/>
    <x v="3056"/>
    <b v="0"/>
    <n v="0"/>
    <b v="0"/>
    <s v="theater/spaces"/>
    <n v="0"/>
    <n v="0"/>
    <x v="1"/>
    <s v="spaces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x v="3057"/>
    <x v="3057"/>
    <b v="0"/>
    <n v="0"/>
    <b v="0"/>
    <s v="theater/spaces"/>
    <n v="0"/>
    <n v="0"/>
    <x v="1"/>
    <s v="spaces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x v="3058"/>
    <x v="3058"/>
    <b v="0"/>
    <n v="3"/>
    <b v="0"/>
    <s v="theater/spaces"/>
    <n v="0"/>
    <n v="1"/>
    <x v="1"/>
    <s v="spaces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x v="3059"/>
    <x v="3059"/>
    <b v="0"/>
    <n v="11"/>
    <b v="0"/>
    <s v="theater/spaces"/>
    <n v="3"/>
    <n v="41"/>
    <x v="1"/>
    <s v="spaces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x v="3060"/>
    <x v="3060"/>
    <b v="0"/>
    <n v="6"/>
    <b v="0"/>
    <s v="theater/spaces"/>
    <n v="0"/>
    <n v="55.83"/>
    <x v="1"/>
    <s v="spaces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x v="3061"/>
    <x v="3061"/>
    <b v="0"/>
    <n v="0"/>
    <b v="0"/>
    <s v="theater/spaces"/>
    <n v="0"/>
    <n v="0"/>
    <x v="1"/>
    <s v="spaces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x v="3062"/>
    <x v="3062"/>
    <b v="0"/>
    <n v="67"/>
    <b v="0"/>
    <s v="theater/spaces"/>
    <n v="67"/>
    <n v="99.76"/>
    <x v="1"/>
    <s v="spaces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x v="3063"/>
    <x v="3063"/>
    <b v="0"/>
    <n v="23"/>
    <b v="0"/>
    <s v="theater/spaces"/>
    <n v="20"/>
    <n v="25.52"/>
    <x v="1"/>
    <s v="spaces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x v="3064"/>
    <x v="3064"/>
    <b v="0"/>
    <n v="72"/>
    <b v="0"/>
    <s v="theater/spaces"/>
    <n v="11"/>
    <n v="117.65"/>
    <x v="1"/>
    <s v="spaces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x v="3065"/>
    <x v="3065"/>
    <b v="0"/>
    <n v="2"/>
    <b v="0"/>
    <s v="theater/spaces"/>
    <n v="0"/>
    <n v="5"/>
    <x v="1"/>
    <s v="spaces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x v="3066"/>
    <x v="3066"/>
    <b v="0"/>
    <n v="15"/>
    <b v="0"/>
    <s v="theater/spaces"/>
    <n v="12"/>
    <n v="2796.67"/>
    <x v="1"/>
    <s v="spaces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x v="3067"/>
    <x v="3067"/>
    <b v="0"/>
    <n v="1"/>
    <b v="0"/>
    <s v="theater/spaces"/>
    <n v="3"/>
    <n v="200"/>
    <x v="1"/>
    <s v="spaces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x v="3068"/>
    <x v="3068"/>
    <b v="0"/>
    <n v="2"/>
    <b v="0"/>
    <s v="theater/spaces"/>
    <n v="0"/>
    <n v="87.5"/>
    <x v="1"/>
    <s v="spaces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x v="3069"/>
    <x v="3069"/>
    <b v="0"/>
    <n v="7"/>
    <b v="0"/>
    <s v="theater/spaces"/>
    <n v="14"/>
    <n v="20.14"/>
    <x v="1"/>
    <s v="spaces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x v="3070"/>
    <x v="3070"/>
    <b v="0"/>
    <n v="16"/>
    <b v="0"/>
    <s v="theater/spaces"/>
    <n v="3"/>
    <n v="20.88"/>
    <x v="1"/>
    <s v="spaces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x v="3071"/>
    <x v="3071"/>
    <b v="0"/>
    <n v="117"/>
    <b v="0"/>
    <s v="theater/spaces"/>
    <n v="60"/>
    <n v="61.31"/>
    <x v="1"/>
    <s v="spaces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x v="3072"/>
    <x v="3072"/>
    <b v="0"/>
    <n v="2"/>
    <b v="0"/>
    <s v="theater/spaces"/>
    <n v="0"/>
    <n v="1"/>
    <x v="1"/>
    <s v="spaces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x v="3073"/>
    <x v="3073"/>
    <b v="0"/>
    <n v="7"/>
    <b v="0"/>
    <s v="theater/spaces"/>
    <n v="0"/>
    <n v="92.14"/>
    <x v="1"/>
    <s v="spaces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x v="3074"/>
    <x v="3074"/>
    <b v="0"/>
    <n v="3"/>
    <b v="0"/>
    <s v="theater/spaces"/>
    <n v="0"/>
    <n v="7.33"/>
    <x v="1"/>
    <s v="spaces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x v="3075"/>
    <x v="3075"/>
    <b v="0"/>
    <n v="20"/>
    <b v="0"/>
    <s v="theater/spaces"/>
    <n v="9"/>
    <n v="64.8"/>
    <x v="1"/>
    <s v="spaces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x v="3076"/>
    <x v="3076"/>
    <b v="0"/>
    <n v="50"/>
    <b v="0"/>
    <s v="theater/spaces"/>
    <n v="15"/>
    <n v="30.12"/>
    <x v="1"/>
    <s v="spaces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x v="3077"/>
    <x v="3077"/>
    <b v="0"/>
    <n v="2"/>
    <b v="0"/>
    <s v="theater/spaces"/>
    <n v="0"/>
    <n v="52.5"/>
    <x v="1"/>
    <s v="spaces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x v="3078"/>
    <x v="3078"/>
    <b v="0"/>
    <n v="3"/>
    <b v="0"/>
    <s v="theater/spaces"/>
    <n v="0"/>
    <n v="23.67"/>
    <x v="1"/>
    <s v="spaces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x v="3079"/>
    <x v="3079"/>
    <b v="0"/>
    <n v="27"/>
    <b v="0"/>
    <s v="theater/spaces"/>
    <n v="1"/>
    <n v="415.78"/>
    <x v="1"/>
    <s v="spaces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x v="3080"/>
    <x v="3080"/>
    <b v="0"/>
    <n v="7"/>
    <b v="0"/>
    <s v="theater/spaces"/>
    <n v="0"/>
    <n v="53.71"/>
    <x v="1"/>
    <s v="spaces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x v="3081"/>
    <x v="3081"/>
    <b v="0"/>
    <n v="5"/>
    <b v="0"/>
    <s v="theater/spaces"/>
    <n v="0"/>
    <n v="420.6"/>
    <x v="1"/>
    <s v="spaces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x v="3082"/>
    <x v="3082"/>
    <b v="0"/>
    <n v="0"/>
    <b v="0"/>
    <s v="theater/spaces"/>
    <n v="0"/>
    <n v="0"/>
    <x v="1"/>
    <s v="spaces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x v="3083"/>
    <x v="3083"/>
    <b v="0"/>
    <n v="3"/>
    <b v="0"/>
    <s v="theater/spaces"/>
    <n v="0"/>
    <n v="18.670000000000002"/>
    <x v="1"/>
    <s v="spaces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x v="3084"/>
    <x v="3084"/>
    <b v="0"/>
    <n v="6"/>
    <b v="0"/>
    <s v="theater/spaces"/>
    <n v="12"/>
    <n v="78.33"/>
    <x v="1"/>
    <s v="spaces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x v="3085"/>
    <x v="3085"/>
    <b v="0"/>
    <n v="9"/>
    <b v="0"/>
    <s v="theater/spaces"/>
    <n v="2"/>
    <n v="67.78"/>
    <x v="1"/>
    <s v="spaces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x v="3086"/>
    <x v="3086"/>
    <b v="0"/>
    <n v="3"/>
    <b v="0"/>
    <s v="theater/spaces"/>
    <n v="0"/>
    <n v="16.670000000000002"/>
    <x v="1"/>
    <s v="spaces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x v="3087"/>
    <x v="3087"/>
    <b v="0"/>
    <n v="2"/>
    <b v="0"/>
    <s v="theater/spaces"/>
    <n v="1"/>
    <n v="62.5"/>
    <x v="1"/>
    <s v="spaces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x v="3088"/>
    <x v="3088"/>
    <b v="0"/>
    <n v="3"/>
    <b v="0"/>
    <s v="theater/spaces"/>
    <n v="0"/>
    <n v="42"/>
    <x v="1"/>
    <s v="spaces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x v="3089"/>
    <x v="3089"/>
    <b v="0"/>
    <n v="45"/>
    <b v="0"/>
    <s v="theater/spaces"/>
    <n v="23"/>
    <n v="130.09"/>
    <x v="1"/>
    <s v="spaces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x v="3090"/>
    <x v="3090"/>
    <b v="0"/>
    <n v="9"/>
    <b v="0"/>
    <s v="theater/spaces"/>
    <n v="5"/>
    <n v="1270.22"/>
    <x v="1"/>
    <s v="spaces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x v="3091"/>
    <x v="3091"/>
    <b v="0"/>
    <n v="9"/>
    <b v="0"/>
    <s v="theater/spaces"/>
    <n v="16"/>
    <n v="88.44"/>
    <x v="1"/>
    <s v="spaces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x v="3092"/>
    <x v="3092"/>
    <b v="0"/>
    <n v="21"/>
    <b v="0"/>
    <s v="theater/spaces"/>
    <n v="1"/>
    <n v="56.34"/>
    <x v="1"/>
    <s v="spaces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x v="3093"/>
    <x v="3093"/>
    <b v="0"/>
    <n v="17"/>
    <b v="0"/>
    <s v="theater/spaces"/>
    <n v="23"/>
    <n v="53.53"/>
    <x v="1"/>
    <s v="spaces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x v="3094"/>
    <x v="3094"/>
    <b v="0"/>
    <n v="1"/>
    <b v="0"/>
    <s v="theater/spaces"/>
    <n v="0"/>
    <n v="25"/>
    <x v="1"/>
    <s v="spaces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x v="3095"/>
    <x v="3095"/>
    <b v="0"/>
    <n v="1"/>
    <b v="0"/>
    <s v="theater/spaces"/>
    <n v="0"/>
    <n v="50"/>
    <x v="1"/>
    <s v="spaces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x v="3096"/>
    <x v="3096"/>
    <b v="0"/>
    <n v="14"/>
    <b v="0"/>
    <s v="theater/spaces"/>
    <n v="4"/>
    <n v="56.79"/>
    <x v="1"/>
    <s v="spaces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x v="3097"/>
    <x v="3097"/>
    <b v="0"/>
    <n v="42"/>
    <b v="0"/>
    <s v="theater/spaces"/>
    <n v="17"/>
    <n v="40.83"/>
    <x v="1"/>
    <s v="spaces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x v="3098"/>
    <x v="3098"/>
    <b v="0"/>
    <n v="27"/>
    <b v="0"/>
    <s v="theater/spaces"/>
    <n v="4"/>
    <n v="65.11"/>
    <x v="1"/>
    <s v="spaces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x v="3099"/>
    <x v="3099"/>
    <b v="0"/>
    <n v="5"/>
    <b v="0"/>
    <s v="theater/spaces"/>
    <n v="14"/>
    <n v="55.6"/>
    <x v="1"/>
    <s v="spaces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x v="3100"/>
    <x v="3100"/>
    <b v="0"/>
    <n v="13"/>
    <b v="0"/>
    <s v="theater/spaces"/>
    <n v="15"/>
    <n v="140.54"/>
    <x v="1"/>
    <s v="spaces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x v="3101"/>
    <x v="3101"/>
    <b v="0"/>
    <n v="12"/>
    <b v="0"/>
    <s v="theater/spaces"/>
    <n v="12"/>
    <n v="25"/>
    <x v="1"/>
    <s v="spaces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x v="3102"/>
    <x v="3102"/>
    <b v="0"/>
    <n v="90"/>
    <b v="0"/>
    <s v="theater/spaces"/>
    <n v="39"/>
    <n v="69.53"/>
    <x v="1"/>
    <s v="spaces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x v="3103"/>
    <x v="3103"/>
    <b v="0"/>
    <n v="2"/>
    <b v="0"/>
    <s v="theater/spaces"/>
    <n v="0"/>
    <n v="5.5"/>
    <x v="1"/>
    <s v="spaces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x v="3104"/>
    <x v="3104"/>
    <b v="0"/>
    <n v="5"/>
    <b v="0"/>
    <s v="theater/spaces"/>
    <n v="30"/>
    <n v="237"/>
    <x v="1"/>
    <s v="spaces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x v="3105"/>
    <x v="3105"/>
    <b v="0"/>
    <n v="31"/>
    <b v="0"/>
    <s v="theater/spaces"/>
    <n v="42"/>
    <n v="79.87"/>
    <x v="1"/>
    <s v="spaces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x v="3106"/>
    <x v="3106"/>
    <b v="0"/>
    <n v="4"/>
    <b v="0"/>
    <s v="theater/spaces"/>
    <n v="4"/>
    <n v="10.25"/>
    <x v="1"/>
    <s v="spaces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x v="3107"/>
    <x v="3107"/>
    <b v="0"/>
    <n v="29"/>
    <b v="0"/>
    <s v="theater/spaces"/>
    <n v="20"/>
    <n v="272.58999999999997"/>
    <x v="1"/>
    <s v="spaces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x v="3108"/>
    <x v="3108"/>
    <b v="0"/>
    <n v="2"/>
    <b v="0"/>
    <s v="theater/spaces"/>
    <n v="0"/>
    <n v="13"/>
    <x v="1"/>
    <s v="spaces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x v="3109"/>
    <x v="3109"/>
    <b v="0"/>
    <n v="114"/>
    <b v="0"/>
    <s v="theater/spaces"/>
    <n v="25"/>
    <n v="58.18"/>
    <x v="1"/>
    <s v="spaces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x v="3110"/>
    <x v="3110"/>
    <b v="0"/>
    <n v="1"/>
    <b v="0"/>
    <s v="theater/spaces"/>
    <n v="0"/>
    <n v="10"/>
    <x v="1"/>
    <s v="spaces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x v="3111"/>
    <x v="3111"/>
    <b v="0"/>
    <n v="76"/>
    <b v="0"/>
    <s v="theater/spaces"/>
    <n v="27"/>
    <n v="70.11"/>
    <x v="1"/>
    <s v="spaces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x v="3112"/>
    <x v="3112"/>
    <b v="0"/>
    <n v="9"/>
    <b v="0"/>
    <s v="theater/spaces"/>
    <n v="5"/>
    <n v="57.89"/>
    <x v="1"/>
    <s v="spaces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x v="3113"/>
    <x v="3113"/>
    <b v="0"/>
    <n v="37"/>
    <b v="0"/>
    <s v="theater/spaces"/>
    <n v="4"/>
    <n v="125.27"/>
    <x v="1"/>
    <s v="spaces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x v="3114"/>
    <x v="3114"/>
    <b v="0"/>
    <n v="0"/>
    <b v="0"/>
    <s v="theater/spaces"/>
    <n v="0"/>
    <n v="0"/>
    <x v="1"/>
    <s v="spaces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x v="3115"/>
    <x v="3115"/>
    <b v="0"/>
    <n v="1"/>
    <b v="0"/>
    <s v="theater/spaces"/>
    <n v="3"/>
    <n v="300"/>
    <x v="1"/>
    <s v="spaces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x v="3116"/>
    <x v="3116"/>
    <b v="0"/>
    <n v="10"/>
    <b v="0"/>
    <s v="theater/spaces"/>
    <n v="57"/>
    <n v="43"/>
    <x v="1"/>
    <s v="spaces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x v="3117"/>
    <x v="3117"/>
    <b v="0"/>
    <n v="1"/>
    <b v="0"/>
    <s v="theater/spaces"/>
    <n v="0"/>
    <n v="1"/>
    <x v="1"/>
    <s v="spaces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x v="3118"/>
    <x v="3118"/>
    <b v="0"/>
    <n v="2"/>
    <b v="0"/>
    <s v="theater/spaces"/>
    <n v="0"/>
    <n v="775"/>
    <x v="1"/>
    <s v="spaces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x v="3119"/>
    <x v="3119"/>
    <b v="0"/>
    <n v="1"/>
    <b v="0"/>
    <s v="theater/spaces"/>
    <n v="0"/>
    <n v="5"/>
    <x v="1"/>
    <s v="spaces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x v="3120"/>
    <x v="3120"/>
    <b v="0"/>
    <n v="10"/>
    <b v="0"/>
    <s v="theater/spaces"/>
    <n v="0"/>
    <n v="12.8"/>
    <x v="1"/>
    <s v="spaces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x v="3121"/>
    <x v="3121"/>
    <b v="0"/>
    <n v="1"/>
    <b v="0"/>
    <s v="theater/spaces"/>
    <n v="1"/>
    <n v="10"/>
    <x v="1"/>
    <s v="spaces"/>
    <d v="2014-09-26T16:18:55"/>
    <x v="3"/>
  </r>
  <r>
    <n v="3122"/>
    <s v="be back soon (Canceled)"/>
    <s v="cancelled until further notice"/>
    <n v="199"/>
    <n v="116"/>
    <x v="1"/>
    <s v="US"/>
    <s v="USD"/>
    <n v="1478733732"/>
    <d v="2016-11-09T23:22:12"/>
    <x v="3122"/>
    <x v="3122"/>
    <b v="0"/>
    <n v="2"/>
    <b v="0"/>
    <s v="theater/spaces"/>
    <n v="58"/>
    <n v="58"/>
    <x v="1"/>
    <s v="spaces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x v="3123"/>
    <x v="3123"/>
    <b v="0"/>
    <n v="348"/>
    <b v="0"/>
    <s v="theater/spaces"/>
    <n v="68"/>
    <n v="244.8"/>
    <x v="1"/>
    <s v="spaces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x v="3124"/>
    <x v="3124"/>
    <b v="0"/>
    <n v="4"/>
    <b v="0"/>
    <s v="theater/spaces"/>
    <n v="0"/>
    <n v="6.5"/>
    <x v="1"/>
    <s v="spaces"/>
    <d v="2015-02-02T18:43:21"/>
    <x v="3"/>
  </r>
  <r>
    <n v="3125"/>
    <s v="N/A (Canceled)"/>
    <s v="N/A"/>
    <n v="1500000"/>
    <n v="0"/>
    <x v="1"/>
    <s v="US"/>
    <s v="USD"/>
    <n v="1452142672"/>
    <d v="2016-01-07T04:57:52"/>
    <x v="3125"/>
    <x v="3125"/>
    <b v="0"/>
    <n v="0"/>
    <b v="0"/>
    <s v="theater/spaces"/>
    <n v="0"/>
    <n v="0"/>
    <x v="1"/>
    <s v="spaces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x v="3126"/>
    <x v="3126"/>
    <b v="0"/>
    <n v="17"/>
    <b v="0"/>
    <s v="theater/spaces"/>
    <n v="4"/>
    <n v="61.18"/>
    <x v="1"/>
    <s v="spaces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x v="3127"/>
    <x v="3127"/>
    <b v="0"/>
    <n v="0"/>
    <b v="0"/>
    <s v="theater/spaces"/>
    <n v="0"/>
    <n v="0"/>
    <x v="1"/>
    <s v="spaces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x v="3128"/>
    <x v="3128"/>
    <b v="0"/>
    <n v="117"/>
    <b v="0"/>
    <s v="theater/plays"/>
    <n v="109"/>
    <n v="139.24"/>
    <x v="1"/>
    <s v="plays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x v="3129"/>
    <x v="3129"/>
    <b v="0"/>
    <n v="1"/>
    <b v="0"/>
    <s v="theater/plays"/>
    <n v="1"/>
    <n v="10"/>
    <x v="1"/>
    <s v="plays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x v="3130"/>
    <x v="3130"/>
    <b v="0"/>
    <n v="4"/>
    <b v="0"/>
    <s v="theater/plays"/>
    <n v="4"/>
    <n v="93.75"/>
    <x v="1"/>
    <s v="plays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x v="3131"/>
    <x v="3131"/>
    <b v="0"/>
    <n v="12"/>
    <b v="0"/>
    <s v="theater/plays"/>
    <n v="16"/>
    <n v="53.75"/>
    <x v="1"/>
    <s v="plays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x v="3132"/>
    <x v="3132"/>
    <b v="0"/>
    <n v="1"/>
    <b v="0"/>
    <s v="theater/plays"/>
    <n v="0"/>
    <n v="10"/>
    <x v="1"/>
    <s v="plays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x v="3133"/>
    <x v="3133"/>
    <b v="0"/>
    <n v="16"/>
    <b v="0"/>
    <s v="theater/plays"/>
    <n v="108"/>
    <n v="33.75"/>
    <x v="1"/>
    <s v="plays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x v="3134"/>
    <x v="3134"/>
    <b v="0"/>
    <n v="12"/>
    <b v="0"/>
    <s v="theater/plays"/>
    <n v="23"/>
    <n v="18.75"/>
    <x v="1"/>
    <s v="plays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x v="3135"/>
    <x v="3135"/>
    <b v="0"/>
    <n v="7"/>
    <b v="0"/>
    <s v="theater/plays"/>
    <n v="21"/>
    <n v="23.14"/>
    <x v="1"/>
    <s v="plays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x v="3136"/>
    <x v="3136"/>
    <b v="0"/>
    <n v="22"/>
    <b v="0"/>
    <s v="theater/plays"/>
    <n v="128"/>
    <n v="29.05"/>
    <x v="1"/>
    <s v="plays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x v="3137"/>
    <x v="3137"/>
    <b v="0"/>
    <n v="1"/>
    <b v="0"/>
    <s v="theater/plays"/>
    <n v="3"/>
    <n v="50"/>
    <x v="1"/>
    <s v="plays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x v="3138"/>
    <x v="3138"/>
    <b v="0"/>
    <n v="0"/>
    <b v="0"/>
    <s v="theater/plays"/>
    <n v="0"/>
    <n v="0"/>
    <x v="1"/>
    <s v="plays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x v="3139"/>
    <x v="3139"/>
    <b v="0"/>
    <n v="6"/>
    <b v="0"/>
    <s v="theater/plays"/>
    <n v="5"/>
    <n v="450"/>
    <x v="1"/>
    <s v="plays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x v="3140"/>
    <x v="3140"/>
    <b v="0"/>
    <n v="4"/>
    <b v="0"/>
    <s v="theater/plays"/>
    <n v="1"/>
    <n v="24"/>
    <x v="1"/>
    <s v="plays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x v="3141"/>
    <x v="3141"/>
    <b v="0"/>
    <n v="8"/>
    <b v="0"/>
    <s v="theater/plays"/>
    <n v="52"/>
    <n v="32.25"/>
    <x v="1"/>
    <s v="plays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x v="3142"/>
    <x v="3142"/>
    <b v="0"/>
    <n v="3"/>
    <b v="0"/>
    <s v="theater/plays"/>
    <n v="2"/>
    <n v="15"/>
    <x v="1"/>
    <s v="plays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x v="3143"/>
    <x v="3143"/>
    <b v="0"/>
    <n v="0"/>
    <b v="0"/>
    <s v="theater/plays"/>
    <n v="0"/>
    <n v="0"/>
    <x v="1"/>
    <s v="plays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x v="3144"/>
    <x v="3144"/>
    <b v="0"/>
    <n v="30"/>
    <b v="0"/>
    <s v="theater/plays"/>
    <n v="75"/>
    <n v="251.33"/>
    <x v="1"/>
    <s v="plays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x v="3145"/>
    <x v="3145"/>
    <b v="0"/>
    <n v="0"/>
    <b v="0"/>
    <s v="theater/plays"/>
    <n v="0"/>
    <n v="0"/>
    <x v="1"/>
    <s v="plays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x v="3146"/>
    <x v="3146"/>
    <b v="0"/>
    <n v="12"/>
    <b v="0"/>
    <s v="theater/plays"/>
    <n v="11"/>
    <n v="437.5"/>
    <x v="1"/>
    <s v="plays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x v="3147"/>
    <x v="3147"/>
    <b v="1"/>
    <n v="213"/>
    <b v="1"/>
    <s v="theater/plays"/>
    <n v="118"/>
    <n v="110.35"/>
    <x v="1"/>
    <s v="plays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x v="3148"/>
    <x v="3148"/>
    <b v="1"/>
    <n v="57"/>
    <b v="1"/>
    <s v="theater/plays"/>
    <n v="131"/>
    <n v="41.42"/>
    <x v="1"/>
    <s v="plays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x v="3149"/>
    <x v="3149"/>
    <b v="1"/>
    <n v="25"/>
    <b v="1"/>
    <s v="theater/plays"/>
    <n v="104"/>
    <n v="52"/>
    <x v="1"/>
    <s v="plays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x v="3150"/>
    <x v="3150"/>
    <b v="1"/>
    <n v="104"/>
    <b v="1"/>
    <s v="theater/plays"/>
    <n v="101"/>
    <n v="33.99"/>
    <x v="1"/>
    <s v="plays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x v="3151"/>
    <x v="3151"/>
    <b v="1"/>
    <n v="34"/>
    <b v="1"/>
    <s v="theater/plays"/>
    <n v="100"/>
    <n v="103.35"/>
    <x v="1"/>
    <s v="plays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x v="3152"/>
    <x v="3152"/>
    <b v="1"/>
    <n v="67"/>
    <b v="1"/>
    <s v="theater/plays"/>
    <n v="106"/>
    <n v="34.79"/>
    <x v="1"/>
    <s v="plays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x v="3153"/>
    <x v="3153"/>
    <b v="1"/>
    <n v="241"/>
    <b v="1"/>
    <s v="theater/plays"/>
    <n v="336"/>
    <n v="41.77"/>
    <x v="1"/>
    <s v="plays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x v="3154"/>
    <x v="3154"/>
    <b v="1"/>
    <n v="123"/>
    <b v="1"/>
    <s v="theater/plays"/>
    <n v="113"/>
    <n v="64.27"/>
    <x v="1"/>
    <s v="plays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x v="3155"/>
    <x v="3155"/>
    <b v="1"/>
    <n v="302"/>
    <b v="1"/>
    <s v="theater/plays"/>
    <n v="189"/>
    <n v="31.21"/>
    <x v="1"/>
    <s v="plays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x v="3156"/>
    <x v="3156"/>
    <b v="1"/>
    <n v="89"/>
    <b v="1"/>
    <s v="theater/plays"/>
    <n v="102"/>
    <n v="62.92"/>
    <x v="1"/>
    <s v="plays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d v="2014-07-19T05:00:00"/>
    <x v="3157"/>
    <x v="3157"/>
    <b v="1"/>
    <n v="41"/>
    <b v="1"/>
    <s v="theater/plays"/>
    <n v="101"/>
    <n v="98.54"/>
    <x v="1"/>
    <s v="plays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d v="2013-07-22T20:09:12"/>
    <x v="3158"/>
    <x v="3158"/>
    <b v="1"/>
    <n v="69"/>
    <b v="1"/>
    <s v="theater/plays"/>
    <n v="114"/>
    <n v="82.61"/>
    <x v="1"/>
    <s v="plays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x v="3159"/>
    <x v="3159"/>
    <b v="1"/>
    <n v="52"/>
    <b v="1"/>
    <s v="theater/plays"/>
    <n v="133"/>
    <n v="38.5"/>
    <x v="1"/>
    <s v="plays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x v="3160"/>
    <x v="3160"/>
    <b v="1"/>
    <n v="57"/>
    <b v="1"/>
    <s v="theater/plays"/>
    <n v="102"/>
    <n v="80.16"/>
    <x v="1"/>
    <s v="plays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x v="3161"/>
    <x v="3161"/>
    <b v="1"/>
    <n v="74"/>
    <b v="1"/>
    <s v="theater/plays"/>
    <n v="105"/>
    <n v="28.41"/>
    <x v="1"/>
    <s v="plays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x v="3162"/>
    <x v="3162"/>
    <b v="1"/>
    <n v="63"/>
    <b v="1"/>
    <s v="theater/plays"/>
    <n v="127"/>
    <n v="80.73"/>
    <x v="1"/>
    <s v="plays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x v="3163"/>
    <x v="3163"/>
    <b v="1"/>
    <n v="72"/>
    <b v="1"/>
    <s v="theater/plays"/>
    <n v="111"/>
    <n v="200.69"/>
    <x v="1"/>
    <s v="plays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x v="3164"/>
    <x v="3164"/>
    <b v="1"/>
    <n v="71"/>
    <b v="1"/>
    <s v="theater/plays"/>
    <n v="107"/>
    <n v="37.590000000000003"/>
    <x v="1"/>
    <s v="plays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x v="3165"/>
    <x v="3165"/>
    <b v="1"/>
    <n v="21"/>
    <b v="1"/>
    <s v="theater/plays"/>
    <n v="163"/>
    <n v="58.1"/>
    <x v="1"/>
    <s v="plays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x v="3166"/>
    <x v="3166"/>
    <b v="1"/>
    <n v="930"/>
    <b v="1"/>
    <s v="theater/plays"/>
    <n v="160"/>
    <n v="60.3"/>
    <x v="1"/>
    <s v="plays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x v="3167"/>
    <x v="3167"/>
    <b v="1"/>
    <n v="55"/>
    <b v="1"/>
    <s v="theater/plays"/>
    <n v="116"/>
    <n v="63.36"/>
    <x v="1"/>
    <s v="plays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x v="3168"/>
    <x v="3168"/>
    <b v="1"/>
    <n v="61"/>
    <b v="1"/>
    <s v="theater/plays"/>
    <n v="124"/>
    <n v="50.9"/>
    <x v="1"/>
    <s v="plays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x v="3169"/>
    <x v="3169"/>
    <b v="1"/>
    <n v="82"/>
    <b v="1"/>
    <s v="theater/plays"/>
    <n v="103"/>
    <n v="100.5"/>
    <x v="1"/>
    <s v="plays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x v="3170"/>
    <x v="3170"/>
    <b v="1"/>
    <n v="71"/>
    <b v="1"/>
    <s v="theater/plays"/>
    <n v="112"/>
    <n v="31.62"/>
    <x v="1"/>
    <s v="plays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x v="3171"/>
    <x v="3171"/>
    <b v="1"/>
    <n v="117"/>
    <b v="1"/>
    <s v="theater/plays"/>
    <n v="109"/>
    <n v="65.099999999999994"/>
    <x v="1"/>
    <s v="plays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x v="3172"/>
    <x v="3172"/>
    <b v="1"/>
    <n v="29"/>
    <b v="1"/>
    <s v="theater/plays"/>
    <n v="115"/>
    <n v="79.31"/>
    <x v="1"/>
    <s v="plays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x v="3173"/>
    <x v="3173"/>
    <b v="1"/>
    <n v="74"/>
    <b v="1"/>
    <s v="theater/plays"/>
    <n v="103"/>
    <n v="139.19"/>
    <x v="1"/>
    <s v="plays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x v="3174"/>
    <x v="3174"/>
    <b v="1"/>
    <n v="23"/>
    <b v="1"/>
    <s v="theater/plays"/>
    <n v="101"/>
    <n v="131.91"/>
    <x v="1"/>
    <s v="plays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x v="3175"/>
    <x v="3175"/>
    <b v="1"/>
    <n v="60"/>
    <b v="1"/>
    <s v="theater/plays"/>
    <n v="110"/>
    <n v="91.3"/>
    <x v="1"/>
    <s v="plays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x v="3176"/>
    <x v="3176"/>
    <b v="1"/>
    <n v="55"/>
    <b v="1"/>
    <s v="theater/plays"/>
    <n v="115"/>
    <n v="39.67"/>
    <x v="1"/>
    <s v="plays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x v="3177"/>
    <x v="3177"/>
    <b v="1"/>
    <n v="51"/>
    <b v="1"/>
    <s v="theater/plays"/>
    <n v="117"/>
    <n v="57.55"/>
    <x v="1"/>
    <s v="plays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x v="3178"/>
    <x v="3178"/>
    <b v="1"/>
    <n v="78"/>
    <b v="1"/>
    <s v="theater/plays"/>
    <n v="172"/>
    <n v="33.03"/>
    <x v="1"/>
    <s v="plays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x v="3179"/>
    <x v="3179"/>
    <b v="1"/>
    <n v="62"/>
    <b v="1"/>
    <s v="theater/plays"/>
    <n v="114"/>
    <n v="77.34"/>
    <x v="1"/>
    <s v="plays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x v="3180"/>
    <x v="3180"/>
    <b v="1"/>
    <n v="45"/>
    <b v="1"/>
    <s v="theater/plays"/>
    <n v="120"/>
    <n v="31.93"/>
    <x v="1"/>
    <s v="plays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x v="3181"/>
    <x v="3181"/>
    <b v="1"/>
    <n v="15"/>
    <b v="1"/>
    <s v="theater/plays"/>
    <n v="109"/>
    <n v="36.33"/>
    <x v="1"/>
    <s v="plays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x v="3182"/>
    <x v="3182"/>
    <b v="1"/>
    <n v="151"/>
    <b v="1"/>
    <s v="theater/plays"/>
    <n v="101"/>
    <n v="46.77"/>
    <x v="1"/>
    <s v="plays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x v="3183"/>
    <x v="3183"/>
    <b v="1"/>
    <n v="68"/>
    <b v="1"/>
    <s v="theater/plays"/>
    <n v="109"/>
    <n v="40.07"/>
    <x v="1"/>
    <s v="plays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x v="3184"/>
    <x v="3184"/>
    <b v="1"/>
    <n v="46"/>
    <b v="1"/>
    <s v="theater/plays"/>
    <n v="107"/>
    <n v="100.22"/>
    <x v="1"/>
    <s v="plays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x v="3185"/>
    <x v="3185"/>
    <b v="1"/>
    <n v="24"/>
    <b v="1"/>
    <s v="theater/plays"/>
    <n v="100"/>
    <n v="41.67"/>
    <x v="1"/>
    <s v="plays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x v="3186"/>
    <x v="3186"/>
    <b v="1"/>
    <n v="70"/>
    <b v="1"/>
    <s v="theater/plays"/>
    <n v="102"/>
    <n v="46.71"/>
    <x v="1"/>
    <s v="plays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x v="3187"/>
    <x v="3187"/>
    <b v="1"/>
    <n v="244"/>
    <b v="1"/>
    <s v="theater/plays"/>
    <n v="116"/>
    <n v="71.489999999999995"/>
    <x v="1"/>
    <s v="plays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x v="3188"/>
    <x v="3188"/>
    <b v="0"/>
    <n v="9"/>
    <b v="0"/>
    <s v="theater/musical"/>
    <n v="65"/>
    <n v="14.44"/>
    <x v="1"/>
    <s v="musical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x v="3189"/>
    <x v="3189"/>
    <b v="0"/>
    <n v="19"/>
    <b v="0"/>
    <s v="theater/musical"/>
    <n v="12"/>
    <n v="356.84"/>
    <x v="1"/>
    <s v="musical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x v="3190"/>
    <x v="3190"/>
    <b v="0"/>
    <n v="0"/>
    <b v="0"/>
    <s v="theater/musical"/>
    <n v="0"/>
    <n v="0"/>
    <x v="1"/>
    <s v="musical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x v="3191"/>
    <x v="3191"/>
    <b v="0"/>
    <n v="4"/>
    <b v="0"/>
    <s v="theater/musical"/>
    <n v="4"/>
    <n v="37.75"/>
    <x v="1"/>
    <s v="musical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x v="3192"/>
    <x v="3192"/>
    <b v="0"/>
    <n v="8"/>
    <b v="0"/>
    <s v="theater/musical"/>
    <n v="1"/>
    <n v="12.75"/>
    <x v="1"/>
    <s v="musical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x v="3193"/>
    <x v="3193"/>
    <b v="0"/>
    <n v="24"/>
    <b v="0"/>
    <s v="theater/musical"/>
    <n v="12"/>
    <n v="24.46"/>
    <x v="1"/>
    <s v="musical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x v="3194"/>
    <x v="3194"/>
    <b v="0"/>
    <n v="0"/>
    <b v="0"/>
    <s v="theater/musical"/>
    <n v="0"/>
    <n v="0"/>
    <x v="1"/>
    <s v="musical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x v="3195"/>
    <x v="3195"/>
    <b v="0"/>
    <n v="39"/>
    <b v="0"/>
    <s v="theater/musical"/>
    <n v="59"/>
    <n v="53.08"/>
    <x v="1"/>
    <s v="musical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x v="3196"/>
    <x v="3196"/>
    <b v="0"/>
    <n v="6"/>
    <b v="0"/>
    <s v="theater/musical"/>
    <n v="0"/>
    <n v="300"/>
    <x v="1"/>
    <s v="musical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x v="3197"/>
    <x v="3197"/>
    <b v="0"/>
    <n v="4"/>
    <b v="0"/>
    <s v="theater/musical"/>
    <n v="11"/>
    <n v="286.25"/>
    <x v="1"/>
    <s v="musical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x v="3198"/>
    <x v="3198"/>
    <b v="0"/>
    <n v="3"/>
    <b v="0"/>
    <s v="theater/musical"/>
    <n v="0"/>
    <n v="36.67"/>
    <x v="1"/>
    <s v="musical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x v="3199"/>
    <x v="3199"/>
    <b v="0"/>
    <n v="53"/>
    <b v="0"/>
    <s v="theater/musical"/>
    <n v="52"/>
    <n v="49.21"/>
    <x v="1"/>
    <s v="musical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x v="3200"/>
    <x v="3200"/>
    <b v="0"/>
    <n v="1"/>
    <b v="0"/>
    <s v="theater/musical"/>
    <n v="0"/>
    <n v="1"/>
    <x v="1"/>
    <s v="musical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x v="3201"/>
    <x v="3201"/>
    <b v="0"/>
    <n v="2"/>
    <b v="0"/>
    <s v="theater/musical"/>
    <n v="1"/>
    <n v="12.5"/>
    <x v="1"/>
    <s v="musical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x v="3202"/>
    <x v="3202"/>
    <b v="0"/>
    <n v="25"/>
    <b v="0"/>
    <s v="theater/musical"/>
    <n v="55"/>
    <n v="109.04"/>
    <x v="1"/>
    <s v="musical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x v="3203"/>
    <x v="3203"/>
    <b v="0"/>
    <n v="6"/>
    <b v="0"/>
    <s v="theater/musical"/>
    <n v="25"/>
    <n v="41.67"/>
    <x v="1"/>
    <s v="musical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x v="3204"/>
    <x v="3204"/>
    <b v="0"/>
    <n v="0"/>
    <b v="0"/>
    <s v="theater/musical"/>
    <n v="0"/>
    <n v="0"/>
    <x v="1"/>
    <s v="musical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x v="3205"/>
    <x v="3205"/>
    <b v="0"/>
    <n v="12"/>
    <b v="0"/>
    <s v="theater/musical"/>
    <n v="3"/>
    <n v="22.75"/>
    <x v="1"/>
    <s v="musical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x v="3206"/>
    <x v="3206"/>
    <b v="0"/>
    <n v="0"/>
    <b v="0"/>
    <s v="theater/musical"/>
    <n v="0"/>
    <n v="0"/>
    <x v="1"/>
    <s v="musical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x v="3207"/>
    <x v="3207"/>
    <b v="0"/>
    <n v="36"/>
    <b v="0"/>
    <s v="theater/musical"/>
    <n v="46"/>
    <n v="70.83"/>
    <x v="1"/>
    <s v="musical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x v="3208"/>
    <x v="3208"/>
    <b v="1"/>
    <n v="82"/>
    <b v="1"/>
    <s v="theater/plays"/>
    <n v="104"/>
    <n v="63.11"/>
    <x v="1"/>
    <s v="plays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x v="3209"/>
    <x v="3209"/>
    <b v="1"/>
    <n v="226"/>
    <b v="1"/>
    <s v="theater/plays"/>
    <n v="119"/>
    <n v="50.16"/>
    <x v="1"/>
    <s v="plays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x v="3210"/>
    <x v="3210"/>
    <b v="1"/>
    <n v="60"/>
    <b v="1"/>
    <s v="theater/plays"/>
    <n v="126"/>
    <n v="62.88"/>
    <x v="1"/>
    <s v="plays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x v="3211"/>
    <x v="3211"/>
    <b v="1"/>
    <n v="322"/>
    <b v="1"/>
    <s v="theater/plays"/>
    <n v="120"/>
    <n v="85.53"/>
    <x v="1"/>
    <s v="plays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x v="3212"/>
    <x v="3212"/>
    <b v="1"/>
    <n v="94"/>
    <b v="1"/>
    <s v="theater/plays"/>
    <n v="126"/>
    <n v="53.72"/>
    <x v="1"/>
    <s v="plays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x v="3213"/>
    <x v="3213"/>
    <b v="1"/>
    <n v="47"/>
    <b v="1"/>
    <s v="theater/plays"/>
    <n v="100"/>
    <n v="127.81"/>
    <x v="1"/>
    <s v="plays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x v="3214"/>
    <x v="3214"/>
    <b v="1"/>
    <n v="115"/>
    <b v="1"/>
    <s v="theater/plays"/>
    <n v="102"/>
    <n v="106.57"/>
    <x v="1"/>
    <s v="plays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x v="3215"/>
    <x v="3215"/>
    <b v="1"/>
    <n v="134"/>
    <b v="1"/>
    <s v="theater/plays"/>
    <n v="100"/>
    <n v="262.11"/>
    <x v="1"/>
    <s v="plays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x v="3216"/>
    <x v="3216"/>
    <b v="1"/>
    <n v="35"/>
    <b v="1"/>
    <s v="theater/plays"/>
    <n v="100"/>
    <n v="57.17"/>
    <x v="1"/>
    <s v="plays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x v="3217"/>
    <x v="3217"/>
    <b v="1"/>
    <n v="104"/>
    <b v="1"/>
    <s v="theater/plays"/>
    <n v="116"/>
    <n v="50.2"/>
    <x v="1"/>
    <s v="plays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x v="3218"/>
    <x v="3218"/>
    <b v="1"/>
    <n v="184"/>
    <b v="1"/>
    <s v="theater/plays"/>
    <n v="102"/>
    <n v="66.59"/>
    <x v="1"/>
    <s v="plays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x v="3219"/>
    <x v="3219"/>
    <b v="1"/>
    <n v="119"/>
    <b v="1"/>
    <s v="theater/plays"/>
    <n v="100"/>
    <n v="168.25"/>
    <x v="1"/>
    <s v="plays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x v="3220"/>
    <x v="3220"/>
    <b v="1"/>
    <n v="59"/>
    <b v="1"/>
    <s v="theater/plays"/>
    <n v="101"/>
    <n v="256.37"/>
    <x v="1"/>
    <s v="plays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x v="3221"/>
    <x v="3221"/>
    <b v="1"/>
    <n v="113"/>
    <b v="1"/>
    <s v="theater/plays"/>
    <n v="103"/>
    <n v="36.61"/>
    <x v="1"/>
    <s v="plays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x v="3222"/>
    <x v="3222"/>
    <b v="1"/>
    <n v="84"/>
    <b v="1"/>
    <s v="theater/plays"/>
    <n v="125"/>
    <n v="37.14"/>
    <x v="1"/>
    <s v="plays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x v="3223"/>
    <x v="3223"/>
    <b v="1"/>
    <n v="74"/>
    <b v="1"/>
    <s v="theater/plays"/>
    <n v="110"/>
    <n v="45.88"/>
    <x v="1"/>
    <s v="plays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x v="3224"/>
    <x v="3224"/>
    <b v="1"/>
    <n v="216"/>
    <b v="1"/>
    <s v="theater/plays"/>
    <n v="102"/>
    <n v="141.71"/>
    <x v="1"/>
    <s v="plays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x v="3225"/>
    <x v="3225"/>
    <b v="1"/>
    <n v="39"/>
    <b v="1"/>
    <s v="theater/plays"/>
    <n v="102"/>
    <n v="52.49"/>
    <x v="1"/>
    <s v="plays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x v="3226"/>
    <x v="3226"/>
    <b v="1"/>
    <n v="21"/>
    <b v="1"/>
    <s v="theater/plays"/>
    <n v="104"/>
    <n v="59.52"/>
    <x v="1"/>
    <s v="plays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x v="3227"/>
    <x v="3227"/>
    <b v="0"/>
    <n v="30"/>
    <b v="1"/>
    <s v="theater/plays"/>
    <n v="125"/>
    <n v="50"/>
    <x v="1"/>
    <s v="plays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x v="3228"/>
    <x v="3228"/>
    <b v="1"/>
    <n v="37"/>
    <b v="1"/>
    <s v="theater/plays"/>
    <n v="102"/>
    <n v="193.62"/>
    <x v="1"/>
    <s v="plays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x v="3229"/>
    <x v="3229"/>
    <b v="1"/>
    <n v="202"/>
    <b v="1"/>
    <s v="theater/plays"/>
    <n v="108"/>
    <n v="106.8"/>
    <x v="1"/>
    <s v="plays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x v="3230"/>
    <x v="3230"/>
    <b v="1"/>
    <n v="37"/>
    <b v="1"/>
    <s v="theater/plays"/>
    <n v="110"/>
    <n v="77.22"/>
    <x v="1"/>
    <s v="plays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x v="3231"/>
    <x v="3231"/>
    <b v="0"/>
    <n v="28"/>
    <b v="1"/>
    <s v="theater/plays"/>
    <n v="161"/>
    <n v="57.5"/>
    <x v="1"/>
    <s v="plays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x v="3232"/>
    <x v="3232"/>
    <b v="1"/>
    <n v="26"/>
    <b v="1"/>
    <s v="theater/plays"/>
    <n v="131"/>
    <n v="50.46"/>
    <x v="1"/>
    <s v="plays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x v="3233"/>
    <x v="3233"/>
    <b v="0"/>
    <n v="61"/>
    <b v="1"/>
    <s v="theater/plays"/>
    <n v="119"/>
    <n v="97.38"/>
    <x v="1"/>
    <s v="plays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x v="3234"/>
    <x v="3234"/>
    <b v="0"/>
    <n v="115"/>
    <b v="1"/>
    <s v="theater/plays"/>
    <n v="100"/>
    <n v="34.92"/>
    <x v="1"/>
    <s v="plays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x v="3235"/>
    <x v="3235"/>
    <b v="1"/>
    <n v="181"/>
    <b v="1"/>
    <s v="theater/plays"/>
    <n v="103"/>
    <n v="85.53"/>
    <x v="1"/>
    <s v="plays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x v="3236"/>
    <x v="3236"/>
    <b v="0"/>
    <n v="110"/>
    <b v="1"/>
    <s v="theater/plays"/>
    <n v="101"/>
    <n v="182.91"/>
    <x v="1"/>
    <s v="plays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x v="3237"/>
    <x v="3237"/>
    <b v="1"/>
    <n v="269"/>
    <b v="1"/>
    <s v="theater/plays"/>
    <n v="101"/>
    <n v="131.13999999999999"/>
    <x v="1"/>
    <s v="plays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x v="3238"/>
    <x v="3238"/>
    <b v="1"/>
    <n v="79"/>
    <b v="1"/>
    <s v="theater/plays"/>
    <n v="112"/>
    <n v="39.81"/>
    <x v="1"/>
    <s v="plays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x v="3239"/>
    <x v="3239"/>
    <b v="1"/>
    <n v="104"/>
    <b v="1"/>
    <s v="theater/plays"/>
    <n v="106"/>
    <n v="59.7"/>
    <x v="1"/>
    <s v="plays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x v="3240"/>
    <x v="3240"/>
    <b v="0"/>
    <n v="34"/>
    <b v="1"/>
    <s v="theater/plays"/>
    <n v="101"/>
    <n v="88.74"/>
    <x v="1"/>
    <s v="plays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x v="3241"/>
    <x v="3241"/>
    <b v="1"/>
    <n v="167"/>
    <b v="1"/>
    <s v="theater/plays"/>
    <n v="115"/>
    <n v="58.69"/>
    <x v="1"/>
    <s v="plays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x v="3242"/>
    <x v="3242"/>
    <b v="1"/>
    <n v="183"/>
    <b v="1"/>
    <s v="theater/plays"/>
    <n v="127"/>
    <n v="69.569999999999993"/>
    <x v="1"/>
    <s v="plays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x v="3243"/>
    <x v="3243"/>
    <b v="1"/>
    <n v="71"/>
    <b v="1"/>
    <s v="theater/plays"/>
    <n v="103"/>
    <n v="115.87"/>
    <x v="1"/>
    <s v="plays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x v="3244"/>
    <x v="3244"/>
    <b v="0"/>
    <n v="69"/>
    <b v="1"/>
    <s v="theater/plays"/>
    <n v="103"/>
    <n v="23.87"/>
    <x v="1"/>
    <s v="plays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x v="3245"/>
    <x v="3245"/>
    <b v="0"/>
    <n v="270"/>
    <b v="1"/>
    <s v="theater/plays"/>
    <n v="104"/>
    <n v="81.13"/>
    <x v="1"/>
    <s v="plays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x v="3246"/>
    <x v="3246"/>
    <b v="1"/>
    <n v="193"/>
    <b v="1"/>
    <s v="theater/plays"/>
    <n v="111"/>
    <n v="57.63"/>
    <x v="1"/>
    <s v="plays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x v="3247"/>
    <x v="3247"/>
    <b v="1"/>
    <n v="57"/>
    <b v="1"/>
    <s v="theater/plays"/>
    <n v="106"/>
    <n v="46.43"/>
    <x v="1"/>
    <s v="plays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x v="3248"/>
    <x v="3248"/>
    <b v="1"/>
    <n v="200"/>
    <b v="1"/>
    <s v="theater/plays"/>
    <n v="101"/>
    <n v="60.48"/>
    <x v="1"/>
    <s v="plays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x v="3249"/>
    <x v="3249"/>
    <b v="1"/>
    <n v="88"/>
    <b v="1"/>
    <s v="theater/plays"/>
    <n v="105"/>
    <n v="65.58"/>
    <x v="1"/>
    <s v="plays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x v="3250"/>
    <x v="3250"/>
    <b v="1"/>
    <n v="213"/>
    <b v="1"/>
    <s v="theater/plays"/>
    <n v="102"/>
    <n v="119.19"/>
    <x v="1"/>
    <s v="plays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x v="3251"/>
    <x v="3251"/>
    <b v="1"/>
    <n v="20"/>
    <b v="1"/>
    <s v="theater/plays"/>
    <n v="111"/>
    <n v="83.05"/>
    <x v="1"/>
    <s v="plays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x v="3252"/>
    <x v="3252"/>
    <b v="1"/>
    <n v="50"/>
    <b v="1"/>
    <s v="theater/plays"/>
    <n v="128"/>
    <n v="57.52"/>
    <x v="1"/>
    <s v="plays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x v="3253"/>
    <x v="3253"/>
    <b v="1"/>
    <n v="115"/>
    <b v="1"/>
    <s v="theater/plays"/>
    <n v="102"/>
    <n v="177.09"/>
    <x v="1"/>
    <s v="plays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x v="3254"/>
    <x v="3254"/>
    <b v="1"/>
    <n v="186"/>
    <b v="1"/>
    <s v="theater/plays"/>
    <n v="101"/>
    <n v="70.77"/>
    <x v="1"/>
    <s v="plays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x v="3255"/>
    <x v="3255"/>
    <b v="1"/>
    <n v="18"/>
    <b v="1"/>
    <s v="theater/plays"/>
    <n v="175"/>
    <n v="29.17"/>
    <x v="1"/>
    <s v="plays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x v="3256"/>
    <x v="3256"/>
    <b v="1"/>
    <n v="176"/>
    <b v="1"/>
    <s v="theater/plays"/>
    <n v="128"/>
    <n v="72.760000000000005"/>
    <x v="1"/>
    <s v="plays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x v="3257"/>
    <x v="3257"/>
    <b v="0"/>
    <n v="41"/>
    <b v="1"/>
    <s v="theater/plays"/>
    <n v="106"/>
    <n v="51.85"/>
    <x v="1"/>
    <s v="plays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x v="3258"/>
    <x v="3258"/>
    <b v="1"/>
    <n v="75"/>
    <b v="1"/>
    <s v="theater/plays"/>
    <n v="105"/>
    <n v="98.2"/>
    <x v="1"/>
    <s v="plays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x v="3259"/>
    <x v="3259"/>
    <b v="1"/>
    <n v="97"/>
    <b v="1"/>
    <s v="theater/plays"/>
    <n v="106"/>
    <n v="251.74"/>
    <x v="1"/>
    <s v="plays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x v="3260"/>
    <x v="3260"/>
    <b v="1"/>
    <n v="73"/>
    <b v="1"/>
    <s v="theater/plays"/>
    <n v="109"/>
    <n v="74.819999999999993"/>
    <x v="1"/>
    <s v="plays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x v="3261"/>
    <x v="3261"/>
    <b v="1"/>
    <n v="49"/>
    <b v="1"/>
    <s v="theater/plays"/>
    <n v="100"/>
    <n v="67.650000000000006"/>
    <x v="1"/>
    <s v="plays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x v="3262"/>
    <x v="3262"/>
    <b v="1"/>
    <n v="134"/>
    <b v="1"/>
    <s v="theater/plays"/>
    <n v="103"/>
    <n v="93.81"/>
    <x v="1"/>
    <s v="plays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x v="3263"/>
    <x v="3263"/>
    <b v="1"/>
    <n v="68"/>
    <b v="1"/>
    <s v="theater/plays"/>
    <n v="112"/>
    <n v="41.24"/>
    <x v="1"/>
    <s v="plays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x v="3264"/>
    <x v="3264"/>
    <b v="1"/>
    <n v="49"/>
    <b v="1"/>
    <s v="theater/plays"/>
    <n v="103"/>
    <n v="52.55"/>
    <x v="1"/>
    <s v="plays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x v="3265"/>
    <x v="3265"/>
    <b v="1"/>
    <n v="63"/>
    <b v="1"/>
    <s v="theater/plays"/>
    <n v="164"/>
    <n v="70.290000000000006"/>
    <x v="1"/>
    <s v="plays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x v="3266"/>
    <x v="3266"/>
    <b v="1"/>
    <n v="163"/>
    <b v="1"/>
    <s v="theater/plays"/>
    <n v="131"/>
    <n v="48.33"/>
    <x v="1"/>
    <s v="plays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x v="3267"/>
    <x v="3267"/>
    <b v="1"/>
    <n v="288"/>
    <b v="1"/>
    <s v="theater/plays"/>
    <n v="102"/>
    <n v="53.18"/>
    <x v="1"/>
    <s v="plays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x v="3268"/>
    <x v="3268"/>
    <b v="1"/>
    <n v="42"/>
    <b v="1"/>
    <s v="theater/plays"/>
    <n v="128"/>
    <n v="60.95"/>
    <x v="1"/>
    <s v="plays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x v="3269"/>
    <x v="3269"/>
    <b v="1"/>
    <n v="70"/>
    <b v="1"/>
    <s v="theater/plays"/>
    <n v="102"/>
    <n v="116"/>
    <x v="1"/>
    <s v="plays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x v="3270"/>
    <x v="3270"/>
    <b v="1"/>
    <n v="30"/>
    <b v="1"/>
    <s v="theater/plays"/>
    <n v="102"/>
    <n v="61"/>
    <x v="1"/>
    <s v="plays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x v="3271"/>
    <x v="3271"/>
    <b v="1"/>
    <n v="51"/>
    <b v="1"/>
    <s v="theater/plays"/>
    <n v="130"/>
    <n v="38.24"/>
    <x v="1"/>
    <s v="plays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x v="3272"/>
    <x v="3272"/>
    <b v="1"/>
    <n v="145"/>
    <b v="1"/>
    <s v="theater/plays"/>
    <n v="154"/>
    <n v="106.5"/>
    <x v="1"/>
    <s v="plays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x v="3273"/>
    <x v="3273"/>
    <b v="1"/>
    <n v="21"/>
    <b v="1"/>
    <s v="theater/plays"/>
    <n v="107"/>
    <n v="204.57"/>
    <x v="1"/>
    <s v="plays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x v="3274"/>
    <x v="3274"/>
    <b v="1"/>
    <n v="286"/>
    <b v="1"/>
    <s v="theater/plays"/>
    <n v="101"/>
    <n v="54.91"/>
    <x v="1"/>
    <s v="plays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x v="3275"/>
    <x v="3275"/>
    <b v="1"/>
    <n v="12"/>
    <b v="1"/>
    <s v="theater/plays"/>
    <n v="100"/>
    <n v="150.41999999999999"/>
    <x v="1"/>
    <s v="plays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x v="3276"/>
    <x v="3276"/>
    <b v="1"/>
    <n v="100"/>
    <b v="1"/>
    <s v="theater/plays"/>
    <n v="117"/>
    <n v="52.58"/>
    <x v="1"/>
    <s v="plays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x v="3277"/>
    <x v="3277"/>
    <b v="1"/>
    <n v="100"/>
    <b v="1"/>
    <s v="theater/plays"/>
    <n v="109"/>
    <n v="54.3"/>
    <x v="1"/>
    <s v="plays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x v="3278"/>
    <x v="3278"/>
    <b v="1"/>
    <n v="34"/>
    <b v="1"/>
    <s v="theater/plays"/>
    <n v="103"/>
    <n v="76.03"/>
    <x v="1"/>
    <s v="plays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x v="3279"/>
    <x v="3279"/>
    <b v="0"/>
    <n v="63"/>
    <b v="1"/>
    <s v="theater/plays"/>
    <n v="114"/>
    <n v="105.21"/>
    <x v="1"/>
    <s v="plays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x v="3280"/>
    <x v="3280"/>
    <b v="0"/>
    <n v="30"/>
    <b v="1"/>
    <s v="theater/plays"/>
    <n v="103"/>
    <n v="68.67"/>
    <x v="1"/>
    <s v="plays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x v="3281"/>
    <x v="3281"/>
    <b v="0"/>
    <n v="47"/>
    <b v="1"/>
    <s v="theater/plays"/>
    <n v="122"/>
    <n v="129.36000000000001"/>
    <x v="1"/>
    <s v="plays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x v="3282"/>
    <x v="3282"/>
    <b v="0"/>
    <n v="237"/>
    <b v="1"/>
    <s v="theater/plays"/>
    <n v="103"/>
    <n v="134.26"/>
    <x v="1"/>
    <s v="plays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x v="3283"/>
    <x v="3283"/>
    <b v="0"/>
    <n v="47"/>
    <b v="1"/>
    <s v="theater/plays"/>
    <n v="105"/>
    <n v="17.829999999999998"/>
    <x v="1"/>
    <s v="plays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x v="3284"/>
    <x v="3284"/>
    <b v="0"/>
    <n v="15"/>
    <b v="1"/>
    <s v="theater/plays"/>
    <n v="102"/>
    <n v="203.2"/>
    <x v="1"/>
    <s v="plays"/>
    <d v="2016-01-29T05:59:00"/>
    <x v="2"/>
  </r>
  <r>
    <n v="3285"/>
    <s v="By Morning"/>
    <s v="A new play by Matthew Gasda"/>
    <n v="4999"/>
    <n v="5604"/>
    <x v="0"/>
    <s v="US"/>
    <s v="USD"/>
    <n v="1488258000"/>
    <d v="2017-02-28T05:00:00"/>
    <x v="3285"/>
    <x v="3285"/>
    <b v="0"/>
    <n v="81"/>
    <b v="1"/>
    <s v="theater/plays"/>
    <n v="112"/>
    <n v="69.19"/>
    <x v="1"/>
    <s v="plays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x v="3286"/>
    <x v="3286"/>
    <b v="0"/>
    <n v="122"/>
    <b v="1"/>
    <s v="theater/plays"/>
    <n v="102"/>
    <n v="125.12"/>
    <x v="1"/>
    <s v="plays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x v="3287"/>
    <x v="3287"/>
    <b v="0"/>
    <n v="34"/>
    <b v="1"/>
    <s v="theater/plays"/>
    <n v="100"/>
    <n v="73.53"/>
    <x v="1"/>
    <s v="plays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x v="3288"/>
    <x v="3288"/>
    <b v="0"/>
    <n v="207"/>
    <b v="1"/>
    <s v="theater/plays"/>
    <n v="100"/>
    <n v="48.44"/>
    <x v="1"/>
    <s v="plays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x v="3289"/>
    <x v="3289"/>
    <b v="0"/>
    <n v="25"/>
    <b v="1"/>
    <s v="theater/plays"/>
    <n v="133"/>
    <n v="26.61"/>
    <x v="1"/>
    <s v="plays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x v="3290"/>
    <x v="3290"/>
    <b v="0"/>
    <n v="72"/>
    <b v="1"/>
    <s v="theater/plays"/>
    <n v="121"/>
    <n v="33.67"/>
    <x v="1"/>
    <s v="plays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x v="3291"/>
    <x v="3291"/>
    <b v="0"/>
    <n v="14"/>
    <b v="1"/>
    <s v="theater/plays"/>
    <n v="114"/>
    <n v="40.71"/>
    <x v="1"/>
    <s v="plays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x v="3292"/>
    <x v="3292"/>
    <b v="0"/>
    <n v="15"/>
    <b v="1"/>
    <s v="theater/plays"/>
    <n v="286"/>
    <n v="19.27"/>
    <x v="1"/>
    <s v="plays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x v="3293"/>
    <x v="3293"/>
    <b v="0"/>
    <n v="91"/>
    <b v="1"/>
    <s v="theater/plays"/>
    <n v="170"/>
    <n v="84.29"/>
    <x v="1"/>
    <s v="plays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x v="3294"/>
    <x v="3294"/>
    <b v="0"/>
    <n v="24"/>
    <b v="1"/>
    <s v="theater/plays"/>
    <n v="118"/>
    <n v="29.58"/>
    <x v="1"/>
    <s v="plays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x v="3295"/>
    <x v="3295"/>
    <b v="0"/>
    <n v="27"/>
    <b v="1"/>
    <s v="theater/plays"/>
    <n v="103"/>
    <n v="26.67"/>
    <x v="1"/>
    <s v="plays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x v="3296"/>
    <x v="3296"/>
    <b v="0"/>
    <n v="47"/>
    <b v="1"/>
    <s v="theater/plays"/>
    <n v="144"/>
    <n v="45.98"/>
    <x v="1"/>
    <s v="plays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x v="3297"/>
    <x v="3297"/>
    <b v="0"/>
    <n v="44"/>
    <b v="1"/>
    <s v="theater/plays"/>
    <n v="100"/>
    <n v="125.09"/>
    <x v="1"/>
    <s v="plays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x v="3298"/>
    <x v="3298"/>
    <b v="0"/>
    <n v="72"/>
    <b v="1"/>
    <s v="theater/plays"/>
    <n v="102"/>
    <n v="141.29"/>
    <x v="1"/>
    <s v="plays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x v="3299"/>
    <x v="3299"/>
    <b v="0"/>
    <n v="63"/>
    <b v="1"/>
    <s v="theater/plays"/>
    <n v="116"/>
    <n v="55.33"/>
    <x v="1"/>
    <s v="plays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x v="3300"/>
    <x v="3300"/>
    <b v="0"/>
    <n v="88"/>
    <b v="1"/>
    <s v="theater/plays"/>
    <n v="136"/>
    <n v="46.42"/>
    <x v="1"/>
    <s v="plays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x v="3301"/>
    <x v="3301"/>
    <b v="0"/>
    <n v="70"/>
    <b v="1"/>
    <s v="theater/plays"/>
    <n v="133"/>
    <n v="57.2"/>
    <x v="1"/>
    <s v="plays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d v="2016-12-07T08:26:16"/>
    <x v="3302"/>
    <x v="3302"/>
    <b v="0"/>
    <n v="50"/>
    <b v="1"/>
    <s v="theater/plays"/>
    <n v="103"/>
    <n v="173.7"/>
    <x v="1"/>
    <s v="plays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x v="3303"/>
    <x v="3303"/>
    <b v="0"/>
    <n v="35"/>
    <b v="1"/>
    <s v="theater/plays"/>
    <n v="116"/>
    <n v="59.6"/>
    <x v="1"/>
    <s v="plays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x v="3304"/>
    <x v="3304"/>
    <b v="0"/>
    <n v="175"/>
    <b v="1"/>
    <s v="theater/plays"/>
    <n v="105"/>
    <n v="89.59"/>
    <x v="1"/>
    <s v="plays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x v="3305"/>
    <x v="3305"/>
    <b v="0"/>
    <n v="20"/>
    <b v="1"/>
    <s v="theater/plays"/>
    <n v="102"/>
    <n v="204.05"/>
    <x v="1"/>
    <s v="plays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x v="3306"/>
    <x v="3306"/>
    <b v="0"/>
    <n v="54"/>
    <b v="1"/>
    <s v="theater/plays"/>
    <n v="175"/>
    <n v="48.7"/>
    <x v="1"/>
    <s v="plays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x v="3307"/>
    <x v="3307"/>
    <b v="0"/>
    <n v="20"/>
    <b v="1"/>
    <s v="theater/plays"/>
    <n v="107"/>
    <n v="53.34"/>
    <x v="1"/>
    <s v="plays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x v="3308"/>
    <x v="3308"/>
    <b v="0"/>
    <n v="57"/>
    <b v="1"/>
    <s v="theater/plays"/>
    <n v="122"/>
    <n v="75.09"/>
    <x v="1"/>
    <s v="plays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x v="3309"/>
    <x v="3309"/>
    <b v="0"/>
    <n v="31"/>
    <b v="1"/>
    <s v="theater/plays"/>
    <n v="159"/>
    <n v="18"/>
    <x v="1"/>
    <s v="plays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x v="3310"/>
    <x v="3310"/>
    <b v="0"/>
    <n v="31"/>
    <b v="1"/>
    <s v="theater/plays"/>
    <n v="100"/>
    <n v="209.84"/>
    <x v="1"/>
    <s v="plays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x v="3311"/>
    <x v="3311"/>
    <b v="0"/>
    <n v="45"/>
    <b v="1"/>
    <s v="theater/plays"/>
    <n v="110"/>
    <n v="61.02"/>
    <x v="1"/>
    <s v="plays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x v="3312"/>
    <x v="3312"/>
    <b v="0"/>
    <n v="41"/>
    <b v="1"/>
    <s v="theater/plays"/>
    <n v="100"/>
    <n v="61"/>
    <x v="1"/>
    <s v="plays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x v="3313"/>
    <x v="3313"/>
    <b v="0"/>
    <n v="29"/>
    <b v="1"/>
    <s v="theater/plays"/>
    <n v="116"/>
    <n v="80.03"/>
    <x v="1"/>
    <s v="plays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x v="3314"/>
    <x v="3314"/>
    <b v="0"/>
    <n v="58"/>
    <b v="1"/>
    <s v="theater/plays"/>
    <n v="211"/>
    <n v="29.07"/>
    <x v="1"/>
    <s v="plays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x v="3315"/>
    <x v="3315"/>
    <b v="0"/>
    <n v="89"/>
    <b v="1"/>
    <s v="theater/plays"/>
    <n v="110"/>
    <n v="49.44"/>
    <x v="1"/>
    <s v="plays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x v="3316"/>
    <x v="3316"/>
    <b v="0"/>
    <n v="125"/>
    <b v="1"/>
    <s v="theater/plays"/>
    <n v="100"/>
    <n v="93.98"/>
    <x v="1"/>
    <s v="plays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x v="3317"/>
    <x v="3317"/>
    <b v="0"/>
    <n v="18"/>
    <b v="1"/>
    <s v="theater/plays"/>
    <n v="106"/>
    <n v="61.94"/>
    <x v="1"/>
    <s v="plays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x v="3318"/>
    <x v="3318"/>
    <b v="0"/>
    <n v="32"/>
    <b v="1"/>
    <s v="theater/plays"/>
    <n v="126"/>
    <n v="78.5"/>
    <x v="1"/>
    <s v="plays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x v="3319"/>
    <x v="3319"/>
    <b v="0"/>
    <n v="16"/>
    <b v="1"/>
    <s v="theater/plays"/>
    <n v="108"/>
    <n v="33.75"/>
    <x v="1"/>
    <s v="plays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x v="3320"/>
    <x v="3320"/>
    <b v="0"/>
    <n v="38"/>
    <b v="1"/>
    <s v="theater/plays"/>
    <n v="101"/>
    <n v="66.45"/>
    <x v="1"/>
    <s v="plays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x v="3321"/>
    <x v="3321"/>
    <b v="0"/>
    <n v="15"/>
    <b v="1"/>
    <s v="theater/plays"/>
    <n v="107"/>
    <n v="35.799999999999997"/>
    <x v="1"/>
    <s v="plays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x v="3322"/>
    <x v="3322"/>
    <b v="0"/>
    <n v="23"/>
    <b v="1"/>
    <s v="theater/plays"/>
    <n v="102"/>
    <n v="145.65"/>
    <x v="1"/>
    <s v="plays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x v="3323"/>
    <x v="3323"/>
    <b v="0"/>
    <n v="49"/>
    <b v="1"/>
    <s v="theater/plays"/>
    <n v="126"/>
    <n v="25.69"/>
    <x v="1"/>
    <s v="plays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x v="3324"/>
    <x v="3324"/>
    <b v="0"/>
    <n v="10"/>
    <b v="1"/>
    <s v="theater/plays"/>
    <n v="102"/>
    <n v="152.5"/>
    <x v="1"/>
    <s v="plays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x v="3325"/>
    <x v="3325"/>
    <b v="0"/>
    <n v="15"/>
    <b v="1"/>
    <s v="theater/plays"/>
    <n v="113"/>
    <n v="30"/>
    <x v="1"/>
    <s v="plays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x v="3326"/>
    <x v="3326"/>
    <b v="0"/>
    <n v="57"/>
    <b v="1"/>
    <s v="theater/plays"/>
    <n v="101"/>
    <n v="142.28"/>
    <x v="1"/>
    <s v="plays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x v="3327"/>
    <x v="3327"/>
    <b v="0"/>
    <n v="33"/>
    <b v="1"/>
    <s v="theater/plays"/>
    <n v="101"/>
    <n v="24.55"/>
    <x v="1"/>
    <s v="plays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x v="3328"/>
    <x v="3328"/>
    <b v="0"/>
    <n v="9"/>
    <b v="1"/>
    <s v="theater/plays"/>
    <n v="146"/>
    <n v="292.77999999999997"/>
    <x v="1"/>
    <s v="plays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x v="3329"/>
    <x v="3329"/>
    <b v="0"/>
    <n v="26"/>
    <b v="1"/>
    <s v="theater/plays"/>
    <n v="117"/>
    <n v="44.92"/>
    <x v="1"/>
    <s v="plays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x v="3330"/>
    <x v="3330"/>
    <b v="0"/>
    <n v="69"/>
    <b v="1"/>
    <s v="theater/plays"/>
    <n v="106"/>
    <n v="23.1"/>
    <x v="1"/>
    <s v="plays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x v="3331"/>
    <x v="3331"/>
    <b v="0"/>
    <n v="65"/>
    <b v="1"/>
    <s v="theater/plays"/>
    <n v="105"/>
    <n v="80.400000000000006"/>
    <x v="1"/>
    <s v="plays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x v="3332"/>
    <x v="3332"/>
    <b v="0"/>
    <n v="83"/>
    <b v="1"/>
    <s v="theater/plays"/>
    <n v="100"/>
    <n v="72.290000000000006"/>
    <x v="1"/>
    <s v="plays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x v="3333"/>
    <x v="3333"/>
    <b v="0"/>
    <n v="111"/>
    <b v="1"/>
    <s v="theater/plays"/>
    <n v="105"/>
    <n v="32.97"/>
    <x v="1"/>
    <s v="plays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x v="3334"/>
    <x v="3334"/>
    <b v="0"/>
    <n v="46"/>
    <b v="1"/>
    <s v="theater/plays"/>
    <n v="139"/>
    <n v="116.65"/>
    <x v="1"/>
    <s v="plays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x v="3335"/>
    <x v="3335"/>
    <b v="0"/>
    <n v="63"/>
    <b v="1"/>
    <s v="theater/plays"/>
    <n v="100"/>
    <n v="79.62"/>
    <x v="1"/>
    <s v="plays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x v="3336"/>
    <x v="3336"/>
    <b v="0"/>
    <n v="9"/>
    <b v="1"/>
    <s v="theater/plays"/>
    <n v="100"/>
    <n v="27.78"/>
    <x v="1"/>
    <s v="plays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x v="3337"/>
    <x v="3337"/>
    <b v="0"/>
    <n v="34"/>
    <b v="1"/>
    <s v="theater/plays"/>
    <n v="110"/>
    <n v="81.03"/>
    <x v="1"/>
    <s v="plays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x v="3338"/>
    <x v="3338"/>
    <b v="0"/>
    <n v="112"/>
    <b v="1"/>
    <s v="theater/plays"/>
    <n v="102"/>
    <n v="136.85"/>
    <x v="1"/>
    <s v="plays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x v="3339"/>
    <x v="3339"/>
    <b v="0"/>
    <n v="47"/>
    <b v="1"/>
    <s v="theater/plays"/>
    <n v="104"/>
    <n v="177.62"/>
    <x v="1"/>
    <s v="plays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x v="3340"/>
    <x v="3340"/>
    <b v="0"/>
    <n v="38"/>
    <b v="1"/>
    <s v="theater/plays"/>
    <n v="138"/>
    <n v="109.08"/>
    <x v="1"/>
    <s v="plays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x v="3341"/>
    <x v="3341"/>
    <b v="0"/>
    <n v="28"/>
    <b v="1"/>
    <s v="theater/plays"/>
    <n v="100"/>
    <n v="119.64"/>
    <x v="1"/>
    <s v="plays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x v="3342"/>
    <x v="3342"/>
    <b v="0"/>
    <n v="78"/>
    <b v="1"/>
    <s v="theater/plays"/>
    <n v="102"/>
    <n v="78.209999999999994"/>
    <x v="1"/>
    <s v="plays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x v="3343"/>
    <x v="3343"/>
    <b v="0"/>
    <n v="23"/>
    <b v="1"/>
    <s v="theater/plays"/>
    <n v="171"/>
    <n v="52.17"/>
    <x v="1"/>
    <s v="plays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x v="3344"/>
    <x v="3344"/>
    <b v="0"/>
    <n v="40"/>
    <b v="1"/>
    <s v="theater/plays"/>
    <n v="101"/>
    <n v="114.13"/>
    <x v="1"/>
    <s v="plays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x v="3345"/>
    <x v="3345"/>
    <b v="0"/>
    <n v="13"/>
    <b v="1"/>
    <s v="theater/plays"/>
    <n v="130"/>
    <n v="50"/>
    <x v="1"/>
    <s v="plays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x v="3346"/>
    <x v="3346"/>
    <b v="0"/>
    <n v="18"/>
    <b v="1"/>
    <s v="theater/plays"/>
    <n v="110"/>
    <n v="91.67"/>
    <x v="1"/>
    <s v="plays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x v="3347"/>
    <x v="3347"/>
    <b v="0"/>
    <n v="22"/>
    <b v="1"/>
    <s v="theater/plays"/>
    <n v="119"/>
    <n v="108.59"/>
    <x v="1"/>
    <s v="plays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x v="3348"/>
    <x v="3348"/>
    <b v="0"/>
    <n v="79"/>
    <b v="1"/>
    <s v="theater/plays"/>
    <n v="100"/>
    <n v="69.819999999999993"/>
    <x v="1"/>
    <s v="plays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x v="3349"/>
    <x v="3349"/>
    <b v="0"/>
    <n v="14"/>
    <b v="1"/>
    <s v="theater/plays"/>
    <n v="153"/>
    <n v="109.57"/>
    <x v="1"/>
    <s v="plays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x v="3350"/>
    <x v="3350"/>
    <b v="0"/>
    <n v="51"/>
    <b v="1"/>
    <s v="theater/plays"/>
    <n v="104"/>
    <n v="71.67"/>
    <x v="1"/>
    <s v="plays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x v="3351"/>
    <x v="3351"/>
    <b v="0"/>
    <n v="54"/>
    <b v="1"/>
    <s v="theater/plays"/>
    <n v="101"/>
    <n v="93.61"/>
    <x v="1"/>
    <s v="plays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x v="3352"/>
    <x v="3352"/>
    <b v="0"/>
    <n v="70"/>
    <b v="1"/>
    <s v="theater/plays"/>
    <n v="108"/>
    <n v="76.8"/>
    <x v="1"/>
    <s v="plays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x v="3353"/>
    <x v="3353"/>
    <b v="0"/>
    <n v="44"/>
    <b v="1"/>
    <s v="theater/plays"/>
    <n v="315"/>
    <n v="35.799999999999997"/>
    <x v="1"/>
    <s v="plays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x v="3354"/>
    <x v="3354"/>
    <b v="0"/>
    <n v="55"/>
    <b v="1"/>
    <s v="theater/plays"/>
    <n v="102"/>
    <n v="55.6"/>
    <x v="1"/>
    <s v="plays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x v="3355"/>
    <x v="3355"/>
    <b v="0"/>
    <n v="15"/>
    <b v="1"/>
    <s v="theater/plays"/>
    <n v="126"/>
    <n v="147.33000000000001"/>
    <x v="1"/>
    <s v="plays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x v="3356"/>
    <x v="3356"/>
    <b v="0"/>
    <n v="27"/>
    <b v="1"/>
    <s v="theater/plays"/>
    <n v="101"/>
    <n v="56.33"/>
    <x v="1"/>
    <s v="plays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x v="3357"/>
    <x v="3357"/>
    <b v="0"/>
    <n v="21"/>
    <b v="1"/>
    <s v="theater/plays"/>
    <n v="101"/>
    <n v="96.19"/>
    <x v="1"/>
    <s v="plays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x v="3358"/>
    <x v="3358"/>
    <b v="0"/>
    <n v="162"/>
    <b v="1"/>
    <s v="theater/plays"/>
    <n v="103"/>
    <n v="63.57"/>
    <x v="1"/>
    <s v="plays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x v="3359"/>
    <x v="3359"/>
    <b v="0"/>
    <n v="23"/>
    <b v="1"/>
    <s v="theater/plays"/>
    <n v="106"/>
    <n v="184.78"/>
    <x v="1"/>
    <s v="plays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x v="3360"/>
    <x v="3360"/>
    <b v="0"/>
    <n v="72"/>
    <b v="1"/>
    <s v="theater/plays"/>
    <n v="101"/>
    <n v="126.72"/>
    <x v="1"/>
    <s v="plays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x v="3361"/>
    <x v="3361"/>
    <b v="0"/>
    <n v="68"/>
    <b v="1"/>
    <s v="theater/plays"/>
    <n v="113"/>
    <n v="83.43"/>
    <x v="1"/>
    <s v="plays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x v="3362"/>
    <x v="3362"/>
    <b v="0"/>
    <n v="20"/>
    <b v="1"/>
    <s v="theater/plays"/>
    <n v="218"/>
    <n v="54.5"/>
    <x v="1"/>
    <s v="plays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x v="3363"/>
    <x v="3363"/>
    <b v="0"/>
    <n v="26"/>
    <b v="1"/>
    <s v="theater/plays"/>
    <n v="101"/>
    <n v="302.31"/>
    <x v="1"/>
    <s v="plays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x v="3364"/>
    <x v="3364"/>
    <b v="0"/>
    <n v="72"/>
    <b v="1"/>
    <s v="theater/plays"/>
    <n v="106"/>
    <n v="44.14"/>
    <x v="1"/>
    <s v="plays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x v="3365"/>
    <x v="3365"/>
    <b v="0"/>
    <n v="3"/>
    <b v="1"/>
    <s v="theater/plays"/>
    <n v="104"/>
    <n v="866.67"/>
    <x v="1"/>
    <s v="plays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x v="3366"/>
    <x v="3366"/>
    <b v="0"/>
    <n v="18"/>
    <b v="1"/>
    <s v="theater/plays"/>
    <n v="221"/>
    <n v="61.39"/>
    <x v="1"/>
    <s v="plays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x v="3367"/>
    <x v="3367"/>
    <b v="0"/>
    <n v="30"/>
    <b v="1"/>
    <s v="theater/plays"/>
    <n v="119"/>
    <n v="29.67"/>
    <x v="1"/>
    <s v="plays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x v="3368"/>
    <x v="3368"/>
    <b v="0"/>
    <n v="23"/>
    <b v="1"/>
    <s v="theater/plays"/>
    <n v="105"/>
    <n v="45.48"/>
    <x v="1"/>
    <s v="plays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x v="3369"/>
    <x v="3369"/>
    <b v="0"/>
    <n v="54"/>
    <b v="1"/>
    <s v="theater/plays"/>
    <n v="104"/>
    <n v="96.2"/>
    <x v="1"/>
    <s v="plays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x v="3370"/>
    <x v="3370"/>
    <b v="0"/>
    <n v="26"/>
    <b v="1"/>
    <s v="theater/plays"/>
    <n v="118"/>
    <n v="67.92"/>
    <x v="1"/>
    <s v="plays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x v="3371"/>
    <x v="3371"/>
    <b v="0"/>
    <n v="9"/>
    <b v="1"/>
    <s v="theater/plays"/>
    <n v="139"/>
    <n v="30.78"/>
    <x v="1"/>
    <s v="plays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x v="3372"/>
    <x v="3372"/>
    <b v="0"/>
    <n v="27"/>
    <b v="1"/>
    <s v="theater/plays"/>
    <n v="104"/>
    <n v="38.33"/>
    <x v="1"/>
    <s v="plays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x v="3373"/>
    <x v="3373"/>
    <b v="0"/>
    <n v="30"/>
    <b v="1"/>
    <s v="theater/plays"/>
    <n v="100"/>
    <n v="66.83"/>
    <x v="1"/>
    <s v="plays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x v="3374"/>
    <x v="3374"/>
    <b v="0"/>
    <n v="52"/>
    <b v="1"/>
    <s v="theater/plays"/>
    <n v="107"/>
    <n v="71.73"/>
    <x v="1"/>
    <s v="plays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x v="3375"/>
    <x v="3375"/>
    <b v="0"/>
    <n v="17"/>
    <b v="1"/>
    <s v="theater/plays"/>
    <n v="100"/>
    <n v="176.47"/>
    <x v="1"/>
    <s v="plays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x v="3376"/>
    <x v="3376"/>
    <b v="0"/>
    <n v="19"/>
    <b v="1"/>
    <s v="theater/plays"/>
    <n v="100"/>
    <n v="421.11"/>
    <x v="1"/>
    <s v="plays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x v="3377"/>
    <x v="3377"/>
    <b v="0"/>
    <n v="77"/>
    <b v="1"/>
    <s v="theater/plays"/>
    <n v="101"/>
    <n v="104.99"/>
    <x v="1"/>
    <s v="plays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x v="3378"/>
    <x v="3378"/>
    <b v="0"/>
    <n v="21"/>
    <b v="1"/>
    <s v="theater/plays"/>
    <n v="108"/>
    <n v="28.19"/>
    <x v="1"/>
    <s v="plays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x v="3379"/>
    <x v="3379"/>
    <b v="0"/>
    <n v="38"/>
    <b v="1"/>
    <s v="theater/plays"/>
    <n v="104"/>
    <n v="54.55"/>
    <x v="1"/>
    <s v="plays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x v="3380"/>
    <x v="3380"/>
    <b v="0"/>
    <n v="28"/>
    <b v="1"/>
    <s v="theater/plays"/>
    <n v="104"/>
    <n v="111.89"/>
    <x v="1"/>
    <s v="plays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x v="3381"/>
    <x v="3381"/>
    <b v="0"/>
    <n v="48"/>
    <b v="1"/>
    <s v="theater/plays"/>
    <n v="102"/>
    <n v="85.21"/>
    <x v="1"/>
    <s v="plays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x v="3382"/>
    <x v="3382"/>
    <b v="0"/>
    <n v="46"/>
    <b v="1"/>
    <s v="theater/plays"/>
    <n v="101"/>
    <n v="76.650000000000006"/>
    <x v="1"/>
    <s v="plays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x v="3383"/>
    <x v="3383"/>
    <b v="0"/>
    <n v="30"/>
    <b v="1"/>
    <s v="theater/plays"/>
    <n v="112"/>
    <n v="65.17"/>
    <x v="1"/>
    <s v="plays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x v="3384"/>
    <x v="3384"/>
    <b v="0"/>
    <n v="64"/>
    <b v="1"/>
    <s v="theater/plays"/>
    <n v="100"/>
    <n v="93.76"/>
    <x v="1"/>
    <s v="plays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x v="3385"/>
    <x v="3385"/>
    <b v="0"/>
    <n v="15"/>
    <b v="1"/>
    <s v="theater/plays"/>
    <n v="100"/>
    <n v="133.33000000000001"/>
    <x v="1"/>
    <s v="plays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x v="3386"/>
    <x v="3386"/>
    <b v="0"/>
    <n v="41"/>
    <b v="1"/>
    <s v="theater/plays"/>
    <n v="105"/>
    <n v="51.22"/>
    <x v="1"/>
    <s v="plays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x v="3387"/>
    <x v="3387"/>
    <b v="0"/>
    <n v="35"/>
    <b v="1"/>
    <s v="theater/plays"/>
    <n v="117"/>
    <n v="100.17"/>
    <x v="1"/>
    <s v="plays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x v="3388"/>
    <x v="3388"/>
    <b v="0"/>
    <n v="45"/>
    <b v="1"/>
    <s v="theater/plays"/>
    <n v="104"/>
    <n v="34.6"/>
    <x v="1"/>
    <s v="plays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x v="3389"/>
    <x v="3389"/>
    <b v="0"/>
    <n v="62"/>
    <b v="1"/>
    <s v="theater/plays"/>
    <n v="115"/>
    <n v="184.68"/>
    <x v="1"/>
    <s v="plays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x v="3390"/>
    <x v="3390"/>
    <b v="0"/>
    <n v="22"/>
    <b v="1"/>
    <s v="theater/plays"/>
    <n v="102"/>
    <n v="69.819999999999993"/>
    <x v="1"/>
    <s v="plays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x v="3391"/>
    <x v="3391"/>
    <b v="0"/>
    <n v="18"/>
    <b v="1"/>
    <s v="theater/plays"/>
    <n v="223"/>
    <n v="61.94"/>
    <x v="1"/>
    <s v="plays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x v="3392"/>
    <x v="3392"/>
    <b v="0"/>
    <n v="12"/>
    <b v="1"/>
    <s v="theater/plays"/>
    <n v="100"/>
    <n v="41.67"/>
    <x v="1"/>
    <s v="plays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x v="3393"/>
    <x v="3393"/>
    <b v="0"/>
    <n v="44"/>
    <b v="1"/>
    <s v="theater/plays"/>
    <n v="106"/>
    <n v="36.07"/>
    <x v="1"/>
    <s v="plays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x v="3394"/>
    <x v="3394"/>
    <b v="0"/>
    <n v="27"/>
    <b v="1"/>
    <s v="theater/plays"/>
    <n v="142"/>
    <n v="29"/>
    <x v="1"/>
    <s v="plays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x v="3395"/>
    <x v="3395"/>
    <b v="0"/>
    <n v="38"/>
    <b v="1"/>
    <s v="theater/plays"/>
    <n v="184"/>
    <n v="24.21"/>
    <x v="1"/>
    <s v="plays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x v="3396"/>
    <x v="3396"/>
    <b v="0"/>
    <n v="28"/>
    <b v="1"/>
    <s v="theater/plays"/>
    <n v="104"/>
    <n v="55.89"/>
    <x v="1"/>
    <s v="plays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x v="3397"/>
    <x v="3397"/>
    <b v="0"/>
    <n v="24"/>
    <b v="1"/>
    <s v="theater/plays"/>
    <n v="112"/>
    <n v="11.67"/>
    <x v="1"/>
    <s v="plays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x v="3398"/>
    <x v="3398"/>
    <b v="0"/>
    <n v="65"/>
    <b v="1"/>
    <s v="theater/plays"/>
    <n v="111"/>
    <n v="68.349999999999994"/>
    <x v="1"/>
    <s v="plays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x v="3399"/>
    <x v="3399"/>
    <b v="0"/>
    <n v="46"/>
    <b v="1"/>
    <s v="theater/plays"/>
    <n v="104"/>
    <n v="27.07"/>
    <x v="1"/>
    <s v="plays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x v="3400"/>
    <x v="3400"/>
    <b v="0"/>
    <n v="85"/>
    <b v="1"/>
    <s v="theater/plays"/>
    <n v="100"/>
    <n v="118.13"/>
    <x v="1"/>
    <s v="plays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x v="3401"/>
    <x v="3401"/>
    <b v="0"/>
    <n v="66"/>
    <b v="1"/>
    <s v="theater/plays"/>
    <n v="102"/>
    <n v="44.76"/>
    <x v="1"/>
    <s v="plays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x v="3402"/>
    <x v="3402"/>
    <b v="0"/>
    <n v="165"/>
    <b v="1"/>
    <s v="theater/plays"/>
    <n v="110"/>
    <n v="99.79"/>
    <x v="1"/>
    <s v="plays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x v="3403"/>
    <x v="3403"/>
    <b v="0"/>
    <n v="17"/>
    <b v="1"/>
    <s v="theater/plays"/>
    <n v="100"/>
    <n v="117.65"/>
    <x v="1"/>
    <s v="plays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x v="3404"/>
    <x v="3404"/>
    <b v="0"/>
    <n v="3"/>
    <b v="1"/>
    <s v="theater/plays"/>
    <n v="122"/>
    <n v="203.33"/>
    <x v="1"/>
    <s v="plays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x v="3405"/>
    <x v="3405"/>
    <b v="0"/>
    <n v="17"/>
    <b v="1"/>
    <s v="theater/plays"/>
    <n v="138"/>
    <n v="28.32"/>
    <x v="1"/>
    <s v="plays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x v="3406"/>
    <x v="3406"/>
    <b v="0"/>
    <n v="91"/>
    <b v="1"/>
    <s v="theater/plays"/>
    <n v="100"/>
    <n v="110.23"/>
    <x v="1"/>
    <s v="plays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x v="3407"/>
    <x v="3407"/>
    <b v="0"/>
    <n v="67"/>
    <b v="1"/>
    <s v="theater/plays"/>
    <n v="107"/>
    <n v="31.97"/>
    <x v="1"/>
    <s v="plays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x v="3408"/>
    <x v="3408"/>
    <b v="0"/>
    <n v="18"/>
    <b v="1"/>
    <s v="theater/plays"/>
    <n v="211"/>
    <n v="58.61"/>
    <x v="1"/>
    <s v="plays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x v="3409"/>
    <x v="3409"/>
    <b v="0"/>
    <n v="21"/>
    <b v="1"/>
    <s v="theater/plays"/>
    <n v="124"/>
    <n v="29.43"/>
    <x v="1"/>
    <s v="plays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x v="3410"/>
    <x v="3410"/>
    <b v="0"/>
    <n v="40"/>
    <b v="1"/>
    <s v="theater/plays"/>
    <n v="109"/>
    <n v="81.38"/>
    <x v="1"/>
    <s v="plays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x v="3411"/>
    <x v="3411"/>
    <b v="0"/>
    <n v="78"/>
    <b v="1"/>
    <s v="theater/plays"/>
    <n v="104"/>
    <n v="199.17"/>
    <x v="1"/>
    <s v="plays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x v="3412"/>
    <x v="3412"/>
    <b v="0"/>
    <n v="26"/>
    <b v="1"/>
    <s v="theater/plays"/>
    <n v="100"/>
    <n v="115.38"/>
    <x v="1"/>
    <s v="plays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x v="3413"/>
    <x v="3413"/>
    <b v="0"/>
    <n v="14"/>
    <b v="1"/>
    <s v="theater/plays"/>
    <n v="130"/>
    <n v="46.43"/>
    <x v="1"/>
    <s v="plays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x v="3414"/>
    <x v="3414"/>
    <b v="0"/>
    <n v="44"/>
    <b v="1"/>
    <s v="theater/plays"/>
    <n v="104"/>
    <n v="70.569999999999993"/>
    <x v="1"/>
    <s v="plays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x v="3415"/>
    <x v="3415"/>
    <b v="0"/>
    <n v="9"/>
    <b v="1"/>
    <s v="theater/plays"/>
    <n v="100"/>
    <n v="22.22"/>
    <x v="1"/>
    <s v="plays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x v="3416"/>
    <x v="3416"/>
    <b v="0"/>
    <n v="30"/>
    <b v="1"/>
    <s v="theater/plays"/>
    <n v="120"/>
    <n v="159.47"/>
    <x v="1"/>
    <s v="plays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x v="3417"/>
    <x v="3417"/>
    <b v="0"/>
    <n v="45"/>
    <b v="1"/>
    <s v="theater/plays"/>
    <n v="100"/>
    <n v="37.78"/>
    <x v="1"/>
    <s v="plays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x v="3418"/>
    <x v="3418"/>
    <b v="0"/>
    <n v="56"/>
    <b v="1"/>
    <s v="theater/plays"/>
    <n v="101"/>
    <n v="72.05"/>
    <x v="1"/>
    <s v="plays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x v="3419"/>
    <x v="3419"/>
    <b v="0"/>
    <n v="46"/>
    <b v="1"/>
    <s v="theater/plays"/>
    <n v="107"/>
    <n v="63.7"/>
    <x v="1"/>
    <s v="plays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x v="3420"/>
    <x v="3420"/>
    <b v="0"/>
    <n v="34"/>
    <b v="1"/>
    <s v="theater/plays"/>
    <n v="138"/>
    <n v="28.41"/>
    <x v="1"/>
    <s v="plays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x v="3421"/>
    <x v="3421"/>
    <b v="0"/>
    <n v="98"/>
    <b v="1"/>
    <s v="theater/plays"/>
    <n v="101"/>
    <n v="103.21"/>
    <x v="1"/>
    <s v="plays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x v="3422"/>
    <x v="3422"/>
    <b v="0"/>
    <n v="46"/>
    <b v="1"/>
    <s v="theater/plays"/>
    <n v="109"/>
    <n v="71.150000000000006"/>
    <x v="1"/>
    <s v="plays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x v="3423"/>
    <x v="3423"/>
    <b v="0"/>
    <n v="10"/>
    <b v="1"/>
    <s v="theater/plays"/>
    <n v="140"/>
    <n v="35"/>
    <x v="1"/>
    <s v="plays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x v="3424"/>
    <x v="3424"/>
    <b v="0"/>
    <n v="76"/>
    <b v="1"/>
    <s v="theater/plays"/>
    <n v="104"/>
    <n v="81.78"/>
    <x v="1"/>
    <s v="plays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x v="3425"/>
    <x v="3425"/>
    <b v="0"/>
    <n v="104"/>
    <b v="1"/>
    <s v="theater/plays"/>
    <n v="103"/>
    <n v="297.02999999999997"/>
    <x v="1"/>
    <s v="plays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x v="3426"/>
    <x v="3426"/>
    <b v="0"/>
    <n v="87"/>
    <b v="1"/>
    <s v="theater/plays"/>
    <n v="108"/>
    <n v="46.61"/>
    <x v="1"/>
    <s v="plays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x v="3427"/>
    <x v="3427"/>
    <b v="0"/>
    <n v="29"/>
    <b v="1"/>
    <s v="theater/plays"/>
    <n v="100"/>
    <n v="51.72"/>
    <x v="1"/>
    <s v="plays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x v="3428"/>
    <x v="3428"/>
    <b v="0"/>
    <n v="51"/>
    <b v="1"/>
    <s v="theater/plays"/>
    <n v="103"/>
    <n v="40.29"/>
    <x v="1"/>
    <s v="plays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x v="3429"/>
    <x v="3429"/>
    <b v="0"/>
    <n v="12"/>
    <b v="1"/>
    <s v="theater/plays"/>
    <n v="130"/>
    <n v="16.25"/>
    <x v="1"/>
    <s v="plays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x v="3430"/>
    <x v="3430"/>
    <b v="0"/>
    <n v="72"/>
    <b v="1"/>
    <s v="theater/plays"/>
    <n v="109"/>
    <n v="30.15"/>
    <x v="1"/>
    <s v="plays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x v="3431"/>
    <x v="3431"/>
    <b v="0"/>
    <n v="21"/>
    <b v="1"/>
    <s v="theater/plays"/>
    <n v="100"/>
    <n v="95.24"/>
    <x v="1"/>
    <s v="plays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x v="3432"/>
    <x v="3432"/>
    <b v="0"/>
    <n v="42"/>
    <b v="1"/>
    <s v="theater/plays"/>
    <n v="110"/>
    <n v="52.21"/>
    <x v="1"/>
    <s v="plays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x v="3433"/>
    <x v="3433"/>
    <b v="0"/>
    <n v="71"/>
    <b v="1"/>
    <s v="theater/plays"/>
    <n v="100"/>
    <n v="134.15"/>
    <x v="1"/>
    <s v="plays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x v="3434"/>
    <x v="3434"/>
    <b v="0"/>
    <n v="168"/>
    <b v="1"/>
    <s v="theater/plays"/>
    <n v="106"/>
    <n v="62.83"/>
    <x v="1"/>
    <s v="plays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x v="3435"/>
    <x v="3435"/>
    <b v="0"/>
    <n v="19"/>
    <b v="1"/>
    <s v="theater/plays"/>
    <n v="112"/>
    <n v="58.95"/>
    <x v="1"/>
    <s v="plays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x v="3436"/>
    <x v="3436"/>
    <b v="0"/>
    <n v="37"/>
    <b v="1"/>
    <s v="theater/plays"/>
    <n v="106"/>
    <n v="143.11000000000001"/>
    <x v="1"/>
    <s v="plays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x v="3437"/>
    <x v="3437"/>
    <b v="0"/>
    <n v="36"/>
    <b v="1"/>
    <s v="theater/plays"/>
    <n v="101"/>
    <n v="84.17"/>
    <x v="1"/>
    <s v="plays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x v="3438"/>
    <x v="3438"/>
    <b v="0"/>
    <n v="14"/>
    <b v="1"/>
    <s v="theater/plays"/>
    <n v="104"/>
    <n v="186.07"/>
    <x v="1"/>
    <s v="plays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x v="3439"/>
    <x v="3439"/>
    <b v="0"/>
    <n v="18"/>
    <b v="1"/>
    <s v="theater/plays"/>
    <n v="135"/>
    <n v="89.79"/>
    <x v="1"/>
    <s v="plays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x v="3440"/>
    <x v="3440"/>
    <b v="0"/>
    <n v="82"/>
    <b v="1"/>
    <s v="theater/plays"/>
    <n v="105"/>
    <n v="64.16"/>
    <x v="1"/>
    <s v="plays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x v="3441"/>
    <x v="3441"/>
    <b v="0"/>
    <n v="43"/>
    <b v="1"/>
    <s v="theater/plays"/>
    <n v="103"/>
    <n v="59.65"/>
    <x v="1"/>
    <s v="plays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x v="3442"/>
    <x v="3442"/>
    <b v="0"/>
    <n v="8"/>
    <b v="1"/>
    <s v="theater/plays"/>
    <n v="100"/>
    <n v="31.25"/>
    <x v="1"/>
    <s v="plays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x v="3443"/>
    <x v="3443"/>
    <b v="0"/>
    <n v="45"/>
    <b v="1"/>
    <s v="theater/plays"/>
    <n v="186"/>
    <n v="41.22"/>
    <x v="1"/>
    <s v="plays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x v="3444"/>
    <x v="3444"/>
    <b v="0"/>
    <n v="20"/>
    <b v="1"/>
    <s v="theater/plays"/>
    <n v="289"/>
    <n v="43.35"/>
    <x v="1"/>
    <s v="plays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x v="3445"/>
    <x v="3445"/>
    <b v="0"/>
    <n v="31"/>
    <b v="1"/>
    <s v="theater/plays"/>
    <n v="100"/>
    <n v="64.52"/>
    <x v="1"/>
    <s v="plays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x v="3446"/>
    <x v="3446"/>
    <b v="0"/>
    <n v="25"/>
    <b v="1"/>
    <s v="theater/plays"/>
    <n v="108"/>
    <n v="43.28"/>
    <x v="1"/>
    <s v="plays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x v="3447"/>
    <x v="3447"/>
    <b v="0"/>
    <n v="14"/>
    <b v="1"/>
    <s v="theater/plays"/>
    <n v="108"/>
    <n v="77"/>
    <x v="1"/>
    <s v="plays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x v="3448"/>
    <x v="3448"/>
    <b v="0"/>
    <n v="45"/>
    <b v="1"/>
    <s v="theater/plays"/>
    <n v="110"/>
    <n v="51.22"/>
    <x v="1"/>
    <s v="plays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x v="3449"/>
    <x v="3449"/>
    <b v="0"/>
    <n v="20"/>
    <b v="1"/>
    <s v="theater/plays"/>
    <n v="171"/>
    <n v="68.25"/>
    <x v="1"/>
    <s v="plays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x v="3450"/>
    <x v="3450"/>
    <b v="0"/>
    <n v="39"/>
    <b v="1"/>
    <s v="theater/plays"/>
    <n v="152"/>
    <n v="19.489999999999998"/>
    <x v="1"/>
    <s v="plays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x v="3451"/>
    <x v="3451"/>
    <b v="0"/>
    <n v="16"/>
    <b v="1"/>
    <s v="theater/plays"/>
    <n v="101"/>
    <n v="41.13"/>
    <x v="1"/>
    <s v="plays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x v="3452"/>
    <x v="3452"/>
    <b v="0"/>
    <n v="37"/>
    <b v="1"/>
    <s v="theater/plays"/>
    <n v="153"/>
    <n v="41.41"/>
    <x v="1"/>
    <s v="plays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x v="3453"/>
    <x v="3453"/>
    <b v="0"/>
    <n v="14"/>
    <b v="1"/>
    <s v="theater/plays"/>
    <n v="128"/>
    <n v="27.5"/>
    <x v="1"/>
    <s v="plays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x v="3454"/>
    <x v="3454"/>
    <b v="0"/>
    <n v="21"/>
    <b v="1"/>
    <s v="theater/plays"/>
    <n v="101"/>
    <n v="33.57"/>
    <x v="1"/>
    <s v="plays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x v="3455"/>
    <x v="3455"/>
    <b v="0"/>
    <n v="69"/>
    <b v="1"/>
    <s v="theater/plays"/>
    <n v="101"/>
    <n v="145.87"/>
    <x v="1"/>
    <s v="plays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x v="3456"/>
    <x v="3456"/>
    <b v="0"/>
    <n v="16"/>
    <b v="1"/>
    <s v="theater/plays"/>
    <n v="191"/>
    <n v="358.69"/>
    <x v="1"/>
    <s v="plays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x v="3457"/>
    <x v="3457"/>
    <b v="0"/>
    <n v="55"/>
    <b v="1"/>
    <s v="theater/plays"/>
    <n v="140"/>
    <n v="50.98"/>
    <x v="1"/>
    <s v="plays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x v="3458"/>
    <x v="3458"/>
    <b v="0"/>
    <n v="27"/>
    <b v="1"/>
    <s v="theater/plays"/>
    <n v="124"/>
    <n v="45.04"/>
    <x v="1"/>
    <s v="plays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x v="3459"/>
    <x v="3459"/>
    <b v="0"/>
    <n v="36"/>
    <b v="1"/>
    <s v="theater/plays"/>
    <n v="126"/>
    <n v="17.53"/>
    <x v="1"/>
    <s v="plays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x v="3460"/>
    <x v="3460"/>
    <b v="0"/>
    <n v="19"/>
    <b v="1"/>
    <s v="theater/plays"/>
    <n v="190"/>
    <n v="50"/>
    <x v="1"/>
    <s v="plays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x v="3461"/>
    <x v="3461"/>
    <b v="0"/>
    <n v="12"/>
    <b v="1"/>
    <s v="theater/plays"/>
    <n v="139"/>
    <n v="57.92"/>
    <x v="1"/>
    <s v="plays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x v="3462"/>
    <x v="3462"/>
    <b v="0"/>
    <n v="17"/>
    <b v="1"/>
    <s v="theater/plays"/>
    <n v="202"/>
    <n v="29.71"/>
    <x v="1"/>
    <s v="plays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x v="3463"/>
    <x v="3463"/>
    <b v="0"/>
    <n v="114"/>
    <b v="1"/>
    <s v="theater/plays"/>
    <n v="103"/>
    <n v="90.68"/>
    <x v="1"/>
    <s v="plays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x v="3464"/>
    <x v="3464"/>
    <b v="0"/>
    <n v="93"/>
    <b v="1"/>
    <s v="theater/plays"/>
    <n v="102"/>
    <n v="55.01"/>
    <x v="1"/>
    <s v="plays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x v="3465"/>
    <x v="3465"/>
    <b v="0"/>
    <n v="36"/>
    <b v="1"/>
    <s v="theater/plays"/>
    <n v="103"/>
    <n v="57.22"/>
    <x v="1"/>
    <s v="plays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x v="3466"/>
    <x v="3466"/>
    <b v="0"/>
    <n v="61"/>
    <b v="1"/>
    <s v="theater/plays"/>
    <n v="127"/>
    <n v="72.95"/>
    <x v="1"/>
    <s v="plays"/>
    <d v="2016-04-19T23:27:30"/>
    <x v="2"/>
  </r>
  <r>
    <n v="3467"/>
    <s v="Venus in Fur, Los Angeles."/>
    <s v="Venus in Fur, By David Ives."/>
    <n v="3000"/>
    <n v="3030"/>
    <x v="0"/>
    <s v="US"/>
    <s v="USD"/>
    <n v="1426864032"/>
    <d v="2015-03-20T15:07:12"/>
    <x v="3467"/>
    <x v="3467"/>
    <b v="0"/>
    <n v="47"/>
    <b v="1"/>
    <s v="theater/plays"/>
    <n v="101"/>
    <n v="64.47"/>
    <x v="1"/>
    <s v="plays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x v="3468"/>
    <x v="3468"/>
    <b v="0"/>
    <n v="17"/>
    <b v="1"/>
    <s v="theater/plays"/>
    <n v="122"/>
    <n v="716.35"/>
    <x v="1"/>
    <s v="plays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x v="3469"/>
    <x v="3469"/>
    <b v="0"/>
    <n v="63"/>
    <b v="1"/>
    <s v="theater/plays"/>
    <n v="113"/>
    <n v="50.4"/>
    <x v="1"/>
    <s v="plays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x v="3470"/>
    <x v="3470"/>
    <b v="0"/>
    <n v="9"/>
    <b v="1"/>
    <s v="theater/plays"/>
    <n v="150"/>
    <n v="41.67"/>
    <x v="1"/>
    <s v="plays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x v="3471"/>
    <x v="3471"/>
    <b v="0"/>
    <n v="30"/>
    <b v="1"/>
    <s v="theater/plays"/>
    <n v="215"/>
    <n v="35.770000000000003"/>
    <x v="1"/>
    <s v="plays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x v="3472"/>
    <x v="3472"/>
    <b v="0"/>
    <n v="23"/>
    <b v="1"/>
    <s v="theater/plays"/>
    <n v="102"/>
    <n v="88.74"/>
    <x v="1"/>
    <s v="plays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x v="3473"/>
    <x v="3473"/>
    <b v="0"/>
    <n v="33"/>
    <b v="1"/>
    <s v="theater/plays"/>
    <n v="100"/>
    <n v="148.47999999999999"/>
    <x v="1"/>
    <s v="plays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x v="3474"/>
    <x v="3474"/>
    <b v="0"/>
    <n v="39"/>
    <b v="1"/>
    <s v="theater/plays"/>
    <n v="101"/>
    <n v="51.79"/>
    <x v="1"/>
    <s v="plays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x v="3475"/>
    <x v="3475"/>
    <b v="0"/>
    <n v="17"/>
    <b v="1"/>
    <s v="theater/plays"/>
    <n v="113"/>
    <n v="20"/>
    <x v="1"/>
    <s v="plays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x v="3476"/>
    <x v="3476"/>
    <b v="0"/>
    <n v="6"/>
    <b v="1"/>
    <s v="theater/plays"/>
    <n v="104"/>
    <n v="52"/>
    <x v="1"/>
    <s v="plays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x v="3477"/>
    <x v="3477"/>
    <b v="0"/>
    <n v="39"/>
    <b v="1"/>
    <s v="theater/plays"/>
    <n v="115"/>
    <n v="53.23"/>
    <x v="1"/>
    <s v="plays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x v="3478"/>
    <x v="3478"/>
    <b v="0"/>
    <n v="57"/>
    <b v="1"/>
    <s v="theater/plays"/>
    <n v="113"/>
    <n v="39.6"/>
    <x v="1"/>
    <s v="plays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x v="3479"/>
    <x v="3479"/>
    <b v="0"/>
    <n v="56"/>
    <b v="1"/>
    <s v="theater/plays"/>
    <n v="128"/>
    <n v="34.25"/>
    <x v="1"/>
    <s v="plays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x v="3480"/>
    <x v="3480"/>
    <b v="0"/>
    <n v="13"/>
    <b v="1"/>
    <s v="theater/plays"/>
    <n v="143"/>
    <n v="164.62"/>
    <x v="1"/>
    <s v="plays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x v="3481"/>
    <x v="3481"/>
    <b v="0"/>
    <n v="95"/>
    <b v="1"/>
    <s v="theater/plays"/>
    <n v="119"/>
    <n v="125.05"/>
    <x v="1"/>
    <s v="plays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x v="3482"/>
    <x v="3482"/>
    <b v="0"/>
    <n v="80"/>
    <b v="1"/>
    <s v="theater/plays"/>
    <n v="138"/>
    <n v="51.88"/>
    <x v="1"/>
    <s v="plays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x v="3483"/>
    <x v="3483"/>
    <b v="0"/>
    <n v="133"/>
    <b v="1"/>
    <s v="theater/plays"/>
    <n v="160"/>
    <n v="40.29"/>
    <x v="1"/>
    <s v="plays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x v="3484"/>
    <x v="3484"/>
    <b v="0"/>
    <n v="44"/>
    <b v="1"/>
    <s v="theater/plays"/>
    <n v="114"/>
    <n v="64.91"/>
    <x v="1"/>
    <s v="plays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x v="3485"/>
    <x v="3485"/>
    <b v="0"/>
    <n v="30"/>
    <b v="1"/>
    <s v="theater/plays"/>
    <n v="101"/>
    <n v="55.33"/>
    <x v="1"/>
    <s v="plays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x v="3486"/>
    <x v="3486"/>
    <b v="0"/>
    <n v="56"/>
    <b v="1"/>
    <s v="theater/plays"/>
    <n v="155"/>
    <n v="83.14"/>
    <x v="1"/>
    <s v="plays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x v="3487"/>
    <x v="3487"/>
    <b v="0"/>
    <n v="66"/>
    <b v="1"/>
    <s v="theater/plays"/>
    <n v="128"/>
    <n v="38.71"/>
    <x v="1"/>
    <s v="plays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x v="3488"/>
    <x v="3488"/>
    <b v="0"/>
    <n v="29"/>
    <b v="1"/>
    <s v="theater/plays"/>
    <n v="121"/>
    <n v="125.38"/>
    <x v="1"/>
    <s v="plays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x v="3489"/>
    <x v="3489"/>
    <b v="0"/>
    <n v="72"/>
    <b v="1"/>
    <s v="theater/plays"/>
    <n v="113"/>
    <n v="78.260000000000005"/>
    <x v="1"/>
    <s v="plays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x v="3490"/>
    <x v="3490"/>
    <b v="0"/>
    <n v="27"/>
    <b v="1"/>
    <s v="theater/plays"/>
    <n v="128"/>
    <n v="47.22"/>
    <x v="1"/>
    <s v="plays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x v="3491"/>
    <x v="3491"/>
    <b v="0"/>
    <n v="10"/>
    <b v="1"/>
    <s v="theater/plays"/>
    <n v="158"/>
    <n v="79.099999999999994"/>
    <x v="1"/>
    <s v="plays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x v="3492"/>
    <x v="3492"/>
    <b v="0"/>
    <n v="35"/>
    <b v="1"/>
    <s v="theater/plays"/>
    <n v="105"/>
    <n v="114.29"/>
    <x v="1"/>
    <s v="plays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x v="3493"/>
    <x v="3493"/>
    <b v="0"/>
    <n v="29"/>
    <b v="1"/>
    <s v="theater/plays"/>
    <n v="100"/>
    <n v="51.72"/>
    <x v="1"/>
    <s v="plays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x v="3494"/>
    <x v="3494"/>
    <b v="0"/>
    <n v="13"/>
    <b v="1"/>
    <s v="theater/plays"/>
    <n v="100"/>
    <n v="30.77"/>
    <x v="1"/>
    <s v="plays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x v="3495"/>
    <x v="3495"/>
    <b v="0"/>
    <n v="72"/>
    <b v="1"/>
    <s v="theater/plays"/>
    <n v="107"/>
    <n v="74.209999999999994"/>
    <x v="1"/>
    <s v="plays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x v="3496"/>
    <x v="3496"/>
    <b v="0"/>
    <n v="78"/>
    <b v="1"/>
    <s v="theater/plays"/>
    <n v="124"/>
    <n v="47.85"/>
    <x v="1"/>
    <s v="plays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x v="3497"/>
    <x v="3497"/>
    <b v="0"/>
    <n v="49"/>
    <b v="1"/>
    <s v="theater/plays"/>
    <n v="109"/>
    <n v="34.409999999999997"/>
    <x v="1"/>
    <s v="plays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x v="3498"/>
    <x v="3498"/>
    <b v="0"/>
    <n v="42"/>
    <b v="1"/>
    <s v="theater/plays"/>
    <n v="102"/>
    <n v="40.24"/>
    <x v="1"/>
    <s v="plays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x v="3499"/>
    <x v="3499"/>
    <b v="0"/>
    <n v="35"/>
    <b v="1"/>
    <s v="theater/plays"/>
    <n v="106"/>
    <n v="60.29"/>
    <x v="1"/>
    <s v="plays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x v="3500"/>
    <x v="3500"/>
    <b v="0"/>
    <n v="42"/>
    <b v="1"/>
    <s v="theater/plays"/>
    <n v="106"/>
    <n v="25.31"/>
    <x v="1"/>
    <s v="plays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x v="3501"/>
    <x v="3501"/>
    <b v="0"/>
    <n v="42"/>
    <b v="1"/>
    <s v="theater/plays"/>
    <n v="101"/>
    <n v="35.950000000000003"/>
    <x v="1"/>
    <s v="plays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x v="3502"/>
    <x v="3502"/>
    <b v="0"/>
    <n v="31"/>
    <b v="1"/>
    <s v="theater/plays"/>
    <n v="105"/>
    <n v="136"/>
    <x v="1"/>
    <s v="plays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x v="3503"/>
    <x v="3503"/>
    <b v="0"/>
    <n v="38"/>
    <b v="1"/>
    <s v="theater/plays"/>
    <n v="108"/>
    <n v="70.760000000000005"/>
    <x v="1"/>
    <s v="plays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x v="3504"/>
    <x v="3504"/>
    <b v="0"/>
    <n v="8"/>
    <b v="1"/>
    <s v="theater/plays"/>
    <n v="100"/>
    <n v="125"/>
    <x v="1"/>
    <s v="plays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x v="3505"/>
    <x v="3505"/>
    <b v="0"/>
    <n v="39"/>
    <b v="1"/>
    <s v="theater/plays"/>
    <n v="104"/>
    <n v="66.510000000000005"/>
    <x v="1"/>
    <s v="plays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x v="3506"/>
    <x v="3506"/>
    <b v="0"/>
    <n v="29"/>
    <b v="1"/>
    <s v="theater/plays"/>
    <n v="102"/>
    <n v="105"/>
    <x v="1"/>
    <s v="plays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x v="3507"/>
    <x v="3507"/>
    <b v="0"/>
    <n v="72"/>
    <b v="1"/>
    <s v="theater/plays"/>
    <n v="104"/>
    <n v="145"/>
    <x v="1"/>
    <s v="plays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x v="3508"/>
    <x v="3508"/>
    <b v="0"/>
    <n v="15"/>
    <b v="1"/>
    <s v="theater/plays"/>
    <n v="180"/>
    <n v="12"/>
    <x v="1"/>
    <s v="plays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x v="3509"/>
    <x v="3509"/>
    <b v="0"/>
    <n v="33"/>
    <b v="1"/>
    <s v="theater/plays"/>
    <n v="106"/>
    <n v="96.67"/>
    <x v="1"/>
    <s v="plays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x v="3510"/>
    <x v="3510"/>
    <b v="0"/>
    <n v="15"/>
    <b v="1"/>
    <s v="theater/plays"/>
    <n v="101"/>
    <n v="60.33"/>
    <x v="1"/>
    <s v="plays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x v="3511"/>
    <x v="3511"/>
    <b v="0"/>
    <n v="19"/>
    <b v="1"/>
    <s v="theater/plays"/>
    <n v="101"/>
    <n v="79.89"/>
    <x v="1"/>
    <s v="plays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x v="3512"/>
    <x v="3512"/>
    <b v="0"/>
    <n v="17"/>
    <b v="1"/>
    <s v="theater/plays"/>
    <n v="100"/>
    <n v="58.82"/>
    <x v="1"/>
    <s v="plays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x v="3513"/>
    <x v="3513"/>
    <b v="0"/>
    <n v="44"/>
    <b v="1"/>
    <s v="theater/plays"/>
    <n v="118"/>
    <n v="75.34"/>
    <x v="1"/>
    <s v="plays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x v="3514"/>
    <x v="3514"/>
    <b v="0"/>
    <n v="10"/>
    <b v="1"/>
    <s v="theater/plays"/>
    <n v="110"/>
    <n v="55"/>
    <x v="1"/>
    <s v="plays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x v="3515"/>
    <x v="3515"/>
    <b v="0"/>
    <n v="46"/>
    <b v="1"/>
    <s v="theater/plays"/>
    <n v="103"/>
    <n v="66.959999999999994"/>
    <x v="1"/>
    <s v="plays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x v="3516"/>
    <x v="3516"/>
    <b v="0"/>
    <n v="11"/>
    <b v="1"/>
    <s v="theater/plays"/>
    <n v="100"/>
    <n v="227.27"/>
    <x v="1"/>
    <s v="plays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x v="3517"/>
    <x v="3517"/>
    <b v="0"/>
    <n v="13"/>
    <b v="1"/>
    <s v="theater/plays"/>
    <n v="100"/>
    <n v="307.69"/>
    <x v="1"/>
    <s v="plays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x v="3518"/>
    <x v="3518"/>
    <b v="0"/>
    <n v="33"/>
    <b v="1"/>
    <s v="theater/plays"/>
    <n v="110"/>
    <n v="50.02"/>
    <x v="1"/>
    <s v="plays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x v="3519"/>
    <x v="3519"/>
    <b v="0"/>
    <n v="28"/>
    <b v="1"/>
    <s v="theater/plays"/>
    <n v="101"/>
    <n v="72.39"/>
    <x v="1"/>
    <s v="plays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x v="3520"/>
    <x v="3520"/>
    <b v="0"/>
    <n v="21"/>
    <b v="1"/>
    <s v="theater/plays"/>
    <n v="101"/>
    <n v="95.95"/>
    <x v="1"/>
    <s v="plays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x v="3521"/>
    <x v="3521"/>
    <b v="0"/>
    <n v="13"/>
    <b v="1"/>
    <s v="theater/plays"/>
    <n v="169"/>
    <n v="45.62"/>
    <x v="1"/>
    <s v="plays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x v="3522"/>
    <x v="3522"/>
    <b v="0"/>
    <n v="34"/>
    <b v="1"/>
    <s v="theater/plays"/>
    <n v="100"/>
    <n v="41.03"/>
    <x v="1"/>
    <s v="plays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x v="3523"/>
    <x v="3523"/>
    <b v="0"/>
    <n v="80"/>
    <b v="1"/>
    <s v="theater/plays"/>
    <n v="114"/>
    <n v="56.83"/>
    <x v="1"/>
    <s v="plays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x v="3524"/>
    <x v="3524"/>
    <b v="0"/>
    <n v="74"/>
    <b v="1"/>
    <s v="theater/plays"/>
    <n v="102"/>
    <n v="137.24"/>
    <x v="1"/>
    <s v="plays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x v="3525"/>
    <x v="3525"/>
    <b v="0"/>
    <n v="7"/>
    <b v="1"/>
    <s v="theater/plays"/>
    <n v="106"/>
    <n v="75.709999999999994"/>
    <x v="1"/>
    <s v="plays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x v="3526"/>
    <x v="3526"/>
    <b v="0"/>
    <n v="34"/>
    <b v="1"/>
    <s v="theater/plays"/>
    <n v="102"/>
    <n v="99"/>
    <x v="1"/>
    <s v="plays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x v="3527"/>
    <x v="3527"/>
    <b v="0"/>
    <n v="86"/>
    <b v="1"/>
    <s v="theater/plays"/>
    <n v="117"/>
    <n v="81.569999999999993"/>
    <x v="1"/>
    <s v="plays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x v="3528"/>
    <x v="3528"/>
    <b v="0"/>
    <n v="37"/>
    <b v="1"/>
    <s v="theater/plays"/>
    <n v="101"/>
    <n v="45.11"/>
    <x v="1"/>
    <s v="plays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x v="3529"/>
    <x v="3529"/>
    <b v="0"/>
    <n v="18"/>
    <b v="1"/>
    <s v="theater/plays"/>
    <n v="132"/>
    <n v="36.67"/>
    <x v="1"/>
    <s v="plays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x v="3530"/>
    <x v="3530"/>
    <b v="0"/>
    <n v="22"/>
    <b v="1"/>
    <s v="theater/plays"/>
    <n v="100"/>
    <n v="125"/>
    <x v="1"/>
    <s v="plays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x v="3531"/>
    <x v="3531"/>
    <b v="0"/>
    <n v="26"/>
    <b v="1"/>
    <s v="theater/plays"/>
    <n v="128"/>
    <n v="49.23"/>
    <x v="1"/>
    <s v="plays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x v="3532"/>
    <x v="3532"/>
    <b v="0"/>
    <n v="27"/>
    <b v="1"/>
    <s v="theater/plays"/>
    <n v="119"/>
    <n v="42.3"/>
    <x v="1"/>
    <s v="plays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x v="3533"/>
    <x v="3533"/>
    <b v="0"/>
    <n v="8"/>
    <b v="1"/>
    <s v="theater/plays"/>
    <n v="126"/>
    <n v="78.88"/>
    <x v="1"/>
    <s v="plays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x v="3534"/>
    <x v="3534"/>
    <b v="0"/>
    <n v="204"/>
    <b v="1"/>
    <s v="theater/plays"/>
    <n v="156"/>
    <n v="38.28"/>
    <x v="1"/>
    <s v="plays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x v="3535"/>
    <x v="3535"/>
    <b v="0"/>
    <n v="46"/>
    <b v="1"/>
    <s v="theater/plays"/>
    <n v="103"/>
    <n v="44.85"/>
    <x v="1"/>
    <s v="plays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x v="3536"/>
    <x v="3536"/>
    <b v="0"/>
    <n v="17"/>
    <b v="1"/>
    <s v="theater/plays"/>
    <n v="153"/>
    <n v="13.53"/>
    <x v="1"/>
    <s v="plays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x v="3537"/>
    <x v="3537"/>
    <b v="0"/>
    <n v="28"/>
    <b v="1"/>
    <s v="theater/plays"/>
    <n v="180"/>
    <n v="43.5"/>
    <x v="1"/>
    <s v="plays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x v="3538"/>
    <x v="3538"/>
    <b v="0"/>
    <n v="83"/>
    <b v="1"/>
    <s v="theater/plays"/>
    <n v="128"/>
    <n v="30.95"/>
    <x v="1"/>
    <s v="plays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x v="3539"/>
    <x v="3539"/>
    <b v="0"/>
    <n v="13"/>
    <b v="1"/>
    <s v="theater/plays"/>
    <n v="120"/>
    <n v="55.23"/>
    <x v="1"/>
    <s v="plays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x v="3540"/>
    <x v="3540"/>
    <b v="0"/>
    <n v="8"/>
    <b v="1"/>
    <s v="theater/plays"/>
    <n v="123"/>
    <n v="46.13"/>
    <x v="1"/>
    <s v="plays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x v="3541"/>
    <x v="3541"/>
    <b v="0"/>
    <n v="32"/>
    <b v="1"/>
    <s v="theater/plays"/>
    <n v="105"/>
    <n v="39.380000000000003"/>
    <x v="1"/>
    <s v="plays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x v="3542"/>
    <x v="3542"/>
    <b v="0"/>
    <n v="85"/>
    <b v="1"/>
    <s v="theater/plays"/>
    <n v="102"/>
    <n v="66.150000000000006"/>
    <x v="1"/>
    <s v="plays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x v="3543"/>
    <x v="3543"/>
    <b v="0"/>
    <n v="29"/>
    <b v="1"/>
    <s v="theater/plays"/>
    <n v="105"/>
    <n v="54.14"/>
    <x v="1"/>
    <s v="plays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x v="3544"/>
    <x v="3544"/>
    <b v="0"/>
    <n v="24"/>
    <b v="1"/>
    <s v="theater/plays"/>
    <n v="100"/>
    <n v="104.17"/>
    <x v="1"/>
    <s v="plays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x v="3545"/>
    <x v="3545"/>
    <b v="0"/>
    <n v="8"/>
    <b v="1"/>
    <s v="theater/plays"/>
    <n v="100"/>
    <n v="31.38"/>
    <x v="1"/>
    <s v="plays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x v="3546"/>
    <x v="3546"/>
    <b v="0"/>
    <n v="19"/>
    <b v="1"/>
    <s v="theater/plays"/>
    <n v="102"/>
    <n v="59.21"/>
    <x v="1"/>
    <s v="plays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x v="3547"/>
    <x v="3547"/>
    <b v="0"/>
    <n v="336"/>
    <b v="1"/>
    <s v="theater/plays"/>
    <n v="114"/>
    <n v="119.18"/>
    <x v="1"/>
    <s v="plays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x v="3548"/>
    <x v="3548"/>
    <b v="0"/>
    <n v="13"/>
    <b v="1"/>
    <s v="theater/plays"/>
    <n v="102"/>
    <n v="164.62"/>
    <x v="1"/>
    <s v="plays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x v="3549"/>
    <x v="3549"/>
    <b v="0"/>
    <n v="42"/>
    <b v="1"/>
    <s v="theater/plays"/>
    <n v="102"/>
    <n v="24.29"/>
    <x v="1"/>
    <s v="plays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x v="3550"/>
    <x v="3550"/>
    <b v="0"/>
    <n v="64"/>
    <b v="1"/>
    <s v="theater/plays"/>
    <n v="105"/>
    <n v="40.94"/>
    <x v="1"/>
    <s v="plays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x v="3551"/>
    <x v="3551"/>
    <b v="0"/>
    <n v="25"/>
    <b v="1"/>
    <s v="theater/plays"/>
    <n v="102"/>
    <n v="61.1"/>
    <x v="1"/>
    <s v="plays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x v="3552"/>
    <x v="3552"/>
    <b v="0"/>
    <n v="20"/>
    <b v="1"/>
    <s v="theater/plays"/>
    <n v="100"/>
    <n v="38.65"/>
    <x v="1"/>
    <s v="plays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x v="3553"/>
    <x v="3553"/>
    <b v="0"/>
    <n v="104"/>
    <b v="1"/>
    <s v="theater/plays"/>
    <n v="106"/>
    <n v="56.2"/>
    <x v="1"/>
    <s v="plays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x v="3554"/>
    <x v="3554"/>
    <b v="0"/>
    <n v="53"/>
    <b v="1"/>
    <s v="theater/plays"/>
    <n v="113"/>
    <n v="107"/>
    <x v="1"/>
    <s v="plays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x v="3555"/>
    <x v="3555"/>
    <b v="0"/>
    <n v="14"/>
    <b v="1"/>
    <s v="theater/plays"/>
    <n v="100"/>
    <n v="171.43"/>
    <x v="1"/>
    <s v="plays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x v="3556"/>
    <x v="3556"/>
    <b v="0"/>
    <n v="20"/>
    <b v="1"/>
    <s v="theater/plays"/>
    <n v="100"/>
    <n v="110.5"/>
    <x v="1"/>
    <s v="plays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x v="3557"/>
    <x v="3557"/>
    <b v="0"/>
    <n v="558"/>
    <b v="1"/>
    <s v="theater/plays"/>
    <n v="100"/>
    <n v="179.28"/>
    <x v="1"/>
    <s v="plays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x v="3558"/>
    <x v="3558"/>
    <b v="0"/>
    <n v="22"/>
    <b v="1"/>
    <s v="theater/plays"/>
    <n v="144"/>
    <n v="22.91"/>
    <x v="1"/>
    <s v="plays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x v="3559"/>
    <x v="3559"/>
    <b v="0"/>
    <n v="24"/>
    <b v="1"/>
    <s v="theater/plays"/>
    <n v="104"/>
    <n v="43.13"/>
    <x v="1"/>
    <s v="plays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x v="3560"/>
    <x v="3560"/>
    <b v="0"/>
    <n v="74"/>
    <b v="1"/>
    <s v="theater/plays"/>
    <n v="108"/>
    <n v="46.89"/>
    <x v="1"/>
    <s v="plays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x v="3561"/>
    <x v="3561"/>
    <b v="0"/>
    <n v="54"/>
    <b v="1"/>
    <s v="theater/plays"/>
    <n v="102"/>
    <n v="47.41"/>
    <x v="1"/>
    <s v="plays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x v="3562"/>
    <x v="3562"/>
    <b v="0"/>
    <n v="31"/>
    <b v="1"/>
    <s v="theater/plays"/>
    <n v="149"/>
    <n v="15.13"/>
    <x v="1"/>
    <s v="plays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x v="3563"/>
    <x v="3563"/>
    <b v="0"/>
    <n v="25"/>
    <b v="1"/>
    <s v="theater/plays"/>
    <n v="105"/>
    <n v="21.1"/>
    <x v="1"/>
    <s v="plays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x v="3564"/>
    <x v="3564"/>
    <b v="0"/>
    <n v="17"/>
    <b v="1"/>
    <s v="theater/plays"/>
    <n v="101"/>
    <n v="59.12"/>
    <x v="1"/>
    <s v="plays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x v="3565"/>
    <x v="3565"/>
    <b v="0"/>
    <n v="12"/>
    <b v="1"/>
    <s v="theater/plays"/>
    <n v="131"/>
    <n v="97.92"/>
    <x v="1"/>
    <s v="plays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x v="3566"/>
    <x v="3566"/>
    <b v="0"/>
    <n v="38"/>
    <b v="1"/>
    <s v="theater/plays"/>
    <n v="105"/>
    <n v="55.13"/>
    <x v="1"/>
    <s v="plays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x v="3567"/>
    <x v="3567"/>
    <b v="0"/>
    <n v="41"/>
    <b v="1"/>
    <s v="theater/plays"/>
    <n v="109"/>
    <n v="26.54"/>
    <x v="1"/>
    <s v="plays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x v="3568"/>
    <x v="3568"/>
    <b v="0"/>
    <n v="19"/>
    <b v="1"/>
    <s v="theater/plays"/>
    <n v="111"/>
    <n v="58.42"/>
    <x v="1"/>
    <s v="plays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x v="3569"/>
    <x v="3569"/>
    <b v="0"/>
    <n v="41"/>
    <b v="1"/>
    <s v="theater/plays"/>
    <n v="100"/>
    <n v="122.54"/>
    <x v="1"/>
    <s v="plays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x v="3570"/>
    <x v="3570"/>
    <b v="0"/>
    <n v="26"/>
    <b v="1"/>
    <s v="theater/plays"/>
    <n v="114"/>
    <n v="87.96"/>
    <x v="1"/>
    <s v="plays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x v="3571"/>
    <x v="3571"/>
    <b v="0"/>
    <n v="25"/>
    <b v="1"/>
    <s v="theater/plays"/>
    <n v="122"/>
    <n v="73.239999999999995"/>
    <x v="1"/>
    <s v="plays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x v="3572"/>
    <x v="3572"/>
    <b v="0"/>
    <n v="9"/>
    <b v="1"/>
    <s v="theater/plays"/>
    <n v="100"/>
    <n v="55.56"/>
    <x v="1"/>
    <s v="plays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x v="3573"/>
    <x v="3573"/>
    <b v="0"/>
    <n v="78"/>
    <b v="1"/>
    <s v="theater/plays"/>
    <n v="103"/>
    <n v="39.54"/>
    <x v="1"/>
    <s v="plays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x v="3574"/>
    <x v="3574"/>
    <b v="0"/>
    <n v="45"/>
    <b v="1"/>
    <s v="theater/plays"/>
    <n v="106"/>
    <n v="136.78"/>
    <x v="1"/>
    <s v="plays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x v="3575"/>
    <x v="3575"/>
    <b v="0"/>
    <n v="102"/>
    <b v="1"/>
    <s v="theater/plays"/>
    <n v="101"/>
    <n v="99.34"/>
    <x v="1"/>
    <s v="plays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x v="3576"/>
    <x v="3576"/>
    <b v="0"/>
    <n v="5"/>
    <b v="1"/>
    <s v="theater/plays"/>
    <n v="100"/>
    <n v="20"/>
    <x v="1"/>
    <s v="plays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x v="3577"/>
    <x v="3577"/>
    <b v="0"/>
    <n v="27"/>
    <b v="1"/>
    <s v="theater/plays"/>
    <n v="130"/>
    <n v="28.89"/>
    <x v="1"/>
    <s v="plays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x v="3578"/>
    <x v="3578"/>
    <b v="0"/>
    <n v="37"/>
    <b v="1"/>
    <s v="theater/plays"/>
    <n v="100"/>
    <n v="40.549999999999997"/>
    <x v="1"/>
    <s v="plays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x v="3579"/>
    <x v="3579"/>
    <b v="0"/>
    <n v="14"/>
    <b v="1"/>
    <s v="theater/plays"/>
    <n v="100"/>
    <n v="35.71"/>
    <x v="1"/>
    <s v="plays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x v="3580"/>
    <x v="3580"/>
    <b v="0"/>
    <n v="27"/>
    <b v="1"/>
    <s v="theater/plays"/>
    <n v="114"/>
    <n v="37.96"/>
    <x v="1"/>
    <s v="plays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x v="3581"/>
    <x v="3581"/>
    <b v="0"/>
    <n v="45"/>
    <b v="1"/>
    <s v="theater/plays"/>
    <n v="100"/>
    <n v="33.33"/>
    <x v="1"/>
    <s v="plays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x v="3582"/>
    <x v="3582"/>
    <b v="0"/>
    <n v="49"/>
    <b v="1"/>
    <s v="theater/plays"/>
    <n v="287"/>
    <n v="58.57"/>
    <x v="1"/>
    <s v="plays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x v="3583"/>
    <x v="3583"/>
    <b v="0"/>
    <n v="24"/>
    <b v="1"/>
    <s v="theater/plays"/>
    <n v="109"/>
    <n v="135.63"/>
    <x v="1"/>
    <s v="plays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x v="3584"/>
    <x v="3584"/>
    <b v="0"/>
    <n v="112"/>
    <b v="1"/>
    <s v="theater/plays"/>
    <n v="116"/>
    <n v="30.94"/>
    <x v="1"/>
    <s v="plays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x v="3585"/>
    <x v="3585"/>
    <b v="0"/>
    <n v="23"/>
    <b v="1"/>
    <s v="theater/plays"/>
    <n v="119"/>
    <n v="176.09"/>
    <x v="1"/>
    <s v="plays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x v="3586"/>
    <x v="3586"/>
    <b v="0"/>
    <n v="54"/>
    <b v="1"/>
    <s v="theater/plays"/>
    <n v="109"/>
    <n v="151.97999999999999"/>
    <x v="1"/>
    <s v="plays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x v="3587"/>
    <x v="3587"/>
    <b v="0"/>
    <n v="28"/>
    <b v="1"/>
    <s v="theater/plays"/>
    <n v="127"/>
    <n v="22.61"/>
    <x v="1"/>
    <s v="plays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x v="3588"/>
    <x v="3588"/>
    <b v="0"/>
    <n v="11"/>
    <b v="1"/>
    <s v="theater/plays"/>
    <n v="101"/>
    <n v="18.27"/>
    <x v="1"/>
    <s v="plays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x v="3589"/>
    <x v="3589"/>
    <b v="0"/>
    <n v="62"/>
    <b v="1"/>
    <s v="theater/plays"/>
    <n v="128"/>
    <n v="82.26"/>
    <x v="1"/>
    <s v="plays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x v="3590"/>
    <x v="3590"/>
    <b v="0"/>
    <n v="73"/>
    <b v="1"/>
    <s v="theater/plays"/>
    <n v="100"/>
    <n v="68.53"/>
    <x v="1"/>
    <s v="plays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x v="3591"/>
    <x v="3591"/>
    <b v="0"/>
    <n v="18"/>
    <b v="1"/>
    <s v="theater/plays"/>
    <n v="175"/>
    <n v="68.06"/>
    <x v="1"/>
    <s v="plays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x v="3592"/>
    <x v="3592"/>
    <b v="0"/>
    <n v="35"/>
    <b v="1"/>
    <s v="theater/plays"/>
    <n v="127"/>
    <n v="72.709999999999994"/>
    <x v="1"/>
    <s v="plays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x v="3593"/>
    <x v="3593"/>
    <b v="0"/>
    <n v="43"/>
    <b v="1"/>
    <s v="theater/plays"/>
    <n v="111"/>
    <n v="77.19"/>
    <x v="1"/>
    <s v="plays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x v="3594"/>
    <x v="3594"/>
    <b v="0"/>
    <n v="36"/>
    <b v="1"/>
    <s v="theater/plays"/>
    <n v="126"/>
    <n v="55.97"/>
    <x v="1"/>
    <s v="plays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x v="3595"/>
    <x v="3595"/>
    <b v="0"/>
    <n v="62"/>
    <b v="1"/>
    <s v="theater/plays"/>
    <n v="119"/>
    <n v="49.69"/>
    <x v="1"/>
    <s v="plays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x v="3596"/>
    <x v="3596"/>
    <b v="0"/>
    <n v="15"/>
    <b v="1"/>
    <s v="theater/plays"/>
    <n v="108"/>
    <n v="79"/>
    <x v="1"/>
    <s v="plays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x v="3597"/>
    <x v="3597"/>
    <b v="0"/>
    <n v="33"/>
    <b v="1"/>
    <s v="theater/plays"/>
    <n v="103"/>
    <n v="77.73"/>
    <x v="1"/>
    <s v="plays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x v="3598"/>
    <x v="3598"/>
    <b v="0"/>
    <n v="27"/>
    <b v="1"/>
    <s v="theater/plays"/>
    <n v="110"/>
    <n v="40.78"/>
    <x v="1"/>
    <s v="plays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x v="3599"/>
    <x v="3599"/>
    <b v="0"/>
    <n v="17"/>
    <b v="1"/>
    <s v="theater/plays"/>
    <n v="202"/>
    <n v="59.41"/>
    <x v="1"/>
    <s v="plays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x v="3600"/>
    <x v="3600"/>
    <b v="0"/>
    <n v="4"/>
    <b v="1"/>
    <s v="theater/plays"/>
    <n v="130"/>
    <n v="3.25"/>
    <x v="1"/>
    <s v="plays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x v="3601"/>
    <x v="3601"/>
    <b v="0"/>
    <n v="53"/>
    <b v="1"/>
    <s v="theater/plays"/>
    <n v="104"/>
    <n v="39.380000000000003"/>
    <x v="1"/>
    <s v="plays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x v="3602"/>
    <x v="3602"/>
    <b v="0"/>
    <n v="49"/>
    <b v="1"/>
    <s v="theater/plays"/>
    <n v="100"/>
    <n v="81.67"/>
    <x v="1"/>
    <s v="plays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x v="3603"/>
    <x v="3603"/>
    <b v="0"/>
    <n v="57"/>
    <b v="1"/>
    <s v="theater/plays"/>
    <n v="171"/>
    <n v="44.91"/>
    <x v="1"/>
    <s v="plays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x v="3604"/>
    <x v="3604"/>
    <b v="0"/>
    <n v="69"/>
    <b v="1"/>
    <s v="theater/plays"/>
    <n v="113"/>
    <n v="49.06"/>
    <x v="1"/>
    <s v="plays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x v="3605"/>
    <x v="3605"/>
    <b v="0"/>
    <n v="15"/>
    <b v="1"/>
    <s v="theater/plays"/>
    <n v="184"/>
    <n v="30.67"/>
    <x v="1"/>
    <s v="plays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x v="3606"/>
    <x v="3606"/>
    <b v="0"/>
    <n v="64"/>
    <b v="1"/>
    <s v="theater/plays"/>
    <n v="130"/>
    <n v="61.06"/>
    <x v="1"/>
    <s v="plays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x v="3607"/>
    <x v="3607"/>
    <b v="0"/>
    <n v="20"/>
    <b v="1"/>
    <s v="theater/plays"/>
    <n v="105"/>
    <n v="29"/>
    <x v="1"/>
    <s v="plays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x v="3608"/>
    <x v="3608"/>
    <b v="0"/>
    <n v="27"/>
    <b v="1"/>
    <s v="theater/plays"/>
    <n v="100"/>
    <n v="29.63"/>
    <x v="1"/>
    <s v="plays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x v="3609"/>
    <x v="3609"/>
    <b v="0"/>
    <n v="21"/>
    <b v="1"/>
    <s v="theater/plays"/>
    <n v="153"/>
    <n v="143.1"/>
    <x v="1"/>
    <s v="plays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x v="3610"/>
    <x v="3610"/>
    <b v="0"/>
    <n v="31"/>
    <b v="1"/>
    <s v="theater/plays"/>
    <n v="162"/>
    <n v="52.35"/>
    <x v="1"/>
    <s v="plays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x v="3611"/>
    <x v="3611"/>
    <b v="0"/>
    <n v="51"/>
    <b v="1"/>
    <s v="theater/plays"/>
    <n v="136"/>
    <n v="66.67"/>
    <x v="1"/>
    <s v="plays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x v="3612"/>
    <x v="3612"/>
    <b v="0"/>
    <n v="57"/>
    <b v="1"/>
    <s v="theater/plays"/>
    <n v="144"/>
    <n v="126.67"/>
    <x v="1"/>
    <s v="plays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x v="3613"/>
    <x v="3613"/>
    <b v="0"/>
    <n v="20"/>
    <b v="1"/>
    <s v="theater/plays"/>
    <n v="100"/>
    <n v="62.5"/>
    <x v="1"/>
    <s v="plays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x v="3614"/>
    <x v="3614"/>
    <b v="0"/>
    <n v="71"/>
    <b v="1"/>
    <s v="theater/plays"/>
    <n v="101"/>
    <n v="35.49"/>
    <x v="1"/>
    <s v="plays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x v="3615"/>
    <x v="3615"/>
    <b v="0"/>
    <n v="72"/>
    <b v="1"/>
    <s v="theater/plays"/>
    <n v="107"/>
    <n v="37.08"/>
    <x v="1"/>
    <s v="plays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x v="3616"/>
    <x v="3616"/>
    <b v="0"/>
    <n v="45"/>
    <b v="1"/>
    <s v="theater/plays"/>
    <n v="125"/>
    <n v="69.33"/>
    <x v="1"/>
    <s v="plays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x v="3617"/>
    <x v="3617"/>
    <b v="0"/>
    <n v="51"/>
    <b v="1"/>
    <s v="theater/plays"/>
    <n v="119"/>
    <n v="17.25"/>
    <x v="1"/>
    <s v="plays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x v="3618"/>
    <x v="3618"/>
    <b v="0"/>
    <n v="56"/>
    <b v="1"/>
    <s v="theater/plays"/>
    <n v="101"/>
    <n v="36.07"/>
    <x v="1"/>
    <s v="plays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x v="3619"/>
    <x v="3619"/>
    <b v="0"/>
    <n v="17"/>
    <b v="1"/>
    <s v="theater/plays"/>
    <n v="113"/>
    <n v="66.47"/>
    <x v="1"/>
    <s v="plays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x v="3620"/>
    <x v="3620"/>
    <b v="0"/>
    <n v="197"/>
    <b v="1"/>
    <s v="theater/plays"/>
    <n v="105"/>
    <n v="56.07"/>
    <x v="1"/>
    <s v="plays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x v="3621"/>
    <x v="3621"/>
    <b v="0"/>
    <n v="70"/>
    <b v="1"/>
    <s v="theater/plays"/>
    <n v="110"/>
    <n v="47.03"/>
    <x v="1"/>
    <s v="plays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x v="3622"/>
    <x v="3622"/>
    <b v="0"/>
    <n v="21"/>
    <b v="1"/>
    <s v="theater/plays"/>
    <n v="100"/>
    <n v="47.67"/>
    <x v="1"/>
    <s v="plays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x v="3623"/>
    <x v="3623"/>
    <b v="0"/>
    <n v="34"/>
    <b v="1"/>
    <s v="theater/plays"/>
    <n v="120"/>
    <n v="88.24"/>
    <x v="1"/>
    <s v="plays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x v="3624"/>
    <x v="3624"/>
    <b v="0"/>
    <n v="39"/>
    <b v="1"/>
    <s v="theater/plays"/>
    <n v="105"/>
    <n v="80.72"/>
    <x v="1"/>
    <s v="plays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x v="3625"/>
    <x v="3625"/>
    <b v="0"/>
    <n v="78"/>
    <b v="1"/>
    <s v="theater/plays"/>
    <n v="103"/>
    <n v="39.49"/>
    <x v="1"/>
    <s v="plays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x v="3626"/>
    <x v="3626"/>
    <b v="0"/>
    <n v="48"/>
    <b v="1"/>
    <s v="theater/plays"/>
    <n v="102"/>
    <n v="84.85"/>
    <x v="1"/>
    <s v="plays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x v="3627"/>
    <x v="3627"/>
    <b v="0"/>
    <n v="29"/>
    <b v="1"/>
    <s v="theater/plays"/>
    <n v="100"/>
    <n v="68.97"/>
    <x v="1"/>
    <s v="plays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x v="3628"/>
    <x v="3628"/>
    <b v="0"/>
    <n v="0"/>
    <b v="0"/>
    <s v="theater/musical"/>
    <n v="0"/>
    <n v="0"/>
    <x v="1"/>
    <s v="musical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x v="3629"/>
    <x v="3629"/>
    <b v="0"/>
    <n v="2"/>
    <b v="0"/>
    <s v="theater/musical"/>
    <n v="0"/>
    <n v="1"/>
    <x v="1"/>
    <s v="musical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x v="3630"/>
    <x v="3630"/>
    <b v="0"/>
    <n v="1"/>
    <b v="0"/>
    <s v="theater/musical"/>
    <n v="0"/>
    <n v="1"/>
    <x v="1"/>
    <s v="musical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x v="3631"/>
    <x v="3631"/>
    <b v="0"/>
    <n v="59"/>
    <b v="0"/>
    <s v="theater/musical"/>
    <n v="51"/>
    <n v="147.88"/>
    <x v="1"/>
    <s v="musical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x v="3632"/>
    <x v="3632"/>
    <b v="0"/>
    <n v="1"/>
    <b v="0"/>
    <s v="theater/musical"/>
    <n v="20"/>
    <n v="100"/>
    <x v="1"/>
    <s v="musical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x v="3633"/>
    <x v="3633"/>
    <b v="0"/>
    <n v="31"/>
    <b v="0"/>
    <s v="theater/musical"/>
    <n v="35"/>
    <n v="56.84"/>
    <x v="1"/>
    <s v="musical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x v="3634"/>
    <x v="3634"/>
    <b v="0"/>
    <n v="18"/>
    <b v="0"/>
    <s v="theater/musical"/>
    <n v="4"/>
    <n v="176.94"/>
    <x v="1"/>
    <s v="musical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x v="3635"/>
    <x v="3635"/>
    <b v="0"/>
    <n v="10"/>
    <b v="0"/>
    <s v="theater/musical"/>
    <n v="36"/>
    <n v="127.6"/>
    <x v="1"/>
    <s v="musical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x v="3636"/>
    <x v="3636"/>
    <b v="0"/>
    <n v="0"/>
    <b v="0"/>
    <s v="theater/musical"/>
    <n v="0"/>
    <n v="0"/>
    <x v="1"/>
    <s v="musical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x v="3637"/>
    <x v="3637"/>
    <b v="0"/>
    <n v="14"/>
    <b v="0"/>
    <s v="theater/musical"/>
    <n v="31"/>
    <n v="66.14"/>
    <x v="1"/>
    <s v="musical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x v="3638"/>
    <x v="3638"/>
    <b v="0"/>
    <n v="2"/>
    <b v="0"/>
    <s v="theater/musical"/>
    <n v="7"/>
    <n v="108"/>
    <x v="1"/>
    <s v="musical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x v="3639"/>
    <x v="3639"/>
    <b v="0"/>
    <n v="1"/>
    <b v="0"/>
    <s v="theater/musical"/>
    <n v="0"/>
    <n v="1"/>
    <x v="1"/>
    <s v="musical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x v="3640"/>
    <x v="3640"/>
    <b v="0"/>
    <n v="3"/>
    <b v="0"/>
    <s v="theater/musical"/>
    <n v="6"/>
    <n v="18.329999999999998"/>
    <x v="1"/>
    <s v="musical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x v="3641"/>
    <x v="3641"/>
    <b v="0"/>
    <n v="0"/>
    <b v="0"/>
    <s v="theater/musical"/>
    <n v="0"/>
    <n v="0"/>
    <x v="1"/>
    <s v="musical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x v="3642"/>
    <x v="3642"/>
    <b v="0"/>
    <n v="2"/>
    <b v="0"/>
    <s v="theater/musical"/>
    <n v="2"/>
    <n v="7.5"/>
    <x v="1"/>
    <s v="musical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x v="3643"/>
    <x v="3643"/>
    <b v="0"/>
    <n v="0"/>
    <b v="0"/>
    <s v="theater/musical"/>
    <n v="0"/>
    <n v="0"/>
    <x v="1"/>
    <s v="musical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x v="3644"/>
    <x v="3644"/>
    <b v="0"/>
    <n v="12"/>
    <b v="0"/>
    <s v="theater/musical"/>
    <n v="16"/>
    <n v="68.42"/>
    <x v="1"/>
    <s v="musical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x v="3645"/>
    <x v="3645"/>
    <b v="0"/>
    <n v="1"/>
    <b v="0"/>
    <s v="theater/musical"/>
    <n v="0"/>
    <n v="1"/>
    <x v="1"/>
    <s v="musical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x v="3646"/>
    <x v="3646"/>
    <b v="0"/>
    <n v="8"/>
    <b v="0"/>
    <s v="theater/musical"/>
    <n v="5"/>
    <n v="60.13"/>
    <x v="1"/>
    <s v="musical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x v="3647"/>
    <x v="3647"/>
    <b v="0"/>
    <n v="2"/>
    <b v="0"/>
    <s v="theater/musical"/>
    <n v="6"/>
    <n v="15"/>
    <x v="1"/>
    <s v="musical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x v="3648"/>
    <x v="3648"/>
    <b v="0"/>
    <n v="73"/>
    <b v="1"/>
    <s v="theater/plays"/>
    <n v="100"/>
    <n v="550.04"/>
    <x v="1"/>
    <s v="plays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x v="3649"/>
    <x v="3649"/>
    <b v="0"/>
    <n v="8"/>
    <b v="1"/>
    <s v="theater/plays"/>
    <n v="104"/>
    <n v="97.5"/>
    <x v="1"/>
    <s v="plays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x v="3650"/>
    <x v="3650"/>
    <b v="0"/>
    <n v="17"/>
    <b v="1"/>
    <s v="theater/plays"/>
    <n v="100"/>
    <n v="29.41"/>
    <x v="1"/>
    <s v="plays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x v="3651"/>
    <x v="3651"/>
    <b v="0"/>
    <n v="9"/>
    <b v="1"/>
    <s v="theater/plays"/>
    <n v="104"/>
    <n v="57.78"/>
    <x v="1"/>
    <s v="plays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x v="3652"/>
    <x v="3652"/>
    <b v="0"/>
    <n v="17"/>
    <b v="1"/>
    <s v="theater/plays"/>
    <n v="251"/>
    <n v="44.24"/>
    <x v="1"/>
    <s v="plays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x v="3653"/>
    <x v="3653"/>
    <b v="0"/>
    <n v="33"/>
    <b v="1"/>
    <s v="theater/plays"/>
    <n v="101"/>
    <n v="60.91"/>
    <x v="1"/>
    <s v="plays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x v="3654"/>
    <x v="3654"/>
    <b v="0"/>
    <n v="38"/>
    <b v="1"/>
    <s v="theater/plays"/>
    <n v="174"/>
    <n v="68.84"/>
    <x v="1"/>
    <s v="plays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x v="3655"/>
    <x v="3655"/>
    <b v="0"/>
    <n v="79"/>
    <b v="1"/>
    <s v="theater/plays"/>
    <n v="116"/>
    <n v="73.58"/>
    <x v="1"/>
    <s v="plays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x v="3656"/>
    <x v="3656"/>
    <b v="0"/>
    <n v="46"/>
    <b v="1"/>
    <s v="theater/plays"/>
    <n v="106"/>
    <n v="115.02"/>
    <x v="1"/>
    <s v="plays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x v="3657"/>
    <x v="3657"/>
    <b v="0"/>
    <n v="20"/>
    <b v="1"/>
    <s v="theater/plays"/>
    <n v="111"/>
    <n v="110.75"/>
    <x v="1"/>
    <s v="plays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x v="3658"/>
    <x v="3658"/>
    <b v="0"/>
    <n v="20"/>
    <b v="1"/>
    <s v="theater/plays"/>
    <n v="101"/>
    <n v="75.5"/>
    <x v="1"/>
    <s v="plays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x v="3659"/>
    <x v="3659"/>
    <b v="0"/>
    <n v="13"/>
    <b v="1"/>
    <s v="theater/plays"/>
    <n v="102"/>
    <n v="235.46"/>
    <x v="1"/>
    <s v="plays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x v="3660"/>
    <x v="3660"/>
    <b v="0"/>
    <n v="22"/>
    <b v="1"/>
    <s v="theater/plays"/>
    <n v="100"/>
    <n v="11.36"/>
    <x v="1"/>
    <s v="plays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x v="3661"/>
    <x v="3661"/>
    <b v="0"/>
    <n v="36"/>
    <b v="1"/>
    <s v="theater/plays"/>
    <n v="111"/>
    <n v="92.5"/>
    <x v="1"/>
    <s v="plays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x v="3662"/>
    <x v="3662"/>
    <b v="0"/>
    <n v="40"/>
    <b v="1"/>
    <s v="theater/plays"/>
    <n v="101"/>
    <n v="202.85"/>
    <x v="1"/>
    <s v="plays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x v="3663"/>
    <x v="3663"/>
    <b v="0"/>
    <n v="9"/>
    <b v="1"/>
    <s v="theater/plays"/>
    <n v="104"/>
    <n v="26"/>
    <x v="1"/>
    <s v="plays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x v="3664"/>
    <x v="3664"/>
    <b v="0"/>
    <n v="19"/>
    <b v="1"/>
    <s v="theater/plays"/>
    <n v="109"/>
    <n v="46.05"/>
    <x v="1"/>
    <s v="plays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x v="3665"/>
    <x v="3665"/>
    <b v="0"/>
    <n v="14"/>
    <b v="1"/>
    <s v="theater/plays"/>
    <n v="115"/>
    <n v="51"/>
    <x v="1"/>
    <s v="plays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x v="3666"/>
    <x v="3666"/>
    <b v="0"/>
    <n v="38"/>
    <b v="1"/>
    <s v="theater/plays"/>
    <n v="100"/>
    <n v="31.58"/>
    <x v="1"/>
    <s v="plays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x v="3667"/>
    <x v="3667"/>
    <b v="0"/>
    <n v="58"/>
    <b v="1"/>
    <s v="theater/plays"/>
    <n v="103"/>
    <n v="53.36"/>
    <x v="1"/>
    <s v="plays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x v="3668"/>
    <x v="3668"/>
    <b v="0"/>
    <n v="28"/>
    <b v="1"/>
    <s v="theater/plays"/>
    <n v="104"/>
    <n v="36.96"/>
    <x v="1"/>
    <s v="plays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x v="3669"/>
    <x v="3669"/>
    <b v="0"/>
    <n v="17"/>
    <b v="1"/>
    <s v="theater/plays"/>
    <n v="138"/>
    <n v="81.290000000000006"/>
    <x v="1"/>
    <s v="plays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x v="3670"/>
    <x v="3670"/>
    <b v="0"/>
    <n v="12"/>
    <b v="1"/>
    <s v="theater/plays"/>
    <n v="110"/>
    <n v="20.079999999999998"/>
    <x v="1"/>
    <s v="plays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x v="3671"/>
    <x v="3671"/>
    <b v="0"/>
    <n v="40"/>
    <b v="1"/>
    <s v="theater/plays"/>
    <n v="101"/>
    <n v="88.25"/>
    <x v="1"/>
    <s v="plays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x v="3672"/>
    <x v="3672"/>
    <b v="0"/>
    <n v="57"/>
    <b v="1"/>
    <s v="theater/plays"/>
    <n v="102"/>
    <n v="53.44"/>
    <x v="1"/>
    <s v="plays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x v="3673"/>
    <x v="3673"/>
    <b v="0"/>
    <n v="114"/>
    <b v="1"/>
    <s v="theater/plays"/>
    <n v="114"/>
    <n v="39.869999999999997"/>
    <x v="1"/>
    <s v="plays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x v="3674"/>
    <x v="3674"/>
    <b v="0"/>
    <n v="31"/>
    <b v="1"/>
    <s v="theater/plays"/>
    <n v="100"/>
    <n v="145.16"/>
    <x v="1"/>
    <s v="plays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x v="3675"/>
    <x v="3675"/>
    <b v="0"/>
    <n v="3"/>
    <b v="1"/>
    <s v="theater/plays"/>
    <n v="140"/>
    <n v="23.33"/>
    <x v="1"/>
    <s v="plays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x v="3676"/>
    <x v="3676"/>
    <b v="0"/>
    <n v="16"/>
    <b v="1"/>
    <s v="theater/plays"/>
    <n v="129"/>
    <n v="64.38"/>
    <x v="1"/>
    <s v="plays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x v="3677"/>
    <x v="3677"/>
    <b v="0"/>
    <n v="199"/>
    <b v="1"/>
    <s v="theater/plays"/>
    <n v="103"/>
    <n v="62.05"/>
    <x v="1"/>
    <s v="plays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x v="3678"/>
    <x v="3678"/>
    <b v="0"/>
    <n v="31"/>
    <b v="1"/>
    <s v="theater/plays"/>
    <n v="103"/>
    <n v="66.13"/>
    <x v="1"/>
    <s v="plays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x v="3679"/>
    <x v="3679"/>
    <b v="0"/>
    <n v="30"/>
    <b v="1"/>
    <s v="theater/plays"/>
    <n v="110"/>
    <n v="73.400000000000006"/>
    <x v="1"/>
    <s v="plays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x v="3680"/>
    <x v="3680"/>
    <b v="0"/>
    <n v="34"/>
    <b v="1"/>
    <s v="theater/plays"/>
    <n v="113"/>
    <n v="99.5"/>
    <x v="1"/>
    <s v="plays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x v="3681"/>
    <x v="3681"/>
    <b v="0"/>
    <n v="18"/>
    <b v="1"/>
    <s v="theater/plays"/>
    <n v="112"/>
    <n v="62.17"/>
    <x v="1"/>
    <s v="plays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x v="3682"/>
    <x v="3682"/>
    <b v="0"/>
    <n v="67"/>
    <b v="1"/>
    <s v="theater/plays"/>
    <n v="139"/>
    <n v="62.33"/>
    <x v="1"/>
    <s v="plays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x v="3683"/>
    <x v="3683"/>
    <b v="0"/>
    <n v="66"/>
    <b v="1"/>
    <s v="theater/plays"/>
    <n v="111"/>
    <n v="58.79"/>
    <x v="1"/>
    <s v="plays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x v="3684"/>
    <x v="3684"/>
    <b v="0"/>
    <n v="23"/>
    <b v="1"/>
    <s v="theater/plays"/>
    <n v="139"/>
    <n v="45.35"/>
    <x v="1"/>
    <s v="plays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x v="3685"/>
    <x v="3685"/>
    <b v="0"/>
    <n v="126"/>
    <b v="1"/>
    <s v="theater/plays"/>
    <n v="106"/>
    <n v="41.94"/>
    <x v="1"/>
    <s v="plays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x v="3686"/>
    <x v="3686"/>
    <b v="0"/>
    <n v="6"/>
    <b v="1"/>
    <s v="theater/plays"/>
    <n v="101"/>
    <n v="59.17"/>
    <x v="1"/>
    <s v="plays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x v="3687"/>
    <x v="3687"/>
    <b v="0"/>
    <n v="25"/>
    <b v="1"/>
    <s v="theater/plays"/>
    <n v="100"/>
    <n v="200.49"/>
    <x v="1"/>
    <s v="plays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x v="3688"/>
    <x v="3688"/>
    <b v="0"/>
    <n v="39"/>
    <b v="1"/>
    <s v="theater/plays"/>
    <n v="109"/>
    <n v="83.97"/>
    <x v="1"/>
    <s v="plays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x v="3689"/>
    <x v="3689"/>
    <b v="0"/>
    <n v="62"/>
    <b v="1"/>
    <s v="theater/plays"/>
    <n v="118"/>
    <n v="57.26"/>
    <x v="1"/>
    <s v="plays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x v="3690"/>
    <x v="3690"/>
    <b v="0"/>
    <n v="31"/>
    <b v="1"/>
    <s v="theater/plays"/>
    <n v="120"/>
    <n v="58.06"/>
    <x v="1"/>
    <s v="plays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x v="3691"/>
    <x v="3691"/>
    <b v="0"/>
    <n v="274"/>
    <b v="1"/>
    <s v="theater/plays"/>
    <n v="128"/>
    <n v="186.8"/>
    <x v="1"/>
    <s v="plays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x v="3692"/>
    <x v="3692"/>
    <b v="0"/>
    <n v="17"/>
    <b v="1"/>
    <s v="theater/plays"/>
    <n v="126"/>
    <n v="74.12"/>
    <x v="1"/>
    <s v="plays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x v="3693"/>
    <x v="3693"/>
    <b v="0"/>
    <n v="14"/>
    <b v="1"/>
    <s v="theater/plays"/>
    <n v="129"/>
    <n v="30.71"/>
    <x v="1"/>
    <s v="plays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x v="3694"/>
    <x v="3694"/>
    <b v="0"/>
    <n v="60"/>
    <b v="1"/>
    <s v="theater/plays"/>
    <n v="107"/>
    <n v="62.67"/>
    <x v="1"/>
    <s v="plays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x v="3695"/>
    <x v="3695"/>
    <b v="0"/>
    <n v="33"/>
    <b v="1"/>
    <s v="theater/plays"/>
    <n v="100"/>
    <n v="121.36"/>
    <x v="1"/>
    <s v="plays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x v="3696"/>
    <x v="3696"/>
    <b v="0"/>
    <n v="78"/>
    <b v="1"/>
    <s v="theater/plays"/>
    <n v="155"/>
    <n v="39.74"/>
    <x v="1"/>
    <s v="plays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x v="3697"/>
    <x v="3697"/>
    <b v="0"/>
    <n v="30"/>
    <b v="1"/>
    <s v="theater/plays"/>
    <n v="108"/>
    <n v="72"/>
    <x v="1"/>
    <s v="plays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x v="3698"/>
    <x v="3698"/>
    <b v="0"/>
    <n v="136"/>
    <b v="1"/>
    <s v="theater/plays"/>
    <n v="111"/>
    <n v="40.630000000000003"/>
    <x v="1"/>
    <s v="plays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x v="3699"/>
    <x v="3699"/>
    <b v="0"/>
    <n v="40"/>
    <b v="1"/>
    <s v="theater/plays"/>
    <n v="101"/>
    <n v="63"/>
    <x v="1"/>
    <s v="plays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x v="3700"/>
    <x v="3700"/>
    <b v="0"/>
    <n v="18"/>
    <b v="1"/>
    <s v="theater/plays"/>
    <n v="121"/>
    <n v="33.67"/>
    <x v="1"/>
    <s v="plays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x v="3701"/>
    <x v="3701"/>
    <b v="0"/>
    <n v="39"/>
    <b v="1"/>
    <s v="theater/plays"/>
    <n v="100"/>
    <n v="38.590000000000003"/>
    <x v="1"/>
    <s v="plays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x v="3702"/>
    <x v="3702"/>
    <b v="0"/>
    <n v="21"/>
    <b v="1"/>
    <s v="theater/plays"/>
    <n v="109"/>
    <n v="155.94999999999999"/>
    <x v="1"/>
    <s v="plays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x v="3703"/>
    <x v="3703"/>
    <b v="0"/>
    <n v="30"/>
    <b v="1"/>
    <s v="theater/plays"/>
    <n v="123"/>
    <n v="43.2"/>
    <x v="1"/>
    <s v="plays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x v="3704"/>
    <x v="3704"/>
    <b v="0"/>
    <n v="27"/>
    <b v="1"/>
    <s v="theater/plays"/>
    <n v="136"/>
    <n v="15.15"/>
    <x v="1"/>
    <s v="plays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x v="3705"/>
    <x v="3705"/>
    <b v="0"/>
    <n v="35"/>
    <b v="1"/>
    <s v="theater/plays"/>
    <n v="103"/>
    <n v="83.57"/>
    <x v="1"/>
    <s v="plays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x v="3706"/>
    <x v="3706"/>
    <b v="0"/>
    <n v="13"/>
    <b v="1"/>
    <s v="theater/plays"/>
    <n v="121"/>
    <n v="140"/>
    <x v="1"/>
    <s v="plays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x v="3707"/>
    <x v="3707"/>
    <b v="0"/>
    <n v="23"/>
    <b v="1"/>
    <s v="theater/plays"/>
    <n v="186"/>
    <n v="80.87"/>
    <x v="1"/>
    <s v="plays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x v="3708"/>
    <x v="3708"/>
    <b v="0"/>
    <n v="39"/>
    <b v="1"/>
    <s v="theater/plays"/>
    <n v="300"/>
    <n v="53.85"/>
    <x v="1"/>
    <s v="plays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x v="3709"/>
    <x v="3709"/>
    <b v="0"/>
    <n v="35"/>
    <b v="1"/>
    <s v="theater/plays"/>
    <n v="108"/>
    <n v="30.93"/>
    <x v="1"/>
    <s v="plays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x v="3710"/>
    <x v="3710"/>
    <b v="0"/>
    <n v="27"/>
    <b v="1"/>
    <s v="theater/plays"/>
    <n v="141"/>
    <n v="67.959999999999994"/>
    <x v="1"/>
    <s v="plays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x v="3711"/>
    <x v="3711"/>
    <b v="0"/>
    <n v="21"/>
    <b v="1"/>
    <s v="theater/plays"/>
    <n v="114"/>
    <n v="27.14"/>
    <x v="1"/>
    <s v="plays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x v="3712"/>
    <x v="3712"/>
    <b v="0"/>
    <n v="104"/>
    <b v="1"/>
    <s v="theater/plays"/>
    <n v="154"/>
    <n v="110.87"/>
    <x v="1"/>
    <s v="plays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x v="3713"/>
    <x v="3713"/>
    <b v="0"/>
    <n v="19"/>
    <b v="1"/>
    <s v="theater/plays"/>
    <n v="102"/>
    <n v="106.84"/>
    <x v="1"/>
    <s v="plays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x v="3714"/>
    <x v="3714"/>
    <b v="0"/>
    <n v="97"/>
    <b v="1"/>
    <s v="theater/plays"/>
    <n v="102"/>
    <n v="105.52"/>
    <x v="1"/>
    <s v="plays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x v="3715"/>
    <x v="3715"/>
    <b v="0"/>
    <n v="27"/>
    <b v="1"/>
    <s v="theater/plays"/>
    <n v="103"/>
    <n v="132.96"/>
    <x v="1"/>
    <s v="plays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x v="3716"/>
    <x v="3716"/>
    <b v="0"/>
    <n v="24"/>
    <b v="1"/>
    <s v="theater/plays"/>
    <n v="156"/>
    <n v="51.92"/>
    <x v="1"/>
    <s v="plays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x v="3717"/>
    <x v="3717"/>
    <b v="0"/>
    <n v="13"/>
    <b v="1"/>
    <s v="theater/plays"/>
    <n v="101"/>
    <n v="310"/>
    <x v="1"/>
    <s v="plays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x v="3718"/>
    <x v="3718"/>
    <b v="0"/>
    <n v="46"/>
    <b v="1"/>
    <s v="theater/plays"/>
    <n v="239"/>
    <n v="26.02"/>
    <x v="1"/>
    <s v="plays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x v="3719"/>
    <x v="3719"/>
    <b v="0"/>
    <n v="4"/>
    <b v="1"/>
    <s v="theater/plays"/>
    <n v="210"/>
    <n v="105"/>
    <x v="1"/>
    <s v="plays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x v="3720"/>
    <x v="3720"/>
    <b v="0"/>
    <n v="40"/>
    <b v="1"/>
    <s v="theater/plays"/>
    <n v="105"/>
    <n v="86.23"/>
    <x v="1"/>
    <s v="plays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x v="3721"/>
    <x v="3721"/>
    <b v="0"/>
    <n v="44"/>
    <b v="1"/>
    <s v="theater/plays"/>
    <n v="101"/>
    <n v="114.55"/>
    <x v="1"/>
    <s v="plays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x v="3722"/>
    <x v="3722"/>
    <b v="0"/>
    <n v="35"/>
    <b v="1"/>
    <s v="theater/plays"/>
    <n v="111"/>
    <n v="47.66"/>
    <x v="1"/>
    <s v="plays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x v="3723"/>
    <x v="3723"/>
    <b v="0"/>
    <n v="63"/>
    <b v="1"/>
    <s v="theater/plays"/>
    <n v="102"/>
    <n v="72.89"/>
    <x v="1"/>
    <s v="plays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x v="3724"/>
    <x v="3724"/>
    <b v="0"/>
    <n v="89"/>
    <b v="1"/>
    <s v="theater/plays"/>
    <n v="103"/>
    <n v="49.55"/>
    <x v="1"/>
    <s v="plays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x v="3725"/>
    <x v="3725"/>
    <b v="0"/>
    <n v="15"/>
    <b v="1"/>
    <s v="theater/plays"/>
    <n v="127"/>
    <n v="25.4"/>
    <x v="1"/>
    <s v="plays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x v="3726"/>
    <x v="3726"/>
    <b v="0"/>
    <n v="46"/>
    <b v="1"/>
    <s v="theater/plays"/>
    <n v="339"/>
    <n v="62.59"/>
    <x v="1"/>
    <s v="plays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x v="3727"/>
    <x v="3727"/>
    <b v="0"/>
    <n v="33"/>
    <b v="1"/>
    <s v="theater/plays"/>
    <n v="101"/>
    <n v="61.06"/>
    <x v="1"/>
    <s v="plays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x v="3728"/>
    <x v="3728"/>
    <b v="0"/>
    <n v="31"/>
    <b v="0"/>
    <s v="theater/plays"/>
    <n v="9"/>
    <n v="60.06"/>
    <x v="1"/>
    <s v="plays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x v="3729"/>
    <x v="3729"/>
    <b v="0"/>
    <n v="5"/>
    <b v="0"/>
    <s v="theater/plays"/>
    <n v="7"/>
    <n v="72.400000000000006"/>
    <x v="1"/>
    <s v="plays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x v="3730"/>
    <x v="3730"/>
    <b v="0"/>
    <n v="1"/>
    <b v="0"/>
    <s v="theater/plays"/>
    <n v="10"/>
    <n v="100"/>
    <x v="1"/>
    <s v="plays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x v="3731"/>
    <x v="3731"/>
    <b v="0"/>
    <n v="12"/>
    <b v="0"/>
    <s v="theater/plays"/>
    <n v="11"/>
    <n v="51.67"/>
    <x v="1"/>
    <s v="plays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x v="3732"/>
    <x v="3732"/>
    <b v="0"/>
    <n v="4"/>
    <b v="0"/>
    <s v="theater/plays"/>
    <n v="15"/>
    <n v="32.75"/>
    <x v="1"/>
    <s v="plays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x v="3733"/>
    <x v="3733"/>
    <b v="0"/>
    <n v="0"/>
    <b v="0"/>
    <s v="theater/plays"/>
    <n v="0"/>
    <n v="0"/>
    <x v="1"/>
    <s v="plays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x v="3734"/>
    <x v="3734"/>
    <b v="0"/>
    <n v="7"/>
    <b v="0"/>
    <s v="theater/plays"/>
    <n v="28"/>
    <n v="61"/>
    <x v="1"/>
    <s v="plays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x v="3735"/>
    <x v="3735"/>
    <b v="0"/>
    <n v="2"/>
    <b v="0"/>
    <s v="theater/plays"/>
    <n v="13"/>
    <n v="10"/>
    <x v="1"/>
    <s v="plays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x v="3736"/>
    <x v="3736"/>
    <b v="0"/>
    <n v="1"/>
    <b v="0"/>
    <s v="theater/plays"/>
    <n v="1"/>
    <n v="10"/>
    <x v="1"/>
    <s v="plays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x v="3737"/>
    <x v="3737"/>
    <b v="0"/>
    <n v="4"/>
    <b v="0"/>
    <s v="theater/plays"/>
    <n v="21"/>
    <n v="37.5"/>
    <x v="1"/>
    <s v="plays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x v="3738"/>
    <x v="3738"/>
    <b v="0"/>
    <n v="6"/>
    <b v="0"/>
    <s v="theater/plays"/>
    <n v="18"/>
    <n v="45"/>
    <x v="1"/>
    <s v="plays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x v="3739"/>
    <x v="3739"/>
    <b v="0"/>
    <n v="8"/>
    <b v="0"/>
    <s v="theater/plays"/>
    <n v="20"/>
    <n v="100.63"/>
    <x v="1"/>
    <s v="plays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x v="3740"/>
    <x v="3740"/>
    <b v="0"/>
    <n v="14"/>
    <b v="0"/>
    <s v="theater/plays"/>
    <n v="18"/>
    <n v="25.57"/>
    <x v="1"/>
    <s v="plays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x v="3741"/>
    <x v="3741"/>
    <b v="0"/>
    <n v="0"/>
    <b v="0"/>
    <s v="theater/plays"/>
    <n v="0"/>
    <n v="0"/>
    <x v="1"/>
    <s v="plays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x v="3742"/>
    <x v="3742"/>
    <b v="0"/>
    <n v="4"/>
    <b v="0"/>
    <s v="theater/plays"/>
    <n v="2"/>
    <n v="25"/>
    <x v="1"/>
    <s v="plays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x v="3743"/>
    <x v="3743"/>
    <b v="0"/>
    <n v="0"/>
    <b v="0"/>
    <s v="theater/plays"/>
    <n v="0"/>
    <n v="0"/>
    <x v="1"/>
    <s v="plays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x v="3744"/>
    <x v="3744"/>
    <b v="0"/>
    <n v="0"/>
    <b v="0"/>
    <s v="theater/plays"/>
    <n v="0"/>
    <n v="0"/>
    <x v="1"/>
    <s v="plays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x v="3745"/>
    <x v="3745"/>
    <b v="0"/>
    <n v="1"/>
    <b v="0"/>
    <s v="theater/plays"/>
    <n v="10"/>
    <n v="10"/>
    <x v="1"/>
    <s v="plays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x v="3746"/>
    <x v="3746"/>
    <b v="0"/>
    <n v="1"/>
    <b v="0"/>
    <s v="theater/plays"/>
    <n v="2"/>
    <n v="202"/>
    <x v="1"/>
    <s v="plays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x v="3747"/>
    <x v="3747"/>
    <b v="0"/>
    <n v="1"/>
    <b v="0"/>
    <s v="theater/plays"/>
    <n v="1"/>
    <n v="25"/>
    <x v="1"/>
    <s v="plays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x v="3748"/>
    <x v="3748"/>
    <b v="0"/>
    <n v="52"/>
    <b v="1"/>
    <s v="theater/musical"/>
    <n v="104"/>
    <n v="99.54"/>
    <x v="1"/>
    <s v="musical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x v="3749"/>
    <x v="3749"/>
    <b v="0"/>
    <n v="7"/>
    <b v="1"/>
    <s v="theater/musical"/>
    <n v="105"/>
    <n v="75"/>
    <x v="1"/>
    <s v="musical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x v="3750"/>
    <x v="3750"/>
    <b v="0"/>
    <n v="28"/>
    <b v="1"/>
    <s v="theater/musical"/>
    <n v="100"/>
    <n v="215.25"/>
    <x v="1"/>
    <s v="musical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x v="3751"/>
    <x v="3751"/>
    <b v="0"/>
    <n v="11"/>
    <b v="1"/>
    <s v="theater/musical"/>
    <n v="133"/>
    <n v="120.55"/>
    <x v="1"/>
    <s v="musical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x v="3752"/>
    <x v="3752"/>
    <b v="0"/>
    <n v="15"/>
    <b v="1"/>
    <s v="theater/musical"/>
    <n v="113"/>
    <n v="37.67"/>
    <x v="1"/>
    <s v="musical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x v="3753"/>
    <x v="3753"/>
    <b v="0"/>
    <n v="30"/>
    <b v="1"/>
    <s v="theater/musical"/>
    <n v="103"/>
    <n v="172.23"/>
    <x v="1"/>
    <s v="musical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x v="3754"/>
    <x v="3754"/>
    <b v="0"/>
    <n v="27"/>
    <b v="1"/>
    <s v="theater/musical"/>
    <n v="120"/>
    <n v="111.11"/>
    <x v="1"/>
    <s v="musical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x v="3755"/>
    <x v="3755"/>
    <b v="0"/>
    <n v="28"/>
    <b v="1"/>
    <s v="theater/musical"/>
    <n v="130"/>
    <n v="25.46"/>
    <x v="1"/>
    <s v="musical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x v="3756"/>
    <x v="3756"/>
    <b v="0"/>
    <n v="17"/>
    <b v="1"/>
    <s v="theater/musical"/>
    <n v="101"/>
    <n v="267.64999999999998"/>
    <x v="1"/>
    <s v="musical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x v="3757"/>
    <x v="3757"/>
    <b v="0"/>
    <n v="50"/>
    <b v="1"/>
    <s v="theater/musical"/>
    <n v="109"/>
    <n v="75.959999999999994"/>
    <x v="1"/>
    <s v="musical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d v="2014-05-19T05:00:00"/>
    <x v="3758"/>
    <x v="3758"/>
    <b v="0"/>
    <n v="26"/>
    <b v="1"/>
    <s v="theater/musical"/>
    <n v="102"/>
    <n v="59.04"/>
    <x v="1"/>
    <s v="musical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x v="3759"/>
    <x v="3759"/>
    <b v="0"/>
    <n v="88"/>
    <b v="1"/>
    <s v="theater/musical"/>
    <n v="110"/>
    <n v="50.11"/>
    <x v="1"/>
    <s v="musical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x v="3760"/>
    <x v="3760"/>
    <b v="0"/>
    <n v="91"/>
    <b v="1"/>
    <s v="theater/musical"/>
    <n v="101"/>
    <n v="55.5"/>
    <x v="1"/>
    <s v="musical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x v="3761"/>
    <x v="3761"/>
    <b v="0"/>
    <n v="3"/>
    <b v="1"/>
    <s v="theater/musical"/>
    <n v="100"/>
    <n v="166.67"/>
    <x v="1"/>
    <s v="musical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x v="3762"/>
    <x v="3762"/>
    <b v="0"/>
    <n v="28"/>
    <b v="1"/>
    <s v="theater/musical"/>
    <n v="106"/>
    <n v="47.43"/>
    <x v="1"/>
    <s v="musical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x v="3763"/>
    <x v="3763"/>
    <b v="0"/>
    <n v="77"/>
    <b v="1"/>
    <s v="theater/musical"/>
    <n v="100"/>
    <n v="64.94"/>
    <x v="1"/>
    <s v="musical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x v="3764"/>
    <x v="3764"/>
    <b v="0"/>
    <n v="27"/>
    <b v="1"/>
    <s v="theater/musical"/>
    <n v="100"/>
    <n v="55.56"/>
    <x v="1"/>
    <s v="musical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x v="3765"/>
    <x v="3765"/>
    <b v="0"/>
    <n v="107"/>
    <b v="1"/>
    <s v="theater/musical"/>
    <n v="113"/>
    <n v="74.22"/>
    <x v="1"/>
    <s v="musical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x v="3766"/>
    <x v="3766"/>
    <b v="0"/>
    <n v="96"/>
    <b v="1"/>
    <s v="theater/musical"/>
    <n v="103"/>
    <n v="106.93"/>
    <x v="1"/>
    <s v="musical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x v="3767"/>
    <x v="3767"/>
    <b v="0"/>
    <n v="56"/>
    <b v="1"/>
    <s v="theater/musical"/>
    <n v="117"/>
    <n v="41.7"/>
    <x v="1"/>
    <s v="musical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x v="3768"/>
    <x v="3768"/>
    <b v="0"/>
    <n v="58"/>
    <b v="1"/>
    <s v="theater/musical"/>
    <n v="108"/>
    <n v="74.239999999999995"/>
    <x v="1"/>
    <s v="musical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x v="3769"/>
    <x v="3769"/>
    <b v="0"/>
    <n v="15"/>
    <b v="1"/>
    <s v="theater/musical"/>
    <n v="100"/>
    <n v="73.33"/>
    <x v="1"/>
    <s v="musical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x v="3770"/>
    <x v="3770"/>
    <b v="0"/>
    <n v="20"/>
    <b v="1"/>
    <s v="theater/musical"/>
    <n v="100"/>
    <n v="100"/>
    <x v="1"/>
    <s v="musical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x v="3771"/>
    <x v="3771"/>
    <b v="0"/>
    <n v="38"/>
    <b v="1"/>
    <s v="theater/musical"/>
    <n v="146"/>
    <n v="38.42"/>
    <x v="1"/>
    <s v="musical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x v="3772"/>
    <x v="3772"/>
    <b v="0"/>
    <n v="33"/>
    <b v="1"/>
    <s v="theater/musical"/>
    <n v="110"/>
    <n v="166.97"/>
    <x v="1"/>
    <s v="musical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x v="3773"/>
    <x v="3773"/>
    <b v="0"/>
    <n v="57"/>
    <b v="1"/>
    <s v="theater/musical"/>
    <n v="108"/>
    <n v="94.91"/>
    <x v="1"/>
    <s v="musical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x v="3774"/>
    <x v="3774"/>
    <b v="0"/>
    <n v="25"/>
    <b v="1"/>
    <s v="theater/musical"/>
    <n v="100"/>
    <n v="100"/>
    <x v="1"/>
    <s v="musical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x v="3775"/>
    <x v="3775"/>
    <b v="0"/>
    <n v="14"/>
    <b v="1"/>
    <s v="theater/musical"/>
    <n v="100"/>
    <n v="143.21"/>
    <x v="1"/>
    <s v="musical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x v="3776"/>
    <x v="3776"/>
    <b v="0"/>
    <n v="94"/>
    <b v="1"/>
    <s v="theater/musical"/>
    <n v="107"/>
    <n v="90.82"/>
    <x v="1"/>
    <s v="musical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x v="3777"/>
    <x v="3777"/>
    <b v="0"/>
    <n v="59"/>
    <b v="1"/>
    <s v="theater/musical"/>
    <n v="143"/>
    <n v="48.54"/>
    <x v="1"/>
    <s v="musical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x v="3778"/>
    <x v="3778"/>
    <b v="0"/>
    <n v="36"/>
    <b v="1"/>
    <s v="theater/musical"/>
    <n v="105"/>
    <n v="70.03"/>
    <x v="1"/>
    <s v="musical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x v="3779"/>
    <x v="3779"/>
    <b v="0"/>
    <n v="115"/>
    <b v="1"/>
    <s v="theater/musical"/>
    <n v="104"/>
    <n v="135.63"/>
    <x v="1"/>
    <s v="musical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x v="3780"/>
    <x v="3780"/>
    <b v="0"/>
    <n v="30"/>
    <b v="1"/>
    <s v="theater/musical"/>
    <n v="120"/>
    <n v="100"/>
    <x v="1"/>
    <s v="musical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x v="3781"/>
    <x v="3781"/>
    <b v="0"/>
    <n v="52"/>
    <b v="1"/>
    <s v="theater/musical"/>
    <n v="110"/>
    <n v="94.9"/>
    <x v="1"/>
    <s v="musical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x v="3782"/>
    <x v="3782"/>
    <b v="0"/>
    <n v="27"/>
    <b v="1"/>
    <s v="theater/musical"/>
    <n v="102"/>
    <n v="75.37"/>
    <x v="1"/>
    <s v="musical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x v="3783"/>
    <x v="3783"/>
    <b v="0"/>
    <n v="24"/>
    <b v="1"/>
    <s v="theater/musical"/>
    <n v="129"/>
    <n v="64.459999999999994"/>
    <x v="1"/>
    <s v="musical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x v="3784"/>
    <x v="3784"/>
    <b v="0"/>
    <n v="10"/>
    <b v="1"/>
    <s v="theater/musical"/>
    <n v="115"/>
    <n v="115"/>
    <x v="1"/>
    <s v="musical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x v="3785"/>
    <x v="3785"/>
    <b v="0"/>
    <n v="30"/>
    <b v="1"/>
    <s v="theater/musical"/>
    <n v="151"/>
    <n v="100.5"/>
    <x v="1"/>
    <s v="musical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x v="3786"/>
    <x v="3786"/>
    <b v="0"/>
    <n v="71"/>
    <b v="1"/>
    <s v="theater/musical"/>
    <n v="111"/>
    <n v="93.77"/>
    <x v="1"/>
    <s v="musical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x v="3787"/>
    <x v="3787"/>
    <b v="0"/>
    <n v="10"/>
    <b v="1"/>
    <s v="theater/musical"/>
    <n v="100"/>
    <n v="35.1"/>
    <x v="1"/>
    <s v="musical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x v="3788"/>
    <x v="3788"/>
    <b v="0"/>
    <n v="1"/>
    <b v="0"/>
    <s v="theater/musical"/>
    <n v="1"/>
    <n v="500"/>
    <x v="1"/>
    <s v="musical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x v="3789"/>
    <x v="3789"/>
    <b v="0"/>
    <n v="4"/>
    <b v="0"/>
    <s v="theater/musical"/>
    <n v="3"/>
    <n v="29"/>
    <x v="1"/>
    <s v="musical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x v="3790"/>
    <x v="3790"/>
    <b v="0"/>
    <n v="0"/>
    <b v="0"/>
    <s v="theater/musical"/>
    <n v="0"/>
    <n v="0"/>
    <x v="1"/>
    <s v="musical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x v="3791"/>
    <x v="3791"/>
    <b v="0"/>
    <n v="0"/>
    <b v="0"/>
    <s v="theater/musical"/>
    <n v="0"/>
    <n v="0"/>
    <x v="1"/>
    <s v="musical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x v="3792"/>
    <x v="3792"/>
    <b v="0"/>
    <n v="2"/>
    <b v="0"/>
    <s v="theater/musical"/>
    <n v="0"/>
    <n v="17.5"/>
    <x v="1"/>
    <s v="musical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x v="3793"/>
    <x v="3793"/>
    <b v="0"/>
    <n v="24"/>
    <b v="0"/>
    <s v="theater/musical"/>
    <n v="60"/>
    <n v="174"/>
    <x v="1"/>
    <s v="musical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x v="3794"/>
    <x v="3794"/>
    <b v="0"/>
    <n v="1"/>
    <b v="0"/>
    <s v="theater/musical"/>
    <n v="1"/>
    <n v="50"/>
    <x v="1"/>
    <s v="musical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x v="3795"/>
    <x v="3795"/>
    <b v="0"/>
    <n v="2"/>
    <b v="0"/>
    <s v="theater/musical"/>
    <n v="2"/>
    <n v="5"/>
    <x v="1"/>
    <s v="musical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x v="3796"/>
    <x v="3796"/>
    <b v="0"/>
    <n v="1"/>
    <b v="0"/>
    <s v="theater/musical"/>
    <n v="0"/>
    <n v="1"/>
    <x v="1"/>
    <s v="musical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x v="3797"/>
    <x v="3797"/>
    <b v="0"/>
    <n v="37"/>
    <b v="0"/>
    <s v="theater/musical"/>
    <n v="90"/>
    <n v="145.41"/>
    <x v="1"/>
    <s v="musical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x v="3798"/>
    <x v="3798"/>
    <b v="0"/>
    <n v="5"/>
    <b v="0"/>
    <s v="theater/musical"/>
    <n v="1"/>
    <n v="205"/>
    <x v="1"/>
    <s v="musical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x v="3799"/>
    <x v="3799"/>
    <b v="0"/>
    <n v="4"/>
    <b v="0"/>
    <s v="theater/musical"/>
    <n v="4"/>
    <n v="100.5"/>
    <x v="1"/>
    <s v="musical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x v="3800"/>
    <x v="3800"/>
    <b v="0"/>
    <n v="16"/>
    <b v="0"/>
    <s v="theater/musical"/>
    <n v="4"/>
    <n v="55.06"/>
    <x v="1"/>
    <s v="musical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x v="3801"/>
    <x v="3801"/>
    <b v="0"/>
    <n v="9"/>
    <b v="0"/>
    <s v="theater/musical"/>
    <n v="9"/>
    <n v="47.33"/>
    <x v="1"/>
    <s v="musical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x v="3802"/>
    <x v="3802"/>
    <b v="0"/>
    <n v="0"/>
    <b v="0"/>
    <s v="theater/musical"/>
    <n v="0"/>
    <n v="0"/>
    <x v="1"/>
    <s v="musical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x v="3803"/>
    <x v="3803"/>
    <b v="0"/>
    <n v="40"/>
    <b v="0"/>
    <s v="theater/musical"/>
    <n v="20"/>
    <n v="58.95"/>
    <x v="1"/>
    <s v="musical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x v="3804"/>
    <x v="3804"/>
    <b v="0"/>
    <n v="0"/>
    <b v="0"/>
    <s v="theater/musical"/>
    <n v="0"/>
    <n v="0"/>
    <x v="1"/>
    <s v="musical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x v="3805"/>
    <x v="3805"/>
    <b v="0"/>
    <n v="2"/>
    <b v="0"/>
    <s v="theater/musical"/>
    <n v="0"/>
    <n v="1.5"/>
    <x v="1"/>
    <s v="musical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x v="3806"/>
    <x v="3806"/>
    <b v="0"/>
    <n v="1"/>
    <b v="0"/>
    <s v="theater/musical"/>
    <n v="0"/>
    <n v="5"/>
    <x v="1"/>
    <s v="musical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x v="3807"/>
    <x v="3807"/>
    <b v="0"/>
    <n v="9"/>
    <b v="0"/>
    <s v="theater/musical"/>
    <n v="30"/>
    <n v="50.56"/>
    <x v="1"/>
    <s v="musical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x v="3808"/>
    <x v="3808"/>
    <b v="0"/>
    <n v="24"/>
    <b v="1"/>
    <s v="theater/plays"/>
    <n v="100"/>
    <n v="41.67"/>
    <x v="1"/>
    <s v="plays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x v="3809"/>
    <x v="3809"/>
    <b v="0"/>
    <n v="38"/>
    <b v="1"/>
    <s v="theater/plays"/>
    <n v="101"/>
    <n v="53.29"/>
    <x v="1"/>
    <s v="plays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x v="3810"/>
    <x v="3810"/>
    <b v="0"/>
    <n v="26"/>
    <b v="1"/>
    <s v="theater/plays"/>
    <n v="122"/>
    <n v="70.23"/>
    <x v="1"/>
    <s v="plays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x v="3811"/>
    <x v="3811"/>
    <b v="0"/>
    <n v="19"/>
    <b v="1"/>
    <s v="theater/plays"/>
    <n v="330"/>
    <n v="43.42"/>
    <x v="1"/>
    <s v="plays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x v="3812"/>
    <x v="3812"/>
    <b v="0"/>
    <n v="11"/>
    <b v="1"/>
    <s v="theater/plays"/>
    <n v="110"/>
    <n v="199.18"/>
    <x v="1"/>
    <s v="plays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x v="3813"/>
    <x v="3813"/>
    <b v="0"/>
    <n v="27"/>
    <b v="1"/>
    <s v="theater/plays"/>
    <n v="101"/>
    <n v="78.52"/>
    <x v="1"/>
    <s v="plays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x v="3814"/>
    <x v="3814"/>
    <b v="0"/>
    <n v="34"/>
    <b v="1"/>
    <s v="theater/plays"/>
    <n v="140"/>
    <n v="61.82"/>
    <x v="1"/>
    <s v="plays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x v="3815"/>
    <x v="3815"/>
    <b v="0"/>
    <n v="20"/>
    <b v="1"/>
    <s v="theater/plays"/>
    <n v="100"/>
    <n v="50"/>
    <x v="1"/>
    <s v="plays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x v="3816"/>
    <x v="3816"/>
    <b v="0"/>
    <n v="37"/>
    <b v="1"/>
    <s v="theater/plays"/>
    <n v="119"/>
    <n v="48.34"/>
    <x v="1"/>
    <s v="plays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x v="3817"/>
    <x v="3817"/>
    <b v="0"/>
    <n v="20"/>
    <b v="1"/>
    <s v="theater/plays"/>
    <n v="107"/>
    <n v="107.25"/>
    <x v="1"/>
    <s v="plays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x v="3818"/>
    <x v="3818"/>
    <b v="0"/>
    <n v="10"/>
    <b v="1"/>
    <s v="theater/plays"/>
    <n v="228"/>
    <n v="57"/>
    <x v="1"/>
    <s v="plays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x v="3819"/>
    <x v="3819"/>
    <b v="0"/>
    <n v="26"/>
    <b v="1"/>
    <s v="theater/plays"/>
    <n v="106"/>
    <n v="40.92"/>
    <x v="1"/>
    <s v="plays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x v="3820"/>
    <x v="3820"/>
    <b v="0"/>
    <n v="20"/>
    <b v="1"/>
    <s v="theater/plays"/>
    <n v="143"/>
    <n v="21.5"/>
    <x v="1"/>
    <s v="plays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x v="3821"/>
    <x v="3821"/>
    <b v="0"/>
    <n v="46"/>
    <b v="1"/>
    <s v="theater/plays"/>
    <n v="105"/>
    <n v="79.540000000000006"/>
    <x v="1"/>
    <s v="plays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x v="3822"/>
    <x v="3822"/>
    <b v="0"/>
    <n v="76"/>
    <b v="1"/>
    <s v="theater/plays"/>
    <n v="110"/>
    <n v="72.38"/>
    <x v="1"/>
    <s v="plays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x v="3823"/>
    <x v="3823"/>
    <b v="0"/>
    <n v="41"/>
    <b v="1"/>
    <s v="theater/plays"/>
    <n v="106"/>
    <n v="64.63"/>
    <x v="1"/>
    <s v="plays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x v="3824"/>
    <x v="3824"/>
    <b v="0"/>
    <n v="7"/>
    <b v="1"/>
    <s v="theater/plays"/>
    <n v="108"/>
    <n v="38.57"/>
    <x v="1"/>
    <s v="plays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x v="3825"/>
    <x v="3825"/>
    <b v="0"/>
    <n v="49"/>
    <b v="1"/>
    <s v="theater/plays"/>
    <n v="105"/>
    <n v="107.57"/>
    <x v="1"/>
    <s v="plays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x v="3826"/>
    <x v="3826"/>
    <b v="0"/>
    <n v="26"/>
    <b v="1"/>
    <s v="theater/plays"/>
    <n v="119"/>
    <n v="27.5"/>
    <x v="1"/>
    <s v="plays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x v="3827"/>
    <x v="3827"/>
    <b v="0"/>
    <n v="65"/>
    <b v="1"/>
    <s v="theater/plays"/>
    <n v="153"/>
    <n v="70.459999999999994"/>
    <x v="1"/>
    <s v="plays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x v="3828"/>
    <x v="3828"/>
    <b v="0"/>
    <n v="28"/>
    <b v="1"/>
    <s v="theater/plays"/>
    <n v="100"/>
    <n v="178.57"/>
    <x v="1"/>
    <s v="plays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x v="3829"/>
    <x v="3829"/>
    <b v="0"/>
    <n v="8"/>
    <b v="1"/>
    <s v="theater/plays"/>
    <n v="100"/>
    <n v="62.63"/>
    <x v="1"/>
    <s v="plays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x v="3830"/>
    <x v="3830"/>
    <b v="0"/>
    <n v="3"/>
    <b v="1"/>
    <s v="theater/plays"/>
    <n v="225"/>
    <n v="75"/>
    <x v="1"/>
    <s v="plays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x v="3831"/>
    <x v="3831"/>
    <b v="0"/>
    <n v="9"/>
    <b v="1"/>
    <s v="theater/plays"/>
    <n v="106"/>
    <n v="58.9"/>
    <x v="1"/>
    <s v="plays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x v="3832"/>
    <x v="3832"/>
    <b v="0"/>
    <n v="9"/>
    <b v="1"/>
    <s v="theater/plays"/>
    <n v="105"/>
    <n v="139.56"/>
    <x v="1"/>
    <s v="plays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x v="3833"/>
    <x v="3833"/>
    <b v="0"/>
    <n v="20"/>
    <b v="1"/>
    <s v="theater/plays"/>
    <n v="117"/>
    <n v="70"/>
    <x v="1"/>
    <s v="plays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x v="3834"/>
    <x v="3834"/>
    <b v="0"/>
    <n v="57"/>
    <b v="1"/>
    <s v="theater/plays"/>
    <n v="109"/>
    <n v="57.39"/>
    <x v="1"/>
    <s v="plays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x v="3835"/>
    <x v="3835"/>
    <b v="0"/>
    <n v="8"/>
    <b v="1"/>
    <s v="theater/plays"/>
    <n v="160"/>
    <n v="40"/>
    <x v="1"/>
    <s v="plays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x v="3836"/>
    <x v="3836"/>
    <b v="0"/>
    <n v="14"/>
    <b v="1"/>
    <s v="theater/plays"/>
    <n v="113"/>
    <n v="64.290000000000006"/>
    <x v="1"/>
    <s v="plays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x v="3837"/>
    <x v="3837"/>
    <b v="0"/>
    <n v="17"/>
    <b v="1"/>
    <s v="theater/plays"/>
    <n v="102"/>
    <n v="120.12"/>
    <x v="1"/>
    <s v="plays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x v="3838"/>
    <x v="3838"/>
    <b v="0"/>
    <n v="100"/>
    <b v="1"/>
    <s v="theater/plays"/>
    <n v="101"/>
    <n v="1008.24"/>
    <x v="1"/>
    <s v="plays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x v="3839"/>
    <x v="3839"/>
    <b v="0"/>
    <n v="32"/>
    <b v="1"/>
    <s v="theater/plays"/>
    <n v="101"/>
    <n v="63.28"/>
    <x v="1"/>
    <s v="plays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x v="3840"/>
    <x v="3840"/>
    <b v="0"/>
    <n v="3"/>
    <b v="1"/>
    <s v="theater/plays"/>
    <n v="6500"/>
    <n v="21.67"/>
    <x v="1"/>
    <s v="plays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x v="3841"/>
    <x v="3841"/>
    <b v="1"/>
    <n v="34"/>
    <b v="0"/>
    <s v="theater/plays"/>
    <n v="9"/>
    <n v="25.65"/>
    <x v="1"/>
    <s v="plays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x v="3842"/>
    <x v="3842"/>
    <b v="1"/>
    <n v="23"/>
    <b v="0"/>
    <s v="theater/plays"/>
    <n v="22"/>
    <n v="47.7"/>
    <x v="1"/>
    <s v="plays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x v="3843"/>
    <x v="3843"/>
    <b v="1"/>
    <n v="19"/>
    <b v="0"/>
    <s v="theater/plays"/>
    <n v="21"/>
    <n v="56.05"/>
    <x v="1"/>
    <s v="plays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x v="3844"/>
    <x v="3844"/>
    <b v="1"/>
    <n v="50"/>
    <b v="0"/>
    <s v="theater/plays"/>
    <n v="41"/>
    <n v="81.319999999999993"/>
    <x v="1"/>
    <s v="plays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x v="3845"/>
    <x v="3845"/>
    <b v="1"/>
    <n v="12"/>
    <b v="0"/>
    <s v="theater/plays"/>
    <n v="2"/>
    <n v="70.17"/>
    <x v="1"/>
    <s v="plays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x v="3846"/>
    <x v="3846"/>
    <b v="1"/>
    <n v="8"/>
    <b v="0"/>
    <s v="theater/plays"/>
    <n v="3"/>
    <n v="23.63"/>
    <x v="1"/>
    <s v="plays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x v="3847"/>
    <x v="3847"/>
    <b v="1"/>
    <n v="9"/>
    <b v="0"/>
    <s v="theater/plays"/>
    <n v="16"/>
    <n v="188.56"/>
    <x v="1"/>
    <s v="plays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x v="3848"/>
    <x v="3848"/>
    <b v="1"/>
    <n v="43"/>
    <b v="0"/>
    <s v="theater/plays"/>
    <n v="16"/>
    <n v="49.51"/>
    <x v="1"/>
    <s v="plays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x v="3849"/>
    <x v="3849"/>
    <b v="1"/>
    <n v="28"/>
    <b v="0"/>
    <s v="theater/plays"/>
    <n v="7"/>
    <n v="75.459999999999994"/>
    <x v="1"/>
    <s v="plays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x v="3850"/>
    <x v="3850"/>
    <b v="1"/>
    <n v="4"/>
    <b v="0"/>
    <s v="theater/plays"/>
    <n v="4"/>
    <n v="9.5"/>
    <x v="1"/>
    <s v="plays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x v="3851"/>
    <x v="3851"/>
    <b v="1"/>
    <n v="24"/>
    <b v="0"/>
    <s v="theater/plays"/>
    <n v="34"/>
    <n v="35.5"/>
    <x v="1"/>
    <s v="plays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x v="3852"/>
    <x v="3852"/>
    <b v="0"/>
    <n v="2"/>
    <b v="0"/>
    <s v="theater/plays"/>
    <n v="0"/>
    <n v="10"/>
    <x v="1"/>
    <s v="plays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x v="3853"/>
    <x v="3853"/>
    <b v="0"/>
    <n v="2"/>
    <b v="0"/>
    <s v="theater/plays"/>
    <n v="0"/>
    <n v="13"/>
    <x v="1"/>
    <s v="plays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x v="3854"/>
    <x v="3854"/>
    <b v="0"/>
    <n v="20"/>
    <b v="0"/>
    <s v="theater/plays"/>
    <n v="16"/>
    <n v="89.4"/>
    <x v="1"/>
    <s v="plays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x v="3855"/>
    <x v="3855"/>
    <b v="0"/>
    <n v="1"/>
    <b v="0"/>
    <s v="theater/plays"/>
    <n v="3"/>
    <n v="25"/>
    <x v="1"/>
    <s v="plays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x v="3856"/>
    <x v="3856"/>
    <b v="0"/>
    <n v="1"/>
    <b v="0"/>
    <s v="theater/plays"/>
    <n v="0"/>
    <n v="1"/>
    <x v="1"/>
    <s v="plays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x v="3857"/>
    <x v="3857"/>
    <b v="0"/>
    <n v="4"/>
    <b v="0"/>
    <s v="theater/plays"/>
    <n v="5"/>
    <n v="65"/>
    <x v="1"/>
    <s v="plays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x v="3858"/>
    <x v="3858"/>
    <b v="0"/>
    <n v="1"/>
    <b v="0"/>
    <s v="theater/plays"/>
    <n v="2"/>
    <n v="10"/>
    <x v="1"/>
    <s v="plays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x v="3859"/>
    <x v="3859"/>
    <b v="0"/>
    <n v="1"/>
    <b v="0"/>
    <s v="theater/plays"/>
    <n v="0"/>
    <n v="1"/>
    <x v="1"/>
    <s v="plays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x v="3860"/>
    <x v="3860"/>
    <b v="0"/>
    <n v="13"/>
    <b v="0"/>
    <s v="theater/plays"/>
    <n v="18"/>
    <n v="81.540000000000006"/>
    <x v="1"/>
    <s v="plays"/>
    <d v="2014-08-12T15:51:50"/>
    <x v="3"/>
  </r>
  <r>
    <n v="3861"/>
    <s v="READY OR NOT HERE I COME"/>
    <s v="THE COMING OF THE LORD!"/>
    <n v="2000"/>
    <n v="100"/>
    <x v="2"/>
    <s v="US"/>
    <s v="USD"/>
    <n v="1415828820"/>
    <d v="2014-11-12T21:47:00"/>
    <x v="3861"/>
    <x v="3861"/>
    <b v="0"/>
    <n v="1"/>
    <b v="0"/>
    <s v="theater/plays"/>
    <n v="5"/>
    <n v="100"/>
    <x v="1"/>
    <s v="plays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x v="3862"/>
    <x v="3862"/>
    <b v="0"/>
    <n v="1"/>
    <b v="0"/>
    <s v="theater/plays"/>
    <n v="0"/>
    <n v="1"/>
    <x v="1"/>
    <s v="plays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x v="3863"/>
    <x v="3863"/>
    <b v="0"/>
    <n v="0"/>
    <b v="0"/>
    <s v="theater/plays"/>
    <n v="0"/>
    <n v="0"/>
    <x v="1"/>
    <s v="plays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x v="3864"/>
    <x v="3864"/>
    <b v="0"/>
    <n v="3"/>
    <b v="0"/>
    <s v="theater/plays"/>
    <n v="1"/>
    <n v="20"/>
    <x v="1"/>
    <s v="plays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x v="3865"/>
    <x v="3865"/>
    <b v="0"/>
    <n v="14"/>
    <b v="0"/>
    <s v="theater/plays"/>
    <n v="27"/>
    <n v="46.43"/>
    <x v="1"/>
    <s v="plays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x v="3866"/>
    <x v="3866"/>
    <b v="0"/>
    <n v="2"/>
    <b v="0"/>
    <s v="theater/plays"/>
    <n v="1"/>
    <n v="5.5"/>
    <x v="1"/>
    <s v="plays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x v="3867"/>
    <x v="3867"/>
    <b v="0"/>
    <n v="5"/>
    <b v="0"/>
    <s v="theater/plays"/>
    <n v="13"/>
    <n v="50.2"/>
    <x v="1"/>
    <s v="plays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d v="2014-09-08T15:50:05"/>
    <x v="3868"/>
    <x v="3868"/>
    <b v="0"/>
    <n v="1"/>
    <b v="0"/>
    <s v="theater/musical"/>
    <n v="0"/>
    <n v="10"/>
    <x v="1"/>
    <s v="musical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x v="3869"/>
    <x v="3869"/>
    <b v="0"/>
    <n v="15"/>
    <b v="0"/>
    <s v="theater/musical"/>
    <n v="3"/>
    <n v="30.13"/>
    <x v="1"/>
    <s v="musical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x v="3870"/>
    <x v="3870"/>
    <b v="0"/>
    <n v="10"/>
    <b v="0"/>
    <s v="theater/musical"/>
    <n v="15"/>
    <n v="150"/>
    <x v="1"/>
    <s v="musical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x v="3871"/>
    <x v="3871"/>
    <b v="0"/>
    <n v="3"/>
    <b v="0"/>
    <s v="theater/musical"/>
    <n v="3"/>
    <n v="13.33"/>
    <x v="1"/>
    <s v="musical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x v="3872"/>
    <x v="3872"/>
    <b v="0"/>
    <n v="0"/>
    <b v="0"/>
    <s v="theater/musical"/>
    <n v="0"/>
    <n v="0"/>
    <x v="1"/>
    <s v="musical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x v="3873"/>
    <x v="3873"/>
    <b v="0"/>
    <n v="0"/>
    <b v="0"/>
    <s v="theater/musical"/>
    <n v="0"/>
    <n v="0"/>
    <x v="1"/>
    <s v="musical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x v="3874"/>
    <x v="3874"/>
    <b v="0"/>
    <n v="0"/>
    <b v="0"/>
    <s v="theater/musical"/>
    <n v="0"/>
    <n v="0"/>
    <x v="1"/>
    <s v="musical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x v="3875"/>
    <x v="3875"/>
    <b v="0"/>
    <n v="0"/>
    <b v="0"/>
    <s v="theater/musical"/>
    <n v="0"/>
    <n v="0"/>
    <x v="1"/>
    <s v="musical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x v="3876"/>
    <x v="3876"/>
    <b v="0"/>
    <n v="46"/>
    <b v="0"/>
    <s v="theater/musical"/>
    <n v="53"/>
    <n v="44.76"/>
    <x v="1"/>
    <s v="musical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x v="3877"/>
    <x v="3877"/>
    <b v="0"/>
    <n v="14"/>
    <b v="0"/>
    <s v="theater/musical"/>
    <n v="5"/>
    <n v="88.64"/>
    <x v="1"/>
    <s v="musical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x v="3878"/>
    <x v="3878"/>
    <b v="0"/>
    <n v="1"/>
    <b v="0"/>
    <s v="theater/musical"/>
    <n v="0"/>
    <n v="10"/>
    <x v="1"/>
    <s v="musical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x v="3879"/>
    <x v="3879"/>
    <b v="0"/>
    <n v="0"/>
    <b v="0"/>
    <s v="theater/musical"/>
    <n v="0"/>
    <n v="0"/>
    <x v="1"/>
    <s v="musical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x v="3880"/>
    <x v="3880"/>
    <b v="0"/>
    <n v="17"/>
    <b v="0"/>
    <s v="theater/musical"/>
    <n v="13"/>
    <n v="57.65"/>
    <x v="1"/>
    <s v="musical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x v="3881"/>
    <x v="3881"/>
    <b v="0"/>
    <n v="1"/>
    <b v="0"/>
    <s v="theater/musical"/>
    <n v="5"/>
    <n v="25"/>
    <x v="1"/>
    <s v="musical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x v="3882"/>
    <x v="3882"/>
    <b v="0"/>
    <n v="0"/>
    <b v="0"/>
    <s v="theater/musical"/>
    <n v="0"/>
    <n v="0"/>
    <x v="1"/>
    <s v="musical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x v="3883"/>
    <x v="3883"/>
    <b v="0"/>
    <n v="0"/>
    <b v="0"/>
    <s v="theater/musical"/>
    <n v="0"/>
    <n v="0"/>
    <x v="1"/>
    <s v="musical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x v="3884"/>
    <x v="3884"/>
    <b v="0"/>
    <n v="0"/>
    <b v="0"/>
    <s v="theater/musical"/>
    <n v="0"/>
    <n v="0"/>
    <x v="1"/>
    <s v="musical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x v="3885"/>
    <x v="3885"/>
    <b v="0"/>
    <n v="0"/>
    <b v="0"/>
    <s v="theater/musical"/>
    <n v="0"/>
    <n v="0"/>
    <x v="1"/>
    <s v="musical"/>
    <d v="2016-05-09T22:49:51"/>
    <x v="2"/>
  </r>
  <r>
    <n v="3886"/>
    <s v="a (Canceled)"/>
    <n v="1"/>
    <n v="10000"/>
    <n v="0"/>
    <x v="1"/>
    <s v="AU"/>
    <s v="AUD"/>
    <n v="1418275702"/>
    <d v="2014-12-11T05:28:22"/>
    <x v="3886"/>
    <x v="3886"/>
    <b v="0"/>
    <n v="0"/>
    <b v="0"/>
    <s v="theater/musical"/>
    <n v="0"/>
    <n v="0"/>
    <x v="1"/>
    <s v="musical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x v="3887"/>
    <x v="3887"/>
    <b v="0"/>
    <n v="2"/>
    <b v="0"/>
    <s v="theater/musical"/>
    <n v="2"/>
    <n v="17.5"/>
    <x v="1"/>
    <s v="musical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x v="3888"/>
    <x v="3888"/>
    <b v="0"/>
    <n v="14"/>
    <b v="0"/>
    <s v="theater/plays"/>
    <n v="27"/>
    <n v="38.71"/>
    <x v="1"/>
    <s v="plays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x v="3889"/>
    <x v="3889"/>
    <b v="0"/>
    <n v="9"/>
    <b v="0"/>
    <s v="theater/plays"/>
    <n v="1"/>
    <n v="13.11"/>
    <x v="1"/>
    <s v="plays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x v="3890"/>
    <x v="3890"/>
    <b v="0"/>
    <n v="8"/>
    <b v="0"/>
    <s v="theater/plays"/>
    <n v="17"/>
    <n v="315.5"/>
    <x v="1"/>
    <s v="plays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x v="3891"/>
    <x v="3891"/>
    <b v="0"/>
    <n v="7"/>
    <b v="0"/>
    <s v="theater/plays"/>
    <n v="33"/>
    <n v="37.14"/>
    <x v="1"/>
    <s v="plays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x v="3892"/>
    <x v="3892"/>
    <b v="0"/>
    <n v="0"/>
    <b v="0"/>
    <s v="theater/plays"/>
    <n v="0"/>
    <n v="0"/>
    <x v="1"/>
    <s v="plays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x v="3893"/>
    <x v="3893"/>
    <b v="0"/>
    <n v="84"/>
    <b v="0"/>
    <s v="theater/plays"/>
    <n v="22"/>
    <n v="128.27000000000001"/>
    <x v="1"/>
    <s v="plays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x v="3894"/>
    <x v="3894"/>
    <b v="0"/>
    <n v="11"/>
    <b v="0"/>
    <s v="theater/plays"/>
    <n v="3"/>
    <n v="47.27"/>
    <x v="1"/>
    <s v="plays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x v="3895"/>
    <x v="3895"/>
    <b v="0"/>
    <n v="1"/>
    <b v="0"/>
    <s v="theater/plays"/>
    <n v="5"/>
    <n v="50"/>
    <x v="1"/>
    <s v="plays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x v="3896"/>
    <x v="3896"/>
    <b v="0"/>
    <n v="4"/>
    <b v="0"/>
    <s v="theater/plays"/>
    <n v="11"/>
    <n v="42.5"/>
    <x v="1"/>
    <s v="plays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x v="3897"/>
    <x v="3897"/>
    <b v="0"/>
    <n v="10"/>
    <b v="0"/>
    <s v="theater/plays"/>
    <n v="18"/>
    <n v="44"/>
    <x v="1"/>
    <s v="plays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x v="3898"/>
    <x v="3898"/>
    <b v="0"/>
    <n v="16"/>
    <b v="0"/>
    <s v="theater/plays"/>
    <n v="33"/>
    <n v="50.88"/>
    <x v="1"/>
    <s v="plays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x v="3899"/>
    <x v="3899"/>
    <b v="0"/>
    <n v="2"/>
    <b v="0"/>
    <s v="theater/plays"/>
    <n v="1"/>
    <n v="62.5"/>
    <x v="1"/>
    <s v="plays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x v="3900"/>
    <x v="3900"/>
    <b v="0"/>
    <n v="5"/>
    <b v="0"/>
    <s v="theater/plays"/>
    <n v="5"/>
    <n v="27"/>
    <x v="1"/>
    <s v="plays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x v="3901"/>
    <x v="3901"/>
    <b v="0"/>
    <n v="1"/>
    <b v="0"/>
    <s v="theater/plays"/>
    <n v="1"/>
    <n v="25"/>
    <x v="1"/>
    <s v="plays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x v="3902"/>
    <x v="3902"/>
    <b v="0"/>
    <n v="31"/>
    <b v="0"/>
    <s v="theater/plays"/>
    <n v="49"/>
    <n v="47.26"/>
    <x v="1"/>
    <s v="plays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x v="3903"/>
    <x v="3903"/>
    <b v="0"/>
    <n v="0"/>
    <b v="0"/>
    <s v="theater/plays"/>
    <n v="0"/>
    <n v="0"/>
    <x v="1"/>
    <s v="plays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x v="3904"/>
    <x v="3904"/>
    <b v="0"/>
    <n v="2"/>
    <b v="0"/>
    <s v="theater/plays"/>
    <n v="0"/>
    <n v="1.5"/>
    <x v="1"/>
    <s v="plays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x v="3905"/>
    <x v="3905"/>
    <b v="0"/>
    <n v="7"/>
    <b v="0"/>
    <s v="theater/plays"/>
    <n v="12"/>
    <n v="24.71"/>
    <x v="1"/>
    <s v="plays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x v="3906"/>
    <x v="3906"/>
    <b v="0"/>
    <n v="16"/>
    <b v="0"/>
    <s v="theater/plays"/>
    <n v="67"/>
    <n v="63.13"/>
    <x v="1"/>
    <s v="plays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x v="3907"/>
    <x v="3907"/>
    <b v="0"/>
    <n v="4"/>
    <b v="0"/>
    <s v="theater/plays"/>
    <n v="15"/>
    <n v="38.25"/>
    <x v="1"/>
    <s v="plays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x v="3908"/>
    <x v="3908"/>
    <b v="0"/>
    <n v="4"/>
    <b v="0"/>
    <s v="theater/plays"/>
    <n v="9"/>
    <n v="16.25"/>
    <x v="1"/>
    <s v="plays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x v="3909"/>
    <x v="3909"/>
    <b v="0"/>
    <n v="4"/>
    <b v="0"/>
    <s v="theater/plays"/>
    <n v="0"/>
    <n v="33.75"/>
    <x v="1"/>
    <s v="plays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x v="3910"/>
    <x v="3910"/>
    <b v="0"/>
    <n v="3"/>
    <b v="0"/>
    <s v="theater/plays"/>
    <n v="3"/>
    <n v="61.67"/>
    <x v="1"/>
    <s v="plays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x v="3911"/>
    <x v="3911"/>
    <b v="0"/>
    <n v="36"/>
    <b v="0"/>
    <s v="theater/plays"/>
    <n v="37"/>
    <n v="83.14"/>
    <x v="1"/>
    <s v="plays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x v="3912"/>
    <x v="3912"/>
    <b v="0"/>
    <n v="1"/>
    <b v="0"/>
    <s v="theater/plays"/>
    <n v="0"/>
    <n v="1"/>
    <x v="1"/>
    <s v="plays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x v="3913"/>
    <x v="3913"/>
    <b v="0"/>
    <n v="7"/>
    <b v="0"/>
    <s v="theater/plays"/>
    <n v="10"/>
    <n v="142.86000000000001"/>
    <x v="1"/>
    <s v="plays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x v="3914"/>
    <x v="3914"/>
    <b v="0"/>
    <n v="27"/>
    <b v="0"/>
    <s v="theater/plays"/>
    <n v="36"/>
    <n v="33.67"/>
    <x v="1"/>
    <s v="plays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x v="3915"/>
    <x v="3915"/>
    <b v="0"/>
    <n v="1"/>
    <b v="0"/>
    <s v="theater/plays"/>
    <n v="0"/>
    <n v="5"/>
    <x v="1"/>
    <s v="plays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x v="3916"/>
    <x v="3916"/>
    <b v="0"/>
    <n v="0"/>
    <b v="0"/>
    <s v="theater/plays"/>
    <n v="0"/>
    <n v="0"/>
    <x v="1"/>
    <s v="plays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x v="3917"/>
    <x v="3917"/>
    <b v="0"/>
    <n v="1"/>
    <b v="0"/>
    <s v="theater/plays"/>
    <n v="0"/>
    <n v="10"/>
    <x v="1"/>
    <s v="plays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x v="3918"/>
    <x v="3918"/>
    <b v="0"/>
    <n v="3"/>
    <b v="0"/>
    <s v="theater/plays"/>
    <n v="0"/>
    <n v="40"/>
    <x v="1"/>
    <s v="plays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x v="3919"/>
    <x v="3919"/>
    <b v="0"/>
    <n v="3"/>
    <b v="0"/>
    <s v="theater/plays"/>
    <n v="2"/>
    <n v="30"/>
    <x v="1"/>
    <s v="plays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x v="3920"/>
    <x v="3920"/>
    <b v="0"/>
    <n v="3"/>
    <b v="0"/>
    <s v="theater/plays"/>
    <n v="5"/>
    <n v="45"/>
    <x v="1"/>
    <s v="plays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x v="3921"/>
    <x v="3921"/>
    <b v="0"/>
    <n v="0"/>
    <b v="0"/>
    <s v="theater/plays"/>
    <n v="0"/>
    <n v="0"/>
    <x v="1"/>
    <s v="plays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x v="3922"/>
    <x v="3922"/>
    <b v="0"/>
    <n v="6"/>
    <b v="0"/>
    <s v="theater/plays"/>
    <n v="8"/>
    <n v="10.17"/>
    <x v="1"/>
    <s v="plays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x v="3923"/>
    <x v="3923"/>
    <b v="0"/>
    <n v="17"/>
    <b v="0"/>
    <s v="theater/plays"/>
    <n v="12"/>
    <n v="81.41"/>
    <x v="1"/>
    <s v="plays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x v="3924"/>
    <x v="3924"/>
    <b v="0"/>
    <n v="40"/>
    <b v="0"/>
    <s v="theater/plays"/>
    <n v="15"/>
    <n v="57.25"/>
    <x v="1"/>
    <s v="plays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x v="3925"/>
    <x v="3925"/>
    <b v="0"/>
    <n v="3"/>
    <b v="0"/>
    <s v="theater/plays"/>
    <n v="10"/>
    <n v="5"/>
    <x v="1"/>
    <s v="plays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x v="3926"/>
    <x v="3926"/>
    <b v="0"/>
    <n v="1"/>
    <b v="0"/>
    <s v="theater/plays"/>
    <n v="0"/>
    <n v="15"/>
    <x v="1"/>
    <s v="plays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x v="3927"/>
    <x v="3927"/>
    <b v="0"/>
    <n v="2"/>
    <b v="0"/>
    <s v="theater/plays"/>
    <n v="1"/>
    <n v="12.5"/>
    <x v="1"/>
    <s v="plays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x v="3928"/>
    <x v="3928"/>
    <b v="0"/>
    <n v="7"/>
    <b v="0"/>
    <s v="theater/plays"/>
    <n v="13"/>
    <n v="93"/>
    <x v="1"/>
    <s v="plays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x v="3929"/>
    <x v="3929"/>
    <b v="0"/>
    <n v="14"/>
    <b v="0"/>
    <s v="theater/plays"/>
    <n v="2"/>
    <n v="32.36"/>
    <x v="1"/>
    <s v="plays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x v="3930"/>
    <x v="3930"/>
    <b v="0"/>
    <n v="0"/>
    <b v="0"/>
    <s v="theater/plays"/>
    <n v="0"/>
    <n v="0"/>
    <x v="1"/>
    <s v="plays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x v="3931"/>
    <x v="3931"/>
    <b v="0"/>
    <n v="0"/>
    <b v="0"/>
    <s v="theater/plays"/>
    <n v="0"/>
    <n v="0"/>
    <x v="1"/>
    <s v="plays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x v="3932"/>
    <x v="3932"/>
    <b v="0"/>
    <n v="1"/>
    <b v="0"/>
    <s v="theater/plays"/>
    <n v="0"/>
    <n v="1"/>
    <x v="1"/>
    <s v="plays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x v="3933"/>
    <x v="3933"/>
    <b v="0"/>
    <n v="12"/>
    <b v="0"/>
    <s v="theater/plays"/>
    <n v="16"/>
    <n v="91.83"/>
    <x v="1"/>
    <s v="plays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x v="3934"/>
    <x v="3934"/>
    <b v="0"/>
    <n v="12"/>
    <b v="0"/>
    <s v="theater/plays"/>
    <n v="11"/>
    <n v="45.83"/>
    <x v="1"/>
    <s v="plays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x v="3935"/>
    <x v="3935"/>
    <b v="0"/>
    <n v="23"/>
    <b v="0"/>
    <s v="theater/plays"/>
    <n v="44"/>
    <n v="57.17"/>
    <x v="1"/>
    <s v="plays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x v="3936"/>
    <x v="3936"/>
    <b v="0"/>
    <n v="0"/>
    <b v="0"/>
    <s v="theater/plays"/>
    <n v="0"/>
    <n v="0"/>
    <x v="1"/>
    <s v="plays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x v="3937"/>
    <x v="3937"/>
    <b v="0"/>
    <n v="10"/>
    <b v="0"/>
    <s v="theater/plays"/>
    <n v="86"/>
    <n v="248.5"/>
    <x v="1"/>
    <s v="plays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x v="3938"/>
    <x v="3938"/>
    <b v="0"/>
    <n v="5"/>
    <b v="0"/>
    <s v="theater/plays"/>
    <n v="12"/>
    <n v="79.400000000000006"/>
    <x v="1"/>
    <s v="plays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x v="3939"/>
    <x v="3939"/>
    <b v="0"/>
    <n v="1"/>
    <b v="0"/>
    <s v="theater/plays"/>
    <n v="0"/>
    <n v="5"/>
    <x v="1"/>
    <s v="plays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x v="3940"/>
    <x v="3940"/>
    <b v="0"/>
    <n v="2"/>
    <b v="0"/>
    <s v="theater/plays"/>
    <n v="0"/>
    <n v="5.5"/>
    <x v="1"/>
    <s v="plays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x v="3941"/>
    <x v="3941"/>
    <b v="0"/>
    <n v="2"/>
    <b v="0"/>
    <s v="theater/plays"/>
    <n v="1"/>
    <n v="25"/>
    <x v="1"/>
    <s v="plays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x v="3942"/>
    <x v="3942"/>
    <b v="0"/>
    <n v="0"/>
    <b v="0"/>
    <s v="theater/plays"/>
    <n v="0"/>
    <n v="0"/>
    <x v="1"/>
    <s v="plays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x v="3943"/>
    <x v="3943"/>
    <b v="0"/>
    <n v="13"/>
    <b v="0"/>
    <s v="theater/plays"/>
    <n v="36"/>
    <n v="137.08000000000001"/>
    <x v="1"/>
    <s v="plays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x v="3944"/>
    <x v="3944"/>
    <b v="0"/>
    <n v="0"/>
    <b v="0"/>
    <s v="theater/plays"/>
    <n v="0"/>
    <n v="0"/>
    <x v="1"/>
    <s v="plays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x v="3945"/>
    <x v="3945"/>
    <b v="0"/>
    <n v="1"/>
    <b v="0"/>
    <s v="theater/plays"/>
    <n v="0"/>
    <n v="5"/>
    <x v="1"/>
    <s v="plays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x v="3946"/>
    <x v="3946"/>
    <b v="0"/>
    <n v="5"/>
    <b v="0"/>
    <s v="theater/plays"/>
    <n v="3"/>
    <n v="39"/>
    <x v="1"/>
    <s v="plays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x v="3947"/>
    <x v="3947"/>
    <b v="0"/>
    <n v="2"/>
    <b v="0"/>
    <s v="theater/plays"/>
    <n v="3"/>
    <n v="50.5"/>
    <x v="1"/>
    <s v="plays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x v="3948"/>
    <x v="3948"/>
    <b v="0"/>
    <n v="0"/>
    <b v="0"/>
    <s v="theater/plays"/>
    <n v="0"/>
    <n v="0"/>
    <x v="1"/>
    <s v="plays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x v="3949"/>
    <x v="3949"/>
    <b v="0"/>
    <n v="32"/>
    <b v="0"/>
    <s v="theater/plays"/>
    <n v="16"/>
    <n v="49.28"/>
    <x v="1"/>
    <s v="plays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x v="3950"/>
    <x v="3950"/>
    <b v="0"/>
    <n v="1"/>
    <b v="0"/>
    <s v="theater/plays"/>
    <n v="1"/>
    <n v="25"/>
    <x v="1"/>
    <s v="plays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x v="3951"/>
    <x v="3951"/>
    <b v="0"/>
    <n v="1"/>
    <b v="0"/>
    <s v="theater/plays"/>
    <n v="0"/>
    <n v="1"/>
    <x v="1"/>
    <s v="plays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x v="3952"/>
    <x v="3952"/>
    <b v="0"/>
    <n v="1"/>
    <b v="0"/>
    <s v="theater/plays"/>
    <n v="0"/>
    <n v="25"/>
    <x v="1"/>
    <s v="plays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x v="3953"/>
    <x v="3953"/>
    <b v="0"/>
    <n v="0"/>
    <b v="0"/>
    <s v="theater/plays"/>
    <n v="0"/>
    <n v="0"/>
    <x v="1"/>
    <s v="plays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x v="3954"/>
    <x v="3954"/>
    <b v="0"/>
    <n v="0"/>
    <b v="0"/>
    <s v="theater/plays"/>
    <n v="0"/>
    <n v="0"/>
    <x v="1"/>
    <s v="plays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x v="3955"/>
    <x v="3955"/>
    <b v="0"/>
    <n v="8"/>
    <b v="0"/>
    <s v="theater/plays"/>
    <n v="24"/>
    <n v="53.13"/>
    <x v="1"/>
    <s v="plays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x v="3956"/>
    <x v="3956"/>
    <b v="0"/>
    <n v="0"/>
    <b v="0"/>
    <s v="theater/plays"/>
    <n v="0"/>
    <n v="0"/>
    <x v="1"/>
    <s v="plays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x v="3957"/>
    <x v="3957"/>
    <b v="0"/>
    <n v="1"/>
    <b v="0"/>
    <s v="theater/plays"/>
    <n v="0"/>
    <n v="7"/>
    <x v="1"/>
    <s v="plays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x v="3958"/>
    <x v="3958"/>
    <b v="0"/>
    <n v="16"/>
    <b v="0"/>
    <s v="theater/plays"/>
    <n v="32"/>
    <n v="40.06"/>
    <x v="1"/>
    <s v="plays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x v="3959"/>
    <x v="3959"/>
    <b v="0"/>
    <n v="12"/>
    <b v="0"/>
    <s v="theater/plays"/>
    <n v="24"/>
    <n v="24.33"/>
    <x v="1"/>
    <s v="plays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x v="3960"/>
    <x v="3960"/>
    <b v="0"/>
    <n v="4"/>
    <b v="0"/>
    <s v="theater/plays"/>
    <n v="2"/>
    <n v="11.25"/>
    <x v="1"/>
    <s v="plays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x v="3961"/>
    <x v="3961"/>
    <b v="0"/>
    <n v="2"/>
    <b v="0"/>
    <s v="theater/plays"/>
    <n v="0"/>
    <n v="10.5"/>
    <x v="1"/>
    <s v="plays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x v="3962"/>
    <x v="3962"/>
    <b v="0"/>
    <n v="3"/>
    <b v="0"/>
    <s v="theater/plays"/>
    <n v="3"/>
    <n v="15"/>
    <x v="1"/>
    <s v="plays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x v="3963"/>
    <x v="3963"/>
    <b v="0"/>
    <n v="0"/>
    <b v="0"/>
    <s v="theater/plays"/>
    <n v="0"/>
    <n v="0"/>
    <x v="1"/>
    <s v="plays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x v="3964"/>
    <x v="3964"/>
    <b v="0"/>
    <n v="3"/>
    <b v="0"/>
    <s v="theater/plays"/>
    <n v="6"/>
    <n v="42"/>
    <x v="1"/>
    <s v="plays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x v="3965"/>
    <x v="3965"/>
    <b v="0"/>
    <n v="4"/>
    <b v="0"/>
    <s v="theater/plays"/>
    <n v="14"/>
    <n v="71.25"/>
    <x v="1"/>
    <s v="plays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x v="3966"/>
    <x v="3966"/>
    <b v="0"/>
    <n v="2"/>
    <b v="0"/>
    <s v="theater/plays"/>
    <n v="1"/>
    <n v="22.5"/>
    <x v="1"/>
    <s v="plays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x v="3967"/>
    <x v="3967"/>
    <b v="0"/>
    <n v="10"/>
    <b v="0"/>
    <s v="theater/plays"/>
    <n v="24"/>
    <n v="41"/>
    <x v="1"/>
    <s v="plays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x v="3968"/>
    <x v="3968"/>
    <b v="0"/>
    <n v="11"/>
    <b v="0"/>
    <s v="theater/plays"/>
    <n v="11"/>
    <n v="47.91"/>
    <x v="1"/>
    <s v="plays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x v="3969"/>
    <x v="3969"/>
    <b v="0"/>
    <n v="6"/>
    <b v="0"/>
    <s v="theater/plays"/>
    <n v="7"/>
    <n v="35.17"/>
    <x v="1"/>
    <s v="plays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x v="3970"/>
    <x v="3970"/>
    <b v="0"/>
    <n v="2"/>
    <b v="0"/>
    <s v="theater/plays"/>
    <n v="0"/>
    <n v="5.5"/>
    <x v="1"/>
    <s v="plays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x v="3971"/>
    <x v="3971"/>
    <b v="0"/>
    <n v="6"/>
    <b v="0"/>
    <s v="theater/plays"/>
    <n v="1"/>
    <n v="22.67"/>
    <x v="1"/>
    <s v="plays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x v="3972"/>
    <x v="3972"/>
    <b v="0"/>
    <n v="8"/>
    <b v="0"/>
    <s v="theater/plays"/>
    <n v="21"/>
    <n v="26.38"/>
    <x v="1"/>
    <s v="plays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x v="3973"/>
    <x v="3973"/>
    <b v="0"/>
    <n v="37"/>
    <b v="0"/>
    <s v="theater/plays"/>
    <n v="78"/>
    <n v="105.54"/>
    <x v="1"/>
    <s v="plays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x v="3974"/>
    <x v="3974"/>
    <b v="0"/>
    <n v="11"/>
    <b v="0"/>
    <s v="theater/plays"/>
    <n v="32"/>
    <n v="29.09"/>
    <x v="1"/>
    <s v="plays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x v="3975"/>
    <x v="3975"/>
    <b v="0"/>
    <n v="0"/>
    <b v="0"/>
    <s v="theater/plays"/>
    <n v="0"/>
    <n v="0"/>
    <x v="1"/>
    <s v="plays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x v="3976"/>
    <x v="3976"/>
    <b v="0"/>
    <n v="10"/>
    <b v="0"/>
    <s v="theater/plays"/>
    <n v="48"/>
    <n v="62"/>
    <x v="1"/>
    <s v="plays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x v="3977"/>
    <x v="3977"/>
    <b v="0"/>
    <n v="6"/>
    <b v="0"/>
    <s v="theater/plays"/>
    <n v="1"/>
    <n v="217.5"/>
    <x v="1"/>
    <s v="plays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x v="3978"/>
    <x v="3978"/>
    <b v="0"/>
    <n v="8"/>
    <b v="0"/>
    <s v="theater/plays"/>
    <n v="11"/>
    <n v="26.75"/>
    <x v="1"/>
    <s v="plays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x v="3979"/>
    <x v="3979"/>
    <b v="0"/>
    <n v="6"/>
    <b v="0"/>
    <s v="theater/plays"/>
    <n v="2"/>
    <n v="18.329999999999998"/>
    <x v="1"/>
    <s v="plays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x v="3980"/>
    <x v="3980"/>
    <b v="0"/>
    <n v="7"/>
    <b v="0"/>
    <s v="theater/plays"/>
    <n v="18"/>
    <n v="64.290000000000006"/>
    <x v="1"/>
    <s v="plays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x v="3981"/>
    <x v="3981"/>
    <b v="0"/>
    <n v="7"/>
    <b v="0"/>
    <s v="theater/plays"/>
    <n v="4"/>
    <n v="175"/>
    <x v="1"/>
    <s v="plays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x v="3982"/>
    <x v="3982"/>
    <b v="0"/>
    <n v="5"/>
    <b v="0"/>
    <s v="theater/plays"/>
    <n v="20"/>
    <n v="34"/>
    <x v="1"/>
    <s v="plays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x v="3983"/>
    <x v="3983"/>
    <b v="0"/>
    <n v="46"/>
    <b v="0"/>
    <s v="theater/plays"/>
    <n v="35"/>
    <n v="84.28"/>
    <x v="1"/>
    <s v="plays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x v="3984"/>
    <x v="3984"/>
    <b v="0"/>
    <n v="10"/>
    <b v="0"/>
    <s v="theater/plays"/>
    <n v="6"/>
    <n v="9.5"/>
    <x v="1"/>
    <s v="plays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x v="3985"/>
    <x v="3985"/>
    <b v="0"/>
    <n v="19"/>
    <b v="0"/>
    <s v="theater/plays"/>
    <n v="32"/>
    <n v="33.74"/>
    <x v="1"/>
    <s v="plays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x v="3986"/>
    <x v="3986"/>
    <b v="0"/>
    <n v="13"/>
    <b v="0"/>
    <s v="theater/plays"/>
    <n v="10"/>
    <n v="37.54"/>
    <x v="1"/>
    <s v="plays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x v="3987"/>
    <x v="3987"/>
    <b v="0"/>
    <n v="13"/>
    <b v="0"/>
    <s v="theater/plays"/>
    <n v="38"/>
    <n v="11.62"/>
    <x v="1"/>
    <s v="plays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x v="3988"/>
    <x v="3988"/>
    <b v="0"/>
    <n v="4"/>
    <b v="0"/>
    <s v="theater/plays"/>
    <n v="2"/>
    <n v="8"/>
    <x v="1"/>
    <s v="plays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x v="3989"/>
    <x v="3989"/>
    <b v="0"/>
    <n v="0"/>
    <b v="0"/>
    <s v="theater/plays"/>
    <n v="0"/>
    <n v="0"/>
    <x v="1"/>
    <s v="plays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x v="3990"/>
    <x v="3990"/>
    <b v="0"/>
    <n v="3"/>
    <b v="0"/>
    <s v="theater/plays"/>
    <n v="4"/>
    <n v="23"/>
    <x v="1"/>
    <s v="plays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x v="3991"/>
    <x v="3991"/>
    <b v="0"/>
    <n v="1"/>
    <b v="0"/>
    <s v="theater/plays"/>
    <n v="20"/>
    <n v="100"/>
    <x v="1"/>
    <s v="plays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x v="3992"/>
    <x v="3992"/>
    <b v="0"/>
    <n v="9"/>
    <b v="0"/>
    <s v="theater/plays"/>
    <n v="5"/>
    <n v="60.11"/>
    <x v="1"/>
    <s v="plays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x v="3993"/>
    <x v="3993"/>
    <b v="0"/>
    <n v="1"/>
    <b v="0"/>
    <s v="theater/plays"/>
    <n v="0"/>
    <n v="3"/>
    <x v="1"/>
    <s v="plays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x v="3994"/>
    <x v="3994"/>
    <b v="0"/>
    <n v="1"/>
    <b v="0"/>
    <s v="theater/plays"/>
    <n v="0"/>
    <n v="5"/>
    <x v="1"/>
    <s v="plays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x v="3995"/>
    <x v="3995"/>
    <b v="0"/>
    <n v="4"/>
    <b v="0"/>
    <s v="theater/plays"/>
    <n v="35"/>
    <n v="17.5"/>
    <x v="1"/>
    <s v="plays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x v="3996"/>
    <x v="3996"/>
    <b v="0"/>
    <n v="17"/>
    <b v="0"/>
    <s v="theater/plays"/>
    <n v="17"/>
    <n v="29.24"/>
    <x v="1"/>
    <s v="plays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x v="3997"/>
    <x v="3997"/>
    <b v="0"/>
    <n v="0"/>
    <b v="0"/>
    <s v="theater/plays"/>
    <n v="0"/>
    <n v="0"/>
    <x v="1"/>
    <s v="plays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x v="3998"/>
    <x v="3998"/>
    <b v="0"/>
    <n v="12"/>
    <b v="0"/>
    <s v="theater/plays"/>
    <n v="57"/>
    <n v="59.58"/>
    <x v="1"/>
    <s v="plays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x v="3999"/>
    <x v="3999"/>
    <b v="0"/>
    <n v="14"/>
    <b v="0"/>
    <s v="theater/plays"/>
    <n v="17"/>
    <n v="82.57"/>
    <x v="1"/>
    <s v="plays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d v="2016-05-07T14:29:18"/>
    <x v="4000"/>
    <x v="4000"/>
    <b v="0"/>
    <n v="1"/>
    <b v="0"/>
    <s v="theater/plays"/>
    <n v="0"/>
    <n v="10"/>
    <x v="1"/>
    <s v="plays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x v="4001"/>
    <x v="4001"/>
    <b v="0"/>
    <n v="14"/>
    <b v="0"/>
    <s v="theater/plays"/>
    <n v="38"/>
    <n v="32.36"/>
    <x v="1"/>
    <s v="plays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x v="4002"/>
    <x v="4002"/>
    <b v="0"/>
    <n v="4"/>
    <b v="0"/>
    <s v="theater/plays"/>
    <n v="2"/>
    <n v="5.75"/>
    <x v="1"/>
    <s v="plays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x v="4003"/>
    <x v="4003"/>
    <b v="0"/>
    <n v="2"/>
    <b v="0"/>
    <s v="theater/plays"/>
    <n v="10"/>
    <n v="100.5"/>
    <x v="1"/>
    <s v="plays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x v="4004"/>
    <x v="4004"/>
    <b v="0"/>
    <n v="1"/>
    <b v="0"/>
    <s v="theater/plays"/>
    <n v="0"/>
    <n v="1"/>
    <x v="1"/>
    <s v="plays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x v="4005"/>
    <x v="4005"/>
    <b v="0"/>
    <n v="2"/>
    <b v="0"/>
    <s v="theater/plays"/>
    <n v="1"/>
    <n v="20"/>
    <x v="1"/>
    <s v="plays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x v="4006"/>
    <x v="4006"/>
    <b v="0"/>
    <n v="1"/>
    <b v="0"/>
    <s v="theater/plays"/>
    <n v="0"/>
    <n v="2"/>
    <x v="1"/>
    <s v="plays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x v="4007"/>
    <x v="4007"/>
    <b v="0"/>
    <n v="1"/>
    <b v="0"/>
    <s v="theater/plays"/>
    <n v="0"/>
    <n v="5"/>
    <x v="1"/>
    <s v="plays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x v="4008"/>
    <x v="4008"/>
    <b v="0"/>
    <n v="4"/>
    <b v="0"/>
    <s v="theater/plays"/>
    <n v="6"/>
    <n v="15"/>
    <x v="1"/>
    <s v="plays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x v="4009"/>
    <x v="4009"/>
    <b v="0"/>
    <n v="3"/>
    <b v="0"/>
    <s v="theater/plays"/>
    <n v="4"/>
    <n v="25"/>
    <x v="1"/>
    <s v="plays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x v="4010"/>
    <x v="4010"/>
    <b v="0"/>
    <n v="38"/>
    <b v="0"/>
    <s v="theater/plays"/>
    <n v="24"/>
    <n v="45.84"/>
    <x v="1"/>
    <s v="plays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x v="4011"/>
    <x v="4011"/>
    <b v="0"/>
    <n v="4"/>
    <b v="0"/>
    <s v="theater/plays"/>
    <n v="8"/>
    <n v="4.75"/>
    <x v="1"/>
    <s v="plays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x v="4012"/>
    <x v="4012"/>
    <b v="0"/>
    <n v="0"/>
    <b v="0"/>
    <s v="theater/plays"/>
    <n v="0"/>
    <n v="0"/>
    <x v="1"/>
    <s v="plays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x v="4013"/>
    <x v="4013"/>
    <b v="0"/>
    <n v="2"/>
    <b v="0"/>
    <s v="theater/plays"/>
    <n v="1"/>
    <n v="13"/>
    <x v="1"/>
    <s v="plays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x v="4014"/>
    <x v="4014"/>
    <b v="0"/>
    <n v="0"/>
    <b v="0"/>
    <s v="theater/plays"/>
    <n v="0"/>
    <n v="0"/>
    <x v="1"/>
    <s v="plays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x v="4015"/>
    <x v="4015"/>
    <b v="0"/>
    <n v="1"/>
    <b v="0"/>
    <s v="theater/plays"/>
    <n v="0"/>
    <n v="1"/>
    <x v="1"/>
    <s v="plays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x v="4016"/>
    <x v="4016"/>
    <b v="0"/>
    <n v="7"/>
    <b v="0"/>
    <s v="theater/plays"/>
    <n v="14"/>
    <n v="10"/>
    <x v="1"/>
    <s v="plays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x v="4017"/>
    <x v="4017"/>
    <b v="0"/>
    <n v="2"/>
    <b v="0"/>
    <s v="theater/plays"/>
    <n v="1"/>
    <n v="52.5"/>
    <x v="1"/>
    <s v="plays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x v="4018"/>
    <x v="4018"/>
    <b v="0"/>
    <n v="4"/>
    <b v="0"/>
    <s v="theater/plays"/>
    <n v="9"/>
    <n v="32.5"/>
    <x v="1"/>
    <s v="plays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x v="4019"/>
    <x v="4019"/>
    <b v="0"/>
    <n v="4"/>
    <b v="0"/>
    <s v="theater/plays"/>
    <n v="1"/>
    <n v="7.25"/>
    <x v="1"/>
    <s v="plays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x v="4020"/>
    <x v="4020"/>
    <b v="0"/>
    <n v="3"/>
    <b v="0"/>
    <s v="theater/plays"/>
    <n v="17"/>
    <n v="33.33"/>
    <x v="1"/>
    <s v="plays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x v="4021"/>
    <x v="4021"/>
    <b v="0"/>
    <n v="2"/>
    <b v="0"/>
    <s v="theater/plays"/>
    <n v="1"/>
    <n v="62.5"/>
    <x v="1"/>
    <s v="plays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x v="4022"/>
    <x v="4022"/>
    <b v="0"/>
    <n v="197"/>
    <b v="0"/>
    <s v="theater/plays"/>
    <n v="70"/>
    <n v="63.56"/>
    <x v="1"/>
    <s v="plays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x v="4023"/>
    <x v="4023"/>
    <b v="0"/>
    <n v="0"/>
    <b v="0"/>
    <s v="theater/plays"/>
    <n v="0"/>
    <n v="0"/>
    <x v="1"/>
    <s v="plays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x v="4024"/>
    <x v="4024"/>
    <b v="0"/>
    <n v="1"/>
    <b v="0"/>
    <s v="theater/plays"/>
    <n v="1"/>
    <n v="10"/>
    <x v="1"/>
    <s v="plays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x v="4025"/>
    <x v="4025"/>
    <b v="0"/>
    <n v="4"/>
    <b v="0"/>
    <s v="theater/plays"/>
    <n v="5"/>
    <n v="62.5"/>
    <x v="1"/>
    <s v="plays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x v="4026"/>
    <x v="4026"/>
    <b v="0"/>
    <n v="0"/>
    <b v="0"/>
    <s v="theater/plays"/>
    <n v="0"/>
    <n v="0"/>
    <x v="1"/>
    <s v="plays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x v="4027"/>
    <x v="4027"/>
    <b v="0"/>
    <n v="7"/>
    <b v="0"/>
    <s v="theater/plays"/>
    <n v="7"/>
    <n v="30.71"/>
    <x v="1"/>
    <s v="plays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x v="4028"/>
    <x v="4028"/>
    <b v="0"/>
    <n v="11"/>
    <b v="0"/>
    <s v="theater/plays"/>
    <n v="28"/>
    <n v="51"/>
    <x v="1"/>
    <s v="plays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x v="4029"/>
    <x v="4029"/>
    <b v="0"/>
    <n v="0"/>
    <b v="0"/>
    <s v="theater/plays"/>
    <n v="0"/>
    <n v="0"/>
    <x v="1"/>
    <s v="plays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x v="4030"/>
    <x v="4030"/>
    <b v="0"/>
    <n v="6"/>
    <b v="0"/>
    <s v="theater/plays"/>
    <n v="16"/>
    <n v="66.67"/>
    <x v="1"/>
    <s v="plays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x v="4031"/>
    <x v="4031"/>
    <b v="0"/>
    <n v="0"/>
    <b v="0"/>
    <s v="theater/plays"/>
    <n v="0"/>
    <n v="0"/>
    <x v="1"/>
    <s v="plays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x v="4032"/>
    <x v="4032"/>
    <b v="0"/>
    <n v="7"/>
    <b v="0"/>
    <s v="theater/plays"/>
    <n v="7"/>
    <n v="59"/>
    <x v="1"/>
    <s v="plays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x v="4033"/>
    <x v="4033"/>
    <b v="0"/>
    <n v="94"/>
    <b v="0"/>
    <s v="theater/plays"/>
    <n v="26"/>
    <n v="65.34"/>
    <x v="1"/>
    <s v="plays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x v="4034"/>
    <x v="4034"/>
    <b v="0"/>
    <n v="2"/>
    <b v="0"/>
    <s v="theater/plays"/>
    <n v="1"/>
    <n v="100"/>
    <x v="1"/>
    <s v="plays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x v="4035"/>
    <x v="4035"/>
    <b v="0"/>
    <n v="25"/>
    <b v="0"/>
    <s v="theater/plays"/>
    <n v="37"/>
    <n v="147.4"/>
    <x v="1"/>
    <s v="plays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x v="4036"/>
    <x v="4036"/>
    <b v="0"/>
    <n v="17"/>
    <b v="0"/>
    <s v="theater/plays"/>
    <n v="47"/>
    <n v="166.06"/>
    <x v="1"/>
    <s v="plays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x v="4037"/>
    <x v="4037"/>
    <b v="0"/>
    <n v="2"/>
    <b v="0"/>
    <s v="theater/plays"/>
    <n v="11"/>
    <n v="40"/>
    <x v="1"/>
    <s v="plays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x v="4038"/>
    <x v="4038"/>
    <b v="0"/>
    <n v="4"/>
    <b v="0"/>
    <s v="theater/plays"/>
    <n v="12"/>
    <n v="75.25"/>
    <x v="1"/>
    <s v="plays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x v="4039"/>
    <x v="4039"/>
    <b v="0"/>
    <n v="5"/>
    <b v="0"/>
    <s v="theater/plays"/>
    <n v="60"/>
    <n v="60"/>
    <x v="1"/>
    <s v="plays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x v="4040"/>
    <x v="4040"/>
    <b v="0"/>
    <n v="2"/>
    <b v="0"/>
    <s v="theater/plays"/>
    <n v="31"/>
    <n v="1250"/>
    <x v="1"/>
    <s v="plays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x v="4041"/>
    <x v="4041"/>
    <b v="0"/>
    <n v="2"/>
    <b v="0"/>
    <s v="theater/plays"/>
    <n v="0"/>
    <n v="10.5"/>
    <x v="1"/>
    <s v="plays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x v="4042"/>
    <x v="4042"/>
    <b v="0"/>
    <n v="3"/>
    <b v="0"/>
    <s v="theater/plays"/>
    <n v="0"/>
    <n v="7"/>
    <x v="1"/>
    <s v="plays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x v="4043"/>
    <x v="4043"/>
    <b v="0"/>
    <n v="0"/>
    <b v="0"/>
    <s v="theater/plays"/>
    <n v="0"/>
    <n v="0"/>
    <x v="1"/>
    <s v="plays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x v="4044"/>
    <x v="4044"/>
    <b v="0"/>
    <n v="4"/>
    <b v="0"/>
    <s v="theater/plays"/>
    <n v="38"/>
    <n v="56.25"/>
    <x v="1"/>
    <s v="plays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x v="4045"/>
    <x v="4045"/>
    <b v="0"/>
    <n v="1"/>
    <b v="0"/>
    <s v="theater/plays"/>
    <n v="0"/>
    <n v="1"/>
    <x v="1"/>
    <s v="plays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x v="4046"/>
    <x v="4046"/>
    <b v="0"/>
    <n v="12"/>
    <b v="0"/>
    <s v="theater/plays"/>
    <n v="8"/>
    <n v="38.33"/>
    <x v="1"/>
    <s v="plays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x v="4047"/>
    <x v="4047"/>
    <b v="0"/>
    <n v="4"/>
    <b v="0"/>
    <s v="theater/plays"/>
    <n v="2"/>
    <n v="27.5"/>
    <x v="1"/>
    <s v="plays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x v="4048"/>
    <x v="4048"/>
    <b v="0"/>
    <n v="91"/>
    <b v="0"/>
    <s v="theater/plays"/>
    <n v="18"/>
    <n v="32.979999999999997"/>
    <x v="1"/>
    <s v="plays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x v="4049"/>
    <x v="4049"/>
    <b v="0"/>
    <n v="1"/>
    <b v="0"/>
    <s v="theater/plays"/>
    <n v="0"/>
    <n v="16"/>
    <x v="1"/>
    <s v="plays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x v="4050"/>
    <x v="4050"/>
    <b v="0"/>
    <n v="1"/>
    <b v="0"/>
    <s v="theater/plays"/>
    <n v="0"/>
    <n v="1"/>
    <x v="1"/>
    <s v="plays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x v="4051"/>
    <x v="4051"/>
    <b v="0"/>
    <n v="0"/>
    <b v="0"/>
    <s v="theater/plays"/>
    <n v="0"/>
    <n v="0"/>
    <x v="1"/>
    <s v="plays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x v="4052"/>
    <x v="4052"/>
    <b v="0"/>
    <n v="13"/>
    <b v="0"/>
    <s v="theater/plays"/>
    <n v="38"/>
    <n v="86.62"/>
    <x v="1"/>
    <s v="plays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x v="4053"/>
    <x v="4053"/>
    <b v="0"/>
    <n v="2"/>
    <b v="0"/>
    <s v="theater/plays"/>
    <n v="22"/>
    <n v="55"/>
    <x v="1"/>
    <s v="plays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x v="4054"/>
    <x v="4054"/>
    <b v="0"/>
    <n v="0"/>
    <b v="0"/>
    <s v="theater/plays"/>
    <n v="0"/>
    <n v="0"/>
    <x v="1"/>
    <s v="plays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x v="4055"/>
    <x v="4055"/>
    <b v="0"/>
    <n v="21"/>
    <b v="0"/>
    <s v="theater/plays"/>
    <n v="18"/>
    <n v="41.95"/>
    <x v="1"/>
    <s v="plays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x v="4056"/>
    <x v="4056"/>
    <b v="0"/>
    <n v="9"/>
    <b v="0"/>
    <s v="theater/plays"/>
    <n v="53"/>
    <n v="88.33"/>
    <x v="1"/>
    <s v="plays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x v="4057"/>
    <x v="4057"/>
    <b v="0"/>
    <n v="6"/>
    <b v="0"/>
    <s v="theater/plays"/>
    <n v="22"/>
    <n v="129.16999999999999"/>
    <x v="1"/>
    <s v="plays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x v="4058"/>
    <x v="4058"/>
    <b v="0"/>
    <n v="4"/>
    <b v="0"/>
    <s v="theater/plays"/>
    <n v="3"/>
    <n v="23.75"/>
    <x v="1"/>
    <s v="plays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x v="4059"/>
    <x v="4059"/>
    <b v="0"/>
    <n v="7"/>
    <b v="0"/>
    <s v="theater/plays"/>
    <n v="3"/>
    <n v="35.71"/>
    <x v="1"/>
    <s v="plays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x v="4060"/>
    <x v="4060"/>
    <b v="0"/>
    <n v="5"/>
    <b v="0"/>
    <s v="theater/plays"/>
    <n v="3"/>
    <n v="57"/>
    <x v="1"/>
    <s v="plays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x v="4061"/>
    <x v="4061"/>
    <b v="0"/>
    <n v="0"/>
    <b v="0"/>
    <s v="theater/plays"/>
    <n v="0"/>
    <n v="0"/>
    <x v="1"/>
    <s v="plays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x v="4062"/>
    <x v="4062"/>
    <b v="0"/>
    <n v="3"/>
    <b v="0"/>
    <s v="theater/plays"/>
    <n v="2"/>
    <n v="163.33000000000001"/>
    <x v="1"/>
    <s v="plays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x v="4063"/>
    <x v="4063"/>
    <b v="0"/>
    <n v="9"/>
    <b v="0"/>
    <s v="theater/plays"/>
    <n v="1"/>
    <n v="15"/>
    <x v="1"/>
    <s v="plays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x v="4064"/>
    <x v="4064"/>
    <b v="0"/>
    <n v="6"/>
    <b v="0"/>
    <s v="theater/plays"/>
    <n v="19"/>
    <n v="64.17"/>
    <x v="1"/>
    <s v="plays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x v="4065"/>
    <x v="4065"/>
    <b v="0"/>
    <n v="4"/>
    <b v="0"/>
    <s v="theater/plays"/>
    <n v="1"/>
    <n v="6.75"/>
    <x v="1"/>
    <s v="plays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x v="4066"/>
    <x v="4066"/>
    <b v="0"/>
    <n v="1"/>
    <b v="0"/>
    <s v="theater/plays"/>
    <n v="0"/>
    <n v="25"/>
    <x v="1"/>
    <s v="plays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x v="4067"/>
    <x v="4067"/>
    <b v="0"/>
    <n v="17"/>
    <b v="0"/>
    <s v="theater/plays"/>
    <n v="61"/>
    <n v="179.12"/>
    <x v="1"/>
    <s v="plays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x v="4068"/>
    <x v="4068"/>
    <b v="0"/>
    <n v="1"/>
    <b v="0"/>
    <s v="theater/plays"/>
    <n v="1"/>
    <n v="34.950000000000003"/>
    <x v="1"/>
    <s v="plays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x v="4069"/>
    <x v="4069"/>
    <b v="0"/>
    <n v="13"/>
    <b v="0"/>
    <s v="theater/plays"/>
    <n v="34"/>
    <n v="33.08"/>
    <x v="1"/>
    <s v="plays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x v="4070"/>
    <x v="4070"/>
    <b v="0"/>
    <n v="6"/>
    <b v="0"/>
    <s v="theater/plays"/>
    <n v="17"/>
    <n v="27.5"/>
    <x v="1"/>
    <s v="plays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x v="4071"/>
    <x v="4071"/>
    <b v="0"/>
    <n v="0"/>
    <b v="0"/>
    <s v="theater/plays"/>
    <n v="0"/>
    <n v="0"/>
    <x v="1"/>
    <s v="plays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x v="4072"/>
    <x v="4072"/>
    <b v="0"/>
    <n v="2"/>
    <b v="0"/>
    <s v="theater/plays"/>
    <n v="0"/>
    <n v="2"/>
    <x v="1"/>
    <s v="plays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x v="4073"/>
    <x v="4073"/>
    <b v="0"/>
    <n v="2"/>
    <b v="0"/>
    <s v="theater/plays"/>
    <n v="1"/>
    <n v="18.5"/>
    <x v="1"/>
    <s v="plays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x v="4074"/>
    <x v="4074"/>
    <b v="0"/>
    <n v="21"/>
    <b v="0"/>
    <s v="theater/plays"/>
    <n v="27"/>
    <n v="35"/>
    <x v="1"/>
    <s v="plays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x v="4075"/>
    <x v="4075"/>
    <b v="0"/>
    <n v="13"/>
    <b v="0"/>
    <s v="theater/plays"/>
    <n v="29"/>
    <n v="44.31"/>
    <x v="1"/>
    <s v="plays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x v="4076"/>
    <x v="4076"/>
    <b v="0"/>
    <n v="0"/>
    <b v="0"/>
    <s v="theater/plays"/>
    <n v="0"/>
    <n v="0"/>
    <x v="1"/>
    <s v="plays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x v="4077"/>
    <x v="4077"/>
    <b v="0"/>
    <n v="6"/>
    <b v="0"/>
    <s v="theater/plays"/>
    <n v="9"/>
    <n v="222.5"/>
    <x v="1"/>
    <s v="plays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x v="4078"/>
    <x v="4078"/>
    <b v="0"/>
    <n v="0"/>
    <b v="0"/>
    <s v="theater/plays"/>
    <n v="0"/>
    <n v="0"/>
    <x v="1"/>
    <s v="plays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x v="4079"/>
    <x v="4079"/>
    <b v="0"/>
    <n v="1"/>
    <b v="0"/>
    <s v="theater/plays"/>
    <n v="0"/>
    <n v="5"/>
    <x v="1"/>
    <s v="plays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x v="4080"/>
    <x v="4080"/>
    <b v="0"/>
    <n v="0"/>
    <b v="0"/>
    <s v="theater/plays"/>
    <n v="0"/>
    <n v="0"/>
    <x v="1"/>
    <s v="plays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x v="4081"/>
    <x v="4081"/>
    <b v="0"/>
    <n v="12"/>
    <b v="0"/>
    <s v="theater/plays"/>
    <n v="16"/>
    <n v="29.17"/>
    <x v="1"/>
    <s v="plays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x v="4082"/>
    <x v="4082"/>
    <b v="0"/>
    <n v="2"/>
    <b v="0"/>
    <s v="theater/plays"/>
    <n v="2"/>
    <n v="1.5"/>
    <x v="1"/>
    <s v="plays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x v="4083"/>
    <x v="4083"/>
    <b v="0"/>
    <n v="6"/>
    <b v="0"/>
    <s v="theater/plays"/>
    <n v="22"/>
    <n v="126.5"/>
    <x v="1"/>
    <s v="plays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x v="4084"/>
    <x v="4084"/>
    <b v="0"/>
    <n v="1"/>
    <b v="0"/>
    <s v="theater/plays"/>
    <n v="0"/>
    <n v="10"/>
    <x v="1"/>
    <s v="plays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x v="4085"/>
    <x v="4085"/>
    <b v="0"/>
    <n v="1"/>
    <b v="0"/>
    <s v="theater/plays"/>
    <n v="0"/>
    <n v="10"/>
    <x v="1"/>
    <s v="plays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x v="4086"/>
    <x v="4086"/>
    <b v="0"/>
    <n v="5"/>
    <b v="0"/>
    <s v="theater/plays"/>
    <n v="5"/>
    <n v="9.4"/>
    <x v="1"/>
    <s v="plays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x v="4087"/>
    <x v="4087"/>
    <b v="0"/>
    <n v="0"/>
    <b v="0"/>
    <s v="theater/plays"/>
    <n v="0"/>
    <n v="0"/>
    <x v="1"/>
    <s v="plays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x v="4088"/>
    <x v="4088"/>
    <b v="0"/>
    <n v="3"/>
    <b v="0"/>
    <s v="theater/plays"/>
    <n v="11"/>
    <n v="72"/>
    <x v="1"/>
    <s v="plays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x v="4089"/>
    <x v="4089"/>
    <b v="0"/>
    <n v="8"/>
    <b v="0"/>
    <s v="theater/plays"/>
    <n v="5"/>
    <n v="30"/>
    <x v="1"/>
    <s v="plays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x v="4090"/>
    <x v="4090"/>
    <b v="0"/>
    <n v="3"/>
    <b v="0"/>
    <s v="theater/plays"/>
    <n v="3"/>
    <n v="10.67"/>
    <x v="1"/>
    <s v="plays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x v="4091"/>
    <x v="4091"/>
    <b v="0"/>
    <n v="8"/>
    <b v="0"/>
    <s v="theater/plays"/>
    <n v="13"/>
    <n v="25.5"/>
    <x v="1"/>
    <s v="plays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x v="4092"/>
    <x v="4092"/>
    <b v="0"/>
    <n v="1"/>
    <b v="0"/>
    <s v="theater/plays"/>
    <n v="0"/>
    <n v="20"/>
    <x v="1"/>
    <s v="plays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x v="4093"/>
    <x v="4093"/>
    <b v="0"/>
    <n v="4"/>
    <b v="0"/>
    <s v="theater/plays"/>
    <n v="2"/>
    <n v="15"/>
    <x v="1"/>
    <s v="plays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x v="4094"/>
    <x v="4094"/>
    <b v="0"/>
    <n v="8"/>
    <b v="0"/>
    <s v="theater/plays"/>
    <n v="37"/>
    <n v="91.25"/>
    <x v="1"/>
    <s v="plays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x v="4095"/>
    <x v="4095"/>
    <b v="0"/>
    <n v="1"/>
    <b v="0"/>
    <s v="theater/plays"/>
    <n v="3"/>
    <n v="800"/>
    <x v="1"/>
    <s v="plays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x v="4096"/>
    <x v="4096"/>
    <b v="0"/>
    <n v="5"/>
    <b v="0"/>
    <s v="theater/plays"/>
    <n v="11"/>
    <n v="80"/>
    <x v="1"/>
    <s v="plays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x v="4097"/>
    <x v="4097"/>
    <b v="0"/>
    <n v="0"/>
    <b v="0"/>
    <s v="theater/plays"/>
    <n v="0"/>
    <n v="0"/>
    <x v="1"/>
    <s v="plays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x v="4098"/>
    <x v="4098"/>
    <b v="0"/>
    <n v="0"/>
    <b v="0"/>
    <s v="theater/plays"/>
    <n v="0"/>
    <n v="0"/>
    <x v="1"/>
    <s v="plays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x v="4099"/>
    <x v="4099"/>
    <b v="0"/>
    <n v="1"/>
    <b v="0"/>
    <s v="theater/plays"/>
    <n v="1"/>
    <n v="50"/>
    <x v="1"/>
    <s v="plays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x v="4100"/>
    <x v="4100"/>
    <b v="0"/>
    <n v="0"/>
    <b v="0"/>
    <s v="theater/plays"/>
    <n v="0"/>
    <n v="0"/>
    <x v="1"/>
    <s v="plays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x v="4101"/>
    <x v="4101"/>
    <b v="0"/>
    <n v="0"/>
    <b v="0"/>
    <s v="theater/plays"/>
    <n v="0"/>
    <n v="0"/>
    <x v="1"/>
    <s v="plays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x v="4102"/>
    <x v="4102"/>
    <b v="0"/>
    <n v="6"/>
    <b v="0"/>
    <s v="theater/plays"/>
    <n v="27"/>
    <n v="22.83"/>
    <x v="1"/>
    <s v="plays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x v="4103"/>
    <x v="4103"/>
    <b v="0"/>
    <n v="6"/>
    <b v="0"/>
    <s v="theater/plays"/>
    <n v="10"/>
    <n v="16.670000000000002"/>
    <x v="1"/>
    <s v="plays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x v="4104"/>
    <x v="4104"/>
    <b v="0"/>
    <n v="14"/>
    <b v="0"/>
    <s v="theater/plays"/>
    <n v="21"/>
    <n v="45.79"/>
    <x v="1"/>
    <s v="plays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x v="4105"/>
    <x v="4105"/>
    <b v="0"/>
    <n v="6"/>
    <b v="0"/>
    <s v="theater/plays"/>
    <n v="7"/>
    <n v="383.33"/>
    <x v="1"/>
    <s v="plays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x v="4106"/>
    <x v="4106"/>
    <b v="0"/>
    <n v="33"/>
    <b v="0"/>
    <s v="theater/plays"/>
    <n v="71"/>
    <n v="106.97"/>
    <x v="1"/>
    <s v="plays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x v="4107"/>
    <x v="4107"/>
    <b v="0"/>
    <n v="4"/>
    <b v="0"/>
    <s v="theater/plays"/>
    <n v="2"/>
    <n v="10.25"/>
    <x v="1"/>
    <s v="plays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x v="4108"/>
    <x v="4108"/>
    <b v="0"/>
    <n v="1"/>
    <b v="0"/>
    <s v="theater/plays"/>
    <n v="2"/>
    <n v="59"/>
    <x v="1"/>
    <s v="plays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x v="4109"/>
    <x v="4109"/>
    <b v="0"/>
    <n v="0"/>
    <b v="0"/>
    <s v="theater/plays"/>
    <n v="0"/>
    <n v="0"/>
    <x v="1"/>
    <s v="plays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x v="4110"/>
    <x v="4110"/>
    <b v="0"/>
    <n v="6"/>
    <b v="0"/>
    <s v="theater/plays"/>
    <n v="29"/>
    <n v="14.33"/>
    <x v="1"/>
    <s v="plays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x v="4111"/>
    <x v="4111"/>
    <b v="0"/>
    <n v="6"/>
    <b v="0"/>
    <s v="theater/plays"/>
    <n v="3"/>
    <n v="15.67"/>
    <x v="1"/>
    <s v="plays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x v="4112"/>
    <x v="4112"/>
    <b v="0"/>
    <n v="1"/>
    <b v="0"/>
    <s v="theater/plays"/>
    <n v="0"/>
    <n v="1"/>
    <x v="1"/>
    <s v="plays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x v="4113"/>
    <x v="4113"/>
    <b v="0"/>
    <n v="3"/>
    <b v="0"/>
    <s v="theater/plays"/>
    <n v="0"/>
    <n v="1"/>
    <x v="1"/>
    <s v="plays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14C6E-07EA-5D42-A959-B99C66F77F1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5A3C-B078-7F4D-9A64-C31F04EFCFEA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axis="axisPage" showAll="0">
      <items count="4108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16D92-DB5C-F841-BD45-27BF279D5FB7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717DE-CEE5-174D-8CF1-620A59D5085D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2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5" count="1" selected="0">
            <x v="3"/>
          </reference>
          <reference field="22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5" count="1" selected="0">
            <x v="2"/>
          </reference>
          <reference field="22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5" count="1" selected="0">
            <x v="1"/>
          </reference>
          <reference field="22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4"/>
          </reference>
        </references>
      </pivotArea>
    </chartFormat>
    <chartFormat chart="0" format="23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5"/>
          </reference>
        </references>
      </pivotArea>
    </chartFormat>
    <chartFormat chart="0" format="24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6"/>
          </reference>
        </references>
      </pivotArea>
    </chartFormat>
    <chartFormat chart="0" format="25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7"/>
          </reference>
        </references>
      </pivotArea>
    </chartFormat>
    <chartFormat chart="0" format="26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5" count="1" selected="0">
            <x v="0"/>
          </reference>
          <reference field="22" count="1" selected="0">
            <x v="9"/>
          </reference>
        </references>
      </pivotArea>
    </chartFormat>
    <chartFormat chart="0" format="28" series="1">
      <pivotArea type="data" outline="0" fieldPosition="0">
        <references count="1">
          <reference field="22" count="1" selected="0">
            <x v="1"/>
          </reference>
        </references>
      </pivotArea>
    </chartFormat>
    <chartFormat chart="0" format="29" series="1">
      <pivotArea type="data" outline="0" fieldPosition="0">
        <references count="1">
          <reference field="22" count="1" selected="0">
            <x v="2"/>
          </reference>
        </references>
      </pivotArea>
    </chartFormat>
    <chartFormat chart="0" format="30" series="1">
      <pivotArea type="data" outline="0" fieldPosition="0">
        <references count="1">
          <reference field="22" count="1" selected="0">
            <x v="3"/>
          </reference>
        </references>
      </pivotArea>
    </chartFormat>
    <chartFormat chart="0" format="31" series="1">
      <pivotArea type="data" outline="0" fieldPosition="0">
        <references count="1">
          <reference field="22" count="1" selected="0">
            <x v="4"/>
          </reference>
        </references>
      </pivotArea>
    </chartFormat>
    <chartFormat chart="0" format="32" series="1">
      <pivotArea type="data" outline="0" fieldPosition="0">
        <references count="1">
          <reference field="22" count="1" selected="0">
            <x v="5"/>
          </reference>
        </references>
      </pivotArea>
    </chartFormat>
    <chartFormat chart="0" format="33" series="1">
      <pivotArea type="data" outline="0" fieldPosition="0">
        <references count="1">
          <reference field="22" count="1" selected="0">
            <x v="6"/>
          </reference>
        </references>
      </pivotArea>
    </chartFormat>
    <chartFormat chart="0" format="34" series="1">
      <pivotArea type="data" outline="0" fieldPosition="0">
        <references count="1">
          <reference field="22" count="1" selected="0">
            <x v="7"/>
          </reference>
        </references>
      </pivotArea>
    </chartFormat>
    <chartFormat chart="0" format="35" series="1">
      <pivotArea type="data" outline="0" fieldPosition="0">
        <references count="1">
          <reference field="22" count="1" selected="0">
            <x v="8"/>
          </reference>
        </references>
      </pivotArea>
    </chartFormat>
    <chartFormat chart="0" format="36" series="1">
      <pivotArea type="data" outline="0" fieldPosition="0">
        <references count="1">
          <reference field="22" count="1" selected="0">
            <x v="9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F5C86-EAE9-4C4F-8DC2-9D9BEA4486E6}" name="PivotTable6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1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12DAA-BF9C-FD46-8E64-3E3BFEE1882E}" name="PivotTable9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4"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799D1-1C7C-8C4F-9AA0-8D998D85EBF9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8364</v>
      </c>
      <c r="B3" s="10" t="s">
        <v>8360</v>
      </c>
    </row>
    <row r="4" spans="1:6" x14ac:dyDescent="0.2">
      <c r="A4" s="10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1" t="s">
        <v>8315</v>
      </c>
      <c r="B5" s="12">
        <v>525</v>
      </c>
      <c r="C5" s="12">
        <v>12</v>
      </c>
      <c r="D5" s="12">
        <v>349</v>
      </c>
      <c r="E5" s="12">
        <v>26</v>
      </c>
      <c r="F5" s="12">
        <v>912</v>
      </c>
    </row>
    <row r="6" spans="1:6" x14ac:dyDescent="0.2">
      <c r="A6" s="11" t="s">
        <v>8361</v>
      </c>
      <c r="B6" s="12">
        <v>525</v>
      </c>
      <c r="C6" s="12">
        <v>12</v>
      </c>
      <c r="D6" s="12">
        <v>349</v>
      </c>
      <c r="E6" s="12">
        <v>26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7C555-9F90-8546-8FA6-8245B9B1EF0A}">
  <dimension ref="A1:F14"/>
  <sheetViews>
    <sheetView workbookViewId="0"/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5.1640625" bestFit="1" customWidth="1"/>
    <col min="4" max="4" width="6.1640625" bestFit="1" customWidth="1"/>
    <col min="5" max="5" width="8.1640625" bestFit="1" customWidth="1"/>
    <col min="6" max="6" width="10" bestFit="1" customWidth="1"/>
    <col min="7" max="11" width="2.1640625" bestFit="1" customWidth="1"/>
    <col min="12" max="101" width="3.1640625" bestFit="1" customWidth="1"/>
    <col min="1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1" spans="1:6" x14ac:dyDescent="0.2">
      <c r="A1" s="10" t="s">
        <v>1</v>
      </c>
      <c r="B1" t="s">
        <v>8363</v>
      </c>
    </row>
    <row r="3" spans="1:6" x14ac:dyDescent="0.2">
      <c r="A3" s="10" t="s">
        <v>8365</v>
      </c>
      <c r="B3" s="10" t="s">
        <v>8360</v>
      </c>
    </row>
    <row r="4" spans="1:6" x14ac:dyDescent="0.2">
      <c r="A4" s="10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1" t="s">
        <v>8308</v>
      </c>
      <c r="B5" s="12">
        <v>54758</v>
      </c>
      <c r="C5" s="12"/>
      <c r="D5" s="12">
        <v>3211</v>
      </c>
      <c r="E5" s="12">
        <v>377</v>
      </c>
      <c r="F5" s="12">
        <v>58346</v>
      </c>
    </row>
    <row r="6" spans="1:6" x14ac:dyDescent="0.2">
      <c r="A6" s="11" t="s">
        <v>8334</v>
      </c>
      <c r="B6" s="12">
        <v>11853</v>
      </c>
      <c r="C6" s="12">
        <v>141</v>
      </c>
      <c r="D6" s="12">
        <v>975</v>
      </c>
      <c r="E6" s="12">
        <v>29</v>
      </c>
      <c r="F6" s="12">
        <v>12998</v>
      </c>
    </row>
    <row r="7" spans="1:6" x14ac:dyDescent="0.2">
      <c r="A7" s="11" t="s">
        <v>8331</v>
      </c>
      <c r="B7" s="12">
        <v>44208</v>
      </c>
      <c r="C7" s="12"/>
      <c r="D7" s="12">
        <v>4614</v>
      </c>
      <c r="E7" s="12"/>
      <c r="F7" s="12">
        <v>48822</v>
      </c>
    </row>
    <row r="8" spans="1:6" x14ac:dyDescent="0.2">
      <c r="A8" s="11" t="s">
        <v>8329</v>
      </c>
      <c r="B8" s="12"/>
      <c r="C8" s="12"/>
      <c r="D8" s="12"/>
      <c r="E8" s="12">
        <v>315</v>
      </c>
      <c r="F8" s="12">
        <v>315</v>
      </c>
    </row>
    <row r="9" spans="1:6" x14ac:dyDescent="0.2">
      <c r="A9" s="11" t="s">
        <v>8323</v>
      </c>
      <c r="B9" s="12">
        <v>44801</v>
      </c>
      <c r="C9" s="12">
        <v>1272</v>
      </c>
      <c r="D9" s="12">
        <v>1041</v>
      </c>
      <c r="E9" s="12">
        <v>183</v>
      </c>
      <c r="F9" s="12">
        <v>47297</v>
      </c>
    </row>
    <row r="10" spans="1:6" x14ac:dyDescent="0.2">
      <c r="A10" s="11" t="s">
        <v>8336</v>
      </c>
      <c r="B10" s="12">
        <v>18882</v>
      </c>
      <c r="C10" s="12"/>
      <c r="D10" s="12">
        <v>2921</v>
      </c>
      <c r="E10" s="12"/>
      <c r="F10" s="12">
        <v>21803</v>
      </c>
    </row>
    <row r="11" spans="1:6" x14ac:dyDescent="0.2">
      <c r="A11" s="11" t="s">
        <v>8320</v>
      </c>
      <c r="B11" s="12">
        <v>33591</v>
      </c>
      <c r="C11" s="12"/>
      <c r="D11" s="12">
        <v>848</v>
      </c>
      <c r="E11" s="12">
        <v>233</v>
      </c>
      <c r="F11" s="12">
        <v>34672</v>
      </c>
    </row>
    <row r="12" spans="1:6" x14ac:dyDescent="0.2">
      <c r="A12" s="11" t="s">
        <v>8317</v>
      </c>
      <c r="B12" s="12">
        <v>158269</v>
      </c>
      <c r="C12" s="12"/>
      <c r="D12" s="12">
        <v>8720</v>
      </c>
      <c r="E12" s="12">
        <v>7808</v>
      </c>
      <c r="F12" s="12">
        <v>174797</v>
      </c>
    </row>
    <row r="13" spans="1:6" x14ac:dyDescent="0.2">
      <c r="A13" s="11" t="s">
        <v>8315</v>
      </c>
      <c r="B13" s="12">
        <v>58457</v>
      </c>
      <c r="C13" s="12">
        <v>388</v>
      </c>
      <c r="D13" s="12">
        <v>4766</v>
      </c>
      <c r="E13" s="12">
        <v>585</v>
      </c>
      <c r="F13" s="12">
        <v>64196</v>
      </c>
    </row>
    <row r="14" spans="1:6" x14ac:dyDescent="0.2">
      <c r="A14" s="11" t="s">
        <v>8361</v>
      </c>
      <c r="B14" s="12">
        <v>424819</v>
      </c>
      <c r="C14" s="12">
        <v>1801</v>
      </c>
      <c r="D14" s="12">
        <v>27096</v>
      </c>
      <c r="E14" s="12">
        <v>9530</v>
      </c>
      <c r="F14" s="12">
        <v>463246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EC1FD-CCFA-5D40-B879-B18F936DAF3A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8315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8221</v>
      </c>
      <c r="D5" t="s">
        <v>8220</v>
      </c>
      <c r="E5" t="s">
        <v>8361</v>
      </c>
    </row>
    <row r="6" spans="1:5" x14ac:dyDescent="0.2">
      <c r="A6" s="11" t="s">
        <v>8316</v>
      </c>
      <c r="B6" s="12">
        <v>238</v>
      </c>
      <c r="C6" s="12">
        <v>6</v>
      </c>
      <c r="D6" s="12">
        <v>70</v>
      </c>
      <c r="E6" s="12">
        <v>314</v>
      </c>
    </row>
    <row r="7" spans="1:5" x14ac:dyDescent="0.2">
      <c r="A7" s="11" t="s">
        <v>8361</v>
      </c>
      <c r="B7" s="12">
        <v>238</v>
      </c>
      <c r="C7" s="12">
        <v>6</v>
      </c>
      <c r="D7" s="12">
        <v>70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AAD57-BFAA-884C-99B6-A8A0032D643B}">
  <dimension ref="A1:F18"/>
  <sheetViews>
    <sheetView topLeftCell="A2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10" width="6.83203125" bestFit="1" customWidth="1"/>
    <col min="11" max="11" width="10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6" x14ac:dyDescent="0.2">
      <c r="A1" s="10" t="s">
        <v>8358</v>
      </c>
      <c r="B1" t="s">
        <v>8363</v>
      </c>
    </row>
    <row r="2" spans="1:6" x14ac:dyDescent="0.2">
      <c r="A2" s="10" t="s">
        <v>8381</v>
      </c>
      <c r="B2" t="s">
        <v>8363</v>
      </c>
    </row>
    <row r="4" spans="1:6" x14ac:dyDescent="0.2">
      <c r="A4" s="10" t="s">
        <v>8364</v>
      </c>
      <c r="B4" s="10" t="s">
        <v>8360</v>
      </c>
    </row>
    <row r="5" spans="1:6" x14ac:dyDescent="0.2">
      <c r="A5" s="10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3" t="s">
        <v>8375</v>
      </c>
      <c r="B6" s="12">
        <v>182</v>
      </c>
      <c r="C6" s="12">
        <v>2</v>
      </c>
      <c r="D6" s="12">
        <v>149</v>
      </c>
      <c r="E6" s="12">
        <v>34</v>
      </c>
      <c r="F6" s="12">
        <v>367</v>
      </c>
    </row>
    <row r="7" spans="1:6" x14ac:dyDescent="0.2">
      <c r="A7" s="13" t="s">
        <v>8376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2">
      <c r="A8" s="13" t="s">
        <v>8377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</row>
    <row r="9" spans="1:6" x14ac:dyDescent="0.2">
      <c r="A9" s="13" t="s">
        <v>8378</v>
      </c>
      <c r="B9" s="12">
        <v>192</v>
      </c>
      <c r="C9" s="12"/>
      <c r="D9" s="12">
        <v>102</v>
      </c>
      <c r="E9" s="12">
        <v>27</v>
      </c>
      <c r="F9" s="12">
        <v>321</v>
      </c>
    </row>
    <row r="10" spans="1:6" x14ac:dyDescent="0.2">
      <c r="A10" s="13" t="s">
        <v>8369</v>
      </c>
      <c r="B10" s="12">
        <v>234</v>
      </c>
      <c r="C10" s="12"/>
      <c r="D10" s="12">
        <v>126</v>
      </c>
      <c r="E10" s="12">
        <v>26</v>
      </c>
      <c r="F10" s="12">
        <v>386</v>
      </c>
    </row>
    <row r="11" spans="1:6" x14ac:dyDescent="0.2">
      <c r="A11" s="13" t="s">
        <v>8379</v>
      </c>
      <c r="B11" s="12">
        <v>211</v>
      </c>
      <c r="C11" s="12"/>
      <c r="D11" s="12">
        <v>147</v>
      </c>
      <c r="E11" s="12">
        <v>27</v>
      </c>
      <c r="F11" s="12">
        <v>385</v>
      </c>
    </row>
    <row r="12" spans="1:6" x14ac:dyDescent="0.2">
      <c r="A12" s="13" t="s">
        <v>8370</v>
      </c>
      <c r="B12" s="12">
        <v>194</v>
      </c>
      <c r="C12" s="12"/>
      <c r="D12" s="12">
        <v>150</v>
      </c>
      <c r="E12" s="12">
        <v>43</v>
      </c>
      <c r="F12" s="12">
        <v>387</v>
      </c>
    </row>
    <row r="13" spans="1:6" x14ac:dyDescent="0.2">
      <c r="A13" s="13" t="s">
        <v>8371</v>
      </c>
      <c r="B13" s="12">
        <v>166</v>
      </c>
      <c r="C13" s="12"/>
      <c r="D13" s="12">
        <v>134</v>
      </c>
      <c r="E13" s="12">
        <v>33</v>
      </c>
      <c r="F13" s="12">
        <v>333</v>
      </c>
    </row>
    <row r="14" spans="1:6" x14ac:dyDescent="0.2">
      <c r="A14" s="13" t="s">
        <v>8372</v>
      </c>
      <c r="B14" s="12">
        <v>147</v>
      </c>
      <c r="C14" s="12"/>
      <c r="D14" s="12">
        <v>127</v>
      </c>
      <c r="E14" s="12">
        <v>24</v>
      </c>
      <c r="F14" s="12">
        <v>298</v>
      </c>
    </row>
    <row r="15" spans="1:6" x14ac:dyDescent="0.2">
      <c r="A15" s="13" t="s">
        <v>8373</v>
      </c>
      <c r="B15" s="12">
        <v>183</v>
      </c>
      <c r="C15" s="12"/>
      <c r="D15" s="12">
        <v>149</v>
      </c>
      <c r="E15" s="12">
        <v>20</v>
      </c>
      <c r="F15" s="12">
        <v>352</v>
      </c>
    </row>
    <row r="16" spans="1:6" x14ac:dyDescent="0.2">
      <c r="A16" s="13" t="s">
        <v>8374</v>
      </c>
      <c r="B16" s="12">
        <v>183</v>
      </c>
      <c r="C16" s="12"/>
      <c r="D16" s="12">
        <v>114</v>
      </c>
      <c r="E16" s="12">
        <v>37</v>
      </c>
      <c r="F16" s="12">
        <v>334</v>
      </c>
    </row>
    <row r="17" spans="1:6" x14ac:dyDescent="0.2">
      <c r="A17" s="13" t="s">
        <v>8380</v>
      </c>
      <c r="B17" s="12">
        <v>111</v>
      </c>
      <c r="C17" s="12"/>
      <c r="D17" s="12">
        <v>118</v>
      </c>
      <c r="E17" s="12">
        <v>23</v>
      </c>
      <c r="F17" s="12">
        <v>252</v>
      </c>
    </row>
    <row r="18" spans="1:6" x14ac:dyDescent="0.2">
      <c r="A18" s="13" t="s">
        <v>8361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5B29-0D67-E444-8136-0617EFC334CD}">
  <dimension ref="A2:E18"/>
  <sheetViews>
    <sheetView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0" t="s">
        <v>8358</v>
      </c>
      <c r="B2" t="s">
        <v>8317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8375</v>
      </c>
      <c r="B6" s="12">
        <v>9</v>
      </c>
      <c r="C6" s="12">
        <v>23</v>
      </c>
      <c r="D6" s="12">
        <v>17</v>
      </c>
      <c r="E6" s="12">
        <v>49</v>
      </c>
    </row>
    <row r="7" spans="1:5" x14ac:dyDescent="0.2">
      <c r="A7" s="13" t="s">
        <v>8376</v>
      </c>
      <c r="B7" s="12">
        <v>20</v>
      </c>
      <c r="C7" s="12">
        <v>14</v>
      </c>
      <c r="D7" s="12">
        <v>13</v>
      </c>
      <c r="E7" s="12">
        <v>47</v>
      </c>
    </row>
    <row r="8" spans="1:5" x14ac:dyDescent="0.2">
      <c r="A8" s="13" t="s">
        <v>8377</v>
      </c>
      <c r="B8" s="12">
        <v>17</v>
      </c>
      <c r="C8" s="12">
        <v>13</v>
      </c>
      <c r="D8" s="12">
        <v>12</v>
      </c>
      <c r="E8" s="12">
        <v>42</v>
      </c>
    </row>
    <row r="9" spans="1:5" x14ac:dyDescent="0.2">
      <c r="A9" s="13" t="s">
        <v>8378</v>
      </c>
      <c r="B9" s="12">
        <v>26</v>
      </c>
      <c r="C9" s="12">
        <v>7</v>
      </c>
      <c r="D9" s="12">
        <v>11</v>
      </c>
      <c r="E9" s="12">
        <v>44</v>
      </c>
    </row>
    <row r="10" spans="1:5" x14ac:dyDescent="0.2">
      <c r="A10" s="13" t="s">
        <v>8369</v>
      </c>
      <c r="B10" s="12">
        <v>14</v>
      </c>
      <c r="C10" s="12">
        <v>11</v>
      </c>
      <c r="D10" s="12">
        <v>11</v>
      </c>
      <c r="E10" s="12">
        <v>36</v>
      </c>
    </row>
    <row r="11" spans="1:5" x14ac:dyDescent="0.2">
      <c r="A11" s="13" t="s">
        <v>8379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2">
      <c r="A12" s="13" t="s">
        <v>8370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2">
      <c r="A13" s="13" t="s">
        <v>8371</v>
      </c>
      <c r="B13" s="12">
        <v>18</v>
      </c>
      <c r="C13" s="12">
        <v>14</v>
      </c>
      <c r="D13" s="12">
        <v>12</v>
      </c>
      <c r="E13" s="12">
        <v>44</v>
      </c>
    </row>
    <row r="14" spans="1:5" x14ac:dyDescent="0.2">
      <c r="A14" s="13" t="s">
        <v>8372</v>
      </c>
      <c r="B14" s="12">
        <v>15</v>
      </c>
      <c r="C14" s="12">
        <v>24</v>
      </c>
      <c r="D14" s="12">
        <v>13</v>
      </c>
      <c r="E14" s="12">
        <v>52</v>
      </c>
    </row>
    <row r="15" spans="1:5" x14ac:dyDescent="0.2">
      <c r="A15" s="13" t="s">
        <v>8373</v>
      </c>
      <c r="B15" s="12">
        <v>20</v>
      </c>
      <c r="C15" s="12">
        <v>23</v>
      </c>
      <c r="D15" s="12">
        <v>12</v>
      </c>
      <c r="E15" s="12">
        <v>55</v>
      </c>
    </row>
    <row r="16" spans="1:5" x14ac:dyDescent="0.2">
      <c r="A16" s="13" t="s">
        <v>8374</v>
      </c>
      <c r="B16" s="12">
        <v>24</v>
      </c>
      <c r="C16" s="12">
        <v>23</v>
      </c>
      <c r="D16" s="12">
        <v>26</v>
      </c>
      <c r="E16" s="12">
        <v>73</v>
      </c>
    </row>
    <row r="17" spans="1:5" x14ac:dyDescent="0.2">
      <c r="A17" s="13" t="s">
        <v>8380</v>
      </c>
      <c r="B17" s="12">
        <v>11</v>
      </c>
      <c r="C17" s="12">
        <v>22</v>
      </c>
      <c r="D17" s="12">
        <v>16</v>
      </c>
      <c r="E17" s="12">
        <v>49</v>
      </c>
    </row>
    <row r="18" spans="1:5" x14ac:dyDescent="0.2">
      <c r="A18" s="13" t="s">
        <v>8361</v>
      </c>
      <c r="B18" s="12">
        <v>209</v>
      </c>
      <c r="C18" s="12">
        <v>213</v>
      </c>
      <c r="D18" s="12">
        <v>178</v>
      </c>
      <c r="E18" s="12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CA80A-4A4B-4A4F-B745-80A6B163929D}">
  <dimension ref="A1:H13"/>
  <sheetViews>
    <sheetView workbookViewId="0">
      <selection activeCell="D5" sqref="D5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">
      <c r="A2" t="s">
        <v>8391</v>
      </c>
      <c r="B2">
        <f>COUNTIFS(Kickstarter!$F:$F, "Successful",Kickstarter!$D:$D,"&lt;1000",Kickstarter!$T:$T,"plays")</f>
        <v>141</v>
      </c>
      <c r="C2">
        <f>COUNTIFS(Kickstarter!$F:$F, "failed",Kickstarter!$D:$D,"&lt;1000",Kickstarter!$T:$T,"plays")</f>
        <v>45</v>
      </c>
      <c r="D2">
        <f>COUNTIFS(Kickstarter!$F:$F, "canceled",Kickstarter!$D:$D,"&lt;1000",Kickstarter!$T:$T,"plays")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8392</v>
      </c>
      <c r="B3">
        <f>COUNTIFS(Kickstarter!$F:$F,"Successful",Kickstarter!$D:$D,"&gt;999",Kickstarter!$D:$D,"&lt;5000",Kickstarter!$T:$T,"plays")</f>
        <v>388</v>
      </c>
      <c r="C3">
        <f>COUNTIFS(Kickstarter!$F:$F,"failed",Kickstarter!$D:$D,"&gt;999",Kickstarter!$D:$D,"&lt;5000",Kickstarter!$T:$T,"plays")</f>
        <v>146</v>
      </c>
      <c r="D3">
        <f>COUNTIFS(Kickstarter!$F:$F,"canceled",Kickstarter!$D:$D,"&gt;999",Kickstarter!$D:$D,"&lt;5000",Kickstarter!$T:$T,"plays")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8393</v>
      </c>
      <c r="B4">
        <f>COUNTIFS(Kickstarter!$F:$F,"Successful",Kickstarter!$D:$D,"&gt;4999",Kickstarter!$D:$D,"&lt;10000",Kickstarter!$T:$T,"plays")</f>
        <v>93</v>
      </c>
      <c r="C4">
        <f>COUNTIFS(Kickstarter!$F:$F,"failed",Kickstarter!$D:$D,"&gt;4999",Kickstarter!$D:$D,"&lt;10000",Kickstarter!$T:$T,"plays")</f>
        <v>76</v>
      </c>
      <c r="D4">
        <f>COUNTIFS(Kickstarter!$F:$F,"canceled",Kickstarter!$D:$D,"&gt;4999",Kickstarter!$D:$D,"&lt;10000",Kickstarter!$T:$T,"plays")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8394</v>
      </c>
      <c r="B5">
        <f>COUNTIFS(Kickstarter!$F:$F,"Successful",Kickstarter!$D:$D,"&gt;9999",Kickstarter!$D:$D,"&lt;15000",Kickstarter!$T:$T,"plays")</f>
        <v>39</v>
      </c>
      <c r="C5">
        <f>COUNTIFS(Kickstarter!$F:$F,"failed",Kickstarter!$D:$D,"&gt;9999",Kickstarter!$D:$D,"&lt;15000",Kickstarter!$T:$T,"plays")</f>
        <v>33</v>
      </c>
      <c r="D5">
        <f>COUNTIFS(Kickstarter!$F:$F,"canceled",Kickstarter!$D:$D,"&gt;9999",Kickstarter!$D:$D,"&lt;15000",Kickstarter!$T:$T,"plays")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8395</v>
      </c>
      <c r="B6">
        <f>COUNTIFS(Kickstarter!$F:$F,"Successful",Kickstarter!$D:$D,"&gt;14999",Kickstarter!$D:$D,"&lt;20000",Kickstarter!$T:$T,"plays")</f>
        <v>12</v>
      </c>
      <c r="C6">
        <f>COUNTIFS(Kickstarter!$F:$F,"failed",Kickstarter!$D:$D,"&gt;14999",Kickstarter!$D:$D,"&lt;20000",Kickstarter!$T:$T,"plays")</f>
        <v>12</v>
      </c>
      <c r="D6">
        <f>COUNTIFS(Kickstarter!$F:$F,"canceled",Kickstarter!$D:$D,"&gt;14999",Kickstarter!$D:$D,"&lt;20000",Kickstarter!$T:$T,"plays")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8396</v>
      </c>
      <c r="B7">
        <f>COUNTIFS(Kickstarter!$F:$F,"Successful",Kickstarter!$D:$D,"&gt;19999",Kickstarter!$D:$D,"&lt;25000",Kickstarter!$T:$T,"plays")</f>
        <v>9</v>
      </c>
      <c r="C7">
        <f>COUNTIFS(Kickstarter!$F:$F,"failed",Kickstarter!$D:$D,"&gt;19999",Kickstarter!$D:$D,"&lt;25000",Kickstarter!$T:$T,"plays")</f>
        <v>11</v>
      </c>
      <c r="D7">
        <f>COUNTIFS(Kickstarter!$F:$F,"canceled",Kickstarter!$D:$D,"&gt;19999",Kickstarter!$D:$D,"&lt;25000",Kickstarter!$T:$T,"plays")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8397</v>
      </c>
      <c r="B8">
        <f>COUNTIFS(Kickstarter!$F:$F,"Successful",Kickstarter!$D:$D,"&gt;24999",Kickstarter!$D:$D,"&lt;30000",Kickstarter!$T:$T,"plays")</f>
        <v>1</v>
      </c>
      <c r="C8">
        <f>COUNTIFS(Kickstarter!$F:$F,"failed",Kickstarter!$D:$D,"&gt;24999",Kickstarter!$D:$D,"&lt;30000",Kickstarter!$T:$T,"plays")</f>
        <v>4</v>
      </c>
      <c r="D8">
        <f>COUNTIFS(Kickstarter!$F:$F,"canceled",Kickstarter!$D:$D,"&gt;24999",Kickstarter!$D:$D,"&lt;30000",Kickstarter!$T:$T,"plays")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8398</v>
      </c>
      <c r="B9">
        <f>COUNTIFS(Kickstarter!$F:$F,"Successful",Kickstarter!$D:$D,"&gt;29999",Kickstarter!$D:$D,"&lt;35000",Kickstarter!$T:$T,"plays")</f>
        <v>3</v>
      </c>
      <c r="C9">
        <f>COUNTIFS(Kickstarter!$F:$F,"failed",Kickstarter!$D:$D,"&gt;29999",Kickstarter!$D:$D,"&lt;35000",Kickstarter!$T:$T,"plays")</f>
        <v>8</v>
      </c>
      <c r="D9">
        <f>COUNTIFS(Kickstarter!$F:$F,"canceled",Kickstarter!$D:$D,"&gt;29999",Kickstarter!$D:$D,"&lt;35000",Kickstarter!$T:$T,"plays")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8399</v>
      </c>
      <c r="B10">
        <f>COUNTIFS(Kickstarter!$F:$F,"Successful",Kickstarter!$D:$D,"&gt;34999",Kickstarter!$D:$D,"&lt;40000",Kickstarter!$T:$T,"plays")</f>
        <v>4</v>
      </c>
      <c r="C10">
        <f>COUNTIFS(Kickstarter!$F:$F,"failed",Kickstarter!$D:$D,"&gt;34999",Kickstarter!$D:$D,"&lt;40000",Kickstarter!$T:$T,"plays")</f>
        <v>2</v>
      </c>
      <c r="D10">
        <f>COUNTIFS(Kickstarter!$F:$F,"canceled",Kickstarter!$D:$D,"&gt;34999",Kickstarter!$D:$D,"&lt;40000",Kickstarter!$T:$T,"plays")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8400</v>
      </c>
      <c r="B11">
        <f>COUNTIFS(Kickstarter!$F:$F,"Successful",Kickstarter!$D:$D,"&gt;39999",Kickstarter!$D:$D,"&lt;45000",Kickstarter!$T:$T,"plays")</f>
        <v>2</v>
      </c>
      <c r="C11">
        <f>COUNTIFS(Kickstarter!$F:$F,"failed",Kickstarter!$D:$D,"&gt;39999",Kickstarter!$D:$D,"&lt;45000",Kickstarter!$T:$T,"plays")</f>
        <v>1</v>
      </c>
      <c r="D11">
        <f>COUNTIFS(Kickstarter!$F:$F,"canceled",Kickstarter!$D:$D,"&gt;39999",Kickstarter!$D:$D,"&lt;45000",Kickstarter!$T:$T,"plays")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8401</v>
      </c>
      <c r="B12">
        <f>COUNTIFS(Kickstarter!$F:$F,"Successful",Kickstarter!$D:$D,"&gt;44999",Kickstarter!$D:$D,"&lt;50000",Kickstarter!$T:$T,"plays")</f>
        <v>0</v>
      </c>
      <c r="C12">
        <f>COUNTIFS(Kickstarter!$F:$F,"failed",Kickstarter!$D:$D,"&gt;44999",Kickstarter!$D:$D,"&lt;50000",Kickstarter!$T:$T,"plays")</f>
        <v>1</v>
      </c>
      <c r="D12">
        <f>COUNTIFS(Kickstarter!$F:$F,"canceled",Kickstarter!$D:$D,"&gt;44999",Kickstarter!$D:$D,"&lt;50000",Kickstarter!$T:$T,"plays")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8402</v>
      </c>
      <c r="B13">
        <f>COUNTIFS(Kickstarter!$F:$F,"Successful",Kickstarter!$D:$D,"&gt;49999",Kickstarter!$T:$T,"plays")</f>
        <v>2</v>
      </c>
      <c r="C13">
        <f>COUNTIFS(Kickstarter!$F:$F,"failed",Kickstarter!$D:$D,"&gt;49999",Kickstarter!$T:$T,"plays")</f>
        <v>14</v>
      </c>
      <c r="D13">
        <f>COUNTIFS(Kickstarter!$F:$F,"canceled",Kickstarter!$D:$D,"&gt;49999",Kickstarter!$T:$T,"plays")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48A03-288A-1C4A-84EC-1FB6F59D4DD5}">
  <dimension ref="A1:E18"/>
  <sheetViews>
    <sheetView workbookViewId="0">
      <selection activeCell="A10" sqref="A10:XFD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8381</v>
      </c>
      <c r="B2" t="s">
        <v>8363</v>
      </c>
    </row>
    <row r="4" spans="1:5" x14ac:dyDescent="0.2">
      <c r="A4" s="10" t="s">
        <v>8364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3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3" t="s">
        <v>8377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3" t="s">
        <v>8378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3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3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3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3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3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3" t="s">
        <v>8373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3" t="s">
        <v>8374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3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BDC44-BD5F-844A-BFE7-9C25A5E4E72A}">
  <dimension ref="A1:F4115"/>
  <sheetViews>
    <sheetView workbookViewId="0">
      <selection activeCell="B2" sqref="B2"/>
    </sheetView>
  </sheetViews>
  <sheetFormatPr baseColWidth="10" defaultColWidth="42.33203125" defaultRowHeight="15" x14ac:dyDescent="0.2"/>
  <cols>
    <col min="1" max="1" width="56.5" bestFit="1" customWidth="1"/>
  </cols>
  <sheetData>
    <row r="1" spans="1:6" ht="16" x14ac:dyDescent="0.2">
      <c r="A1" s="14" t="s">
        <v>1</v>
      </c>
      <c r="B1" t="s">
        <v>4110</v>
      </c>
      <c r="C1" t="s">
        <v>8382</v>
      </c>
      <c r="D1" t="s">
        <v>8383</v>
      </c>
    </row>
    <row r="2" spans="1:6" x14ac:dyDescent="0.2">
      <c r="A2" s="16" t="s">
        <v>3473</v>
      </c>
      <c r="B2" s="16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Kickstarter!B:R, 17, FALSE)</f>
        <v>51.79</v>
      </c>
      <c r="F2" s="17">
        <f>VLOOKUP(A2, Kickstarter!B:R, 13, FALSE)</f>
        <v>39</v>
      </c>
    </row>
    <row r="3" spans="1:6" x14ac:dyDescent="0.2">
      <c r="A3" s="16" t="s">
        <v>3616</v>
      </c>
      <c r="B3" s="16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Kickstarter!B:R, 17, FALSE)</f>
        <v>36.07</v>
      </c>
      <c r="F3" s="17">
        <f>VLOOKUP(A3, Kickstarter!B:R, 13, FALSE)</f>
        <v>56</v>
      </c>
    </row>
    <row r="4" spans="1:6" x14ac:dyDescent="0.2">
      <c r="A4" s="16" t="s">
        <v>3178</v>
      </c>
      <c r="B4" s="16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Kickstarter!B:R, 17, FALSE)</f>
        <v>33.03</v>
      </c>
      <c r="F4" s="17">
        <f>VLOOKUP(A4, Kickstarter!B:R, 13, FALSE)</f>
        <v>78</v>
      </c>
    </row>
    <row r="5" spans="1:6" x14ac:dyDescent="0.2">
      <c r="A5" s="16" t="s">
        <v>3329</v>
      </c>
      <c r="B5" s="16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Kickstarter!B:R, 17, FALSE)</f>
        <v>44.92</v>
      </c>
      <c r="F5" s="17">
        <f>VLOOKUP(A5, Kickstarter!B:R, 13, FALSE)</f>
        <v>26</v>
      </c>
    </row>
    <row r="6" spans="1:6" x14ac:dyDescent="0.2">
      <c r="A6" s="16" t="s">
        <v>3221</v>
      </c>
      <c r="B6" s="1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Kickstarter!B:R, 17, FALSE)</f>
        <v>36.61</v>
      </c>
      <c r="F6" s="17">
        <f>VLOOKUP(A6, Kickstarter!B:R, 13, FALSE)</f>
        <v>113</v>
      </c>
    </row>
    <row r="7" spans="1:6" x14ac:dyDescent="0.2">
      <c r="A7" s="15"/>
    </row>
    <row r="8" spans="1:6" x14ac:dyDescent="0.2">
      <c r="A8" s="15"/>
    </row>
    <row r="9" spans="1:6" x14ac:dyDescent="0.2">
      <c r="A9" s="15"/>
    </row>
    <row r="10" spans="1:6" x14ac:dyDescent="0.2">
      <c r="A10" s="15"/>
    </row>
    <row r="11" spans="1:6" x14ac:dyDescent="0.2">
      <c r="A11" s="15"/>
    </row>
    <row r="12" spans="1:6" x14ac:dyDescent="0.2">
      <c r="A12" s="15"/>
    </row>
    <row r="13" spans="1:6" x14ac:dyDescent="0.2">
      <c r="A13" s="15"/>
    </row>
    <row r="14" spans="1:6" x14ac:dyDescent="0.2">
      <c r="A14" s="15"/>
    </row>
    <row r="15" spans="1:6" x14ac:dyDescent="0.2">
      <c r="A15" s="15"/>
    </row>
    <row r="16" spans="1:6" x14ac:dyDescent="0.2">
      <c r="A16" s="15"/>
    </row>
    <row r="17" spans="1:1" x14ac:dyDescent="0.2">
      <c r="A17" s="15"/>
    </row>
    <row r="18" spans="1:1" x14ac:dyDescent="0.2">
      <c r="A18" s="15"/>
    </row>
    <row r="19" spans="1:1" x14ac:dyDescent="0.2">
      <c r="A19" s="15"/>
    </row>
    <row r="20" spans="1:1" x14ac:dyDescent="0.2">
      <c r="A20" s="15"/>
    </row>
    <row r="21" spans="1:1" x14ac:dyDescent="0.2">
      <c r="A21" s="15"/>
    </row>
    <row r="22" spans="1:1" x14ac:dyDescent="0.2">
      <c r="A22" s="15"/>
    </row>
    <row r="23" spans="1:1" x14ac:dyDescent="0.2">
      <c r="A23" s="15"/>
    </row>
    <row r="24" spans="1:1" x14ac:dyDescent="0.2">
      <c r="A24" s="15"/>
    </row>
    <row r="25" spans="1:1" x14ac:dyDescent="0.2">
      <c r="A25" s="15"/>
    </row>
    <row r="26" spans="1:1" x14ac:dyDescent="0.2">
      <c r="A26" s="15"/>
    </row>
    <row r="27" spans="1:1" x14ac:dyDescent="0.2">
      <c r="A27" s="15"/>
    </row>
    <row r="28" spans="1:1" x14ac:dyDescent="0.2">
      <c r="A28" s="15"/>
    </row>
    <row r="29" spans="1:1" x14ac:dyDescent="0.2">
      <c r="A29" s="15"/>
    </row>
    <row r="30" spans="1:1" x14ac:dyDescent="0.2">
      <c r="A30" s="15"/>
    </row>
    <row r="31" spans="1:1" x14ac:dyDescent="0.2">
      <c r="A31" s="15"/>
    </row>
    <row r="32" spans="1:1" x14ac:dyDescent="0.2">
      <c r="A32" s="15"/>
    </row>
    <row r="33" spans="1:1" x14ac:dyDescent="0.2">
      <c r="A33" s="15"/>
    </row>
    <row r="34" spans="1:1" x14ac:dyDescent="0.2">
      <c r="A34" s="15"/>
    </row>
    <row r="35" spans="1:1" x14ac:dyDescent="0.2">
      <c r="A35" s="15"/>
    </row>
    <row r="36" spans="1:1" x14ac:dyDescent="0.2">
      <c r="A36" s="15"/>
    </row>
    <row r="37" spans="1:1" x14ac:dyDescent="0.2">
      <c r="A37" s="15"/>
    </row>
    <row r="38" spans="1:1" x14ac:dyDescent="0.2">
      <c r="A38" s="15"/>
    </row>
    <row r="39" spans="1:1" x14ac:dyDescent="0.2">
      <c r="A39" s="15"/>
    </row>
    <row r="40" spans="1:1" x14ac:dyDescent="0.2">
      <c r="A40" s="15"/>
    </row>
    <row r="41" spans="1:1" x14ac:dyDescent="0.2">
      <c r="A41" s="15"/>
    </row>
    <row r="42" spans="1:1" x14ac:dyDescent="0.2">
      <c r="A42" s="15"/>
    </row>
    <row r="43" spans="1:1" x14ac:dyDescent="0.2">
      <c r="A43" s="15"/>
    </row>
    <row r="44" spans="1:1" x14ac:dyDescent="0.2">
      <c r="A44" s="15"/>
    </row>
    <row r="45" spans="1:1" x14ac:dyDescent="0.2">
      <c r="A45" s="15"/>
    </row>
    <row r="46" spans="1:1" x14ac:dyDescent="0.2">
      <c r="A46" s="15"/>
    </row>
    <row r="47" spans="1:1" x14ac:dyDescent="0.2">
      <c r="A47" s="15"/>
    </row>
    <row r="48" spans="1:1" x14ac:dyDescent="0.2">
      <c r="A48" s="15"/>
    </row>
    <row r="49" spans="1:1" x14ac:dyDescent="0.2">
      <c r="A49" s="15"/>
    </row>
    <row r="50" spans="1:1" x14ac:dyDescent="0.2">
      <c r="A50" s="15"/>
    </row>
    <row r="51" spans="1:1" x14ac:dyDescent="0.2">
      <c r="A51" s="15"/>
    </row>
    <row r="52" spans="1:1" x14ac:dyDescent="0.2">
      <c r="A52" s="15"/>
    </row>
    <row r="53" spans="1:1" x14ac:dyDescent="0.2">
      <c r="A53" s="15"/>
    </row>
    <row r="54" spans="1:1" x14ac:dyDescent="0.2">
      <c r="A54" s="15"/>
    </row>
    <row r="55" spans="1:1" x14ac:dyDescent="0.2">
      <c r="A55" s="15"/>
    </row>
    <row r="56" spans="1:1" x14ac:dyDescent="0.2">
      <c r="A56" s="15"/>
    </row>
    <row r="57" spans="1:1" x14ac:dyDescent="0.2">
      <c r="A57" s="15"/>
    </row>
    <row r="58" spans="1:1" x14ac:dyDescent="0.2">
      <c r="A58" s="15"/>
    </row>
    <row r="59" spans="1:1" x14ac:dyDescent="0.2">
      <c r="A59" s="15"/>
    </row>
    <row r="60" spans="1:1" x14ac:dyDescent="0.2">
      <c r="A60" s="15"/>
    </row>
    <row r="61" spans="1:1" x14ac:dyDescent="0.2">
      <c r="A61" s="15"/>
    </row>
    <row r="62" spans="1:1" x14ac:dyDescent="0.2">
      <c r="A62" s="15"/>
    </row>
    <row r="63" spans="1:1" x14ac:dyDescent="0.2">
      <c r="A63" s="15"/>
    </row>
    <row r="64" spans="1:1" x14ac:dyDescent="0.2">
      <c r="A64" s="15"/>
    </row>
    <row r="65" spans="1:1" x14ac:dyDescent="0.2">
      <c r="A65" s="15"/>
    </row>
    <row r="66" spans="1:1" x14ac:dyDescent="0.2">
      <c r="A66" s="15"/>
    </row>
    <row r="67" spans="1:1" x14ac:dyDescent="0.2">
      <c r="A67" s="15"/>
    </row>
    <row r="68" spans="1:1" x14ac:dyDescent="0.2">
      <c r="A68" s="15"/>
    </row>
    <row r="69" spans="1:1" x14ac:dyDescent="0.2">
      <c r="A69" s="15"/>
    </row>
    <row r="70" spans="1:1" x14ac:dyDescent="0.2">
      <c r="A70" s="15"/>
    </row>
    <row r="71" spans="1:1" x14ac:dyDescent="0.2">
      <c r="A71" s="15"/>
    </row>
    <row r="72" spans="1:1" x14ac:dyDescent="0.2">
      <c r="A72" s="15"/>
    </row>
    <row r="73" spans="1:1" x14ac:dyDescent="0.2">
      <c r="A73" s="15"/>
    </row>
    <row r="74" spans="1:1" x14ac:dyDescent="0.2">
      <c r="A74" s="15"/>
    </row>
    <row r="75" spans="1:1" x14ac:dyDescent="0.2">
      <c r="A75" s="15"/>
    </row>
    <row r="76" spans="1:1" x14ac:dyDescent="0.2">
      <c r="A76" s="15"/>
    </row>
    <row r="77" spans="1:1" x14ac:dyDescent="0.2">
      <c r="A77" s="15"/>
    </row>
    <row r="78" spans="1:1" x14ac:dyDescent="0.2">
      <c r="A78" s="15"/>
    </row>
    <row r="79" spans="1:1" x14ac:dyDescent="0.2">
      <c r="A79" s="15"/>
    </row>
    <row r="80" spans="1:1" x14ac:dyDescent="0.2">
      <c r="A80" s="15"/>
    </row>
    <row r="81" spans="1:1" x14ac:dyDescent="0.2">
      <c r="A81" s="15"/>
    </row>
    <row r="82" spans="1:1" x14ac:dyDescent="0.2">
      <c r="A82" s="15"/>
    </row>
    <row r="83" spans="1:1" x14ac:dyDescent="0.2">
      <c r="A83" s="15"/>
    </row>
    <row r="84" spans="1:1" x14ac:dyDescent="0.2">
      <c r="A84" s="15"/>
    </row>
    <row r="85" spans="1:1" x14ac:dyDescent="0.2">
      <c r="A85" s="15"/>
    </row>
    <row r="86" spans="1:1" x14ac:dyDescent="0.2">
      <c r="A86" s="15"/>
    </row>
    <row r="87" spans="1:1" x14ac:dyDescent="0.2">
      <c r="A87" s="15"/>
    </row>
    <row r="88" spans="1:1" x14ac:dyDescent="0.2">
      <c r="A88" s="15"/>
    </row>
    <row r="89" spans="1:1" x14ac:dyDescent="0.2">
      <c r="A89" s="15"/>
    </row>
    <row r="90" spans="1:1" x14ac:dyDescent="0.2">
      <c r="A90" s="15"/>
    </row>
    <row r="91" spans="1:1" x14ac:dyDescent="0.2">
      <c r="A91" s="15"/>
    </row>
    <row r="92" spans="1:1" x14ac:dyDescent="0.2">
      <c r="A92" s="15"/>
    </row>
    <row r="93" spans="1:1" x14ac:dyDescent="0.2">
      <c r="A93" s="15"/>
    </row>
    <row r="94" spans="1:1" x14ac:dyDescent="0.2">
      <c r="A94" s="15"/>
    </row>
    <row r="95" spans="1:1" x14ac:dyDescent="0.2">
      <c r="A95" s="15"/>
    </row>
    <row r="96" spans="1:1" x14ac:dyDescent="0.2">
      <c r="A96" s="15"/>
    </row>
    <row r="97" spans="1:1" x14ac:dyDescent="0.2">
      <c r="A97" s="15"/>
    </row>
    <row r="98" spans="1:1" x14ac:dyDescent="0.2">
      <c r="A98" s="15"/>
    </row>
    <row r="99" spans="1:1" x14ac:dyDescent="0.2">
      <c r="A99" s="15"/>
    </row>
    <row r="100" spans="1:1" x14ac:dyDescent="0.2">
      <c r="A100" s="15"/>
    </row>
    <row r="101" spans="1:1" x14ac:dyDescent="0.2">
      <c r="A101" s="15"/>
    </row>
    <row r="102" spans="1:1" x14ac:dyDescent="0.2">
      <c r="A102" s="15"/>
    </row>
    <row r="103" spans="1:1" x14ac:dyDescent="0.2">
      <c r="A103" s="15"/>
    </row>
    <row r="104" spans="1:1" x14ac:dyDescent="0.2">
      <c r="A104" s="15"/>
    </row>
    <row r="105" spans="1:1" x14ac:dyDescent="0.2">
      <c r="A105" s="15"/>
    </row>
    <row r="106" spans="1:1" x14ac:dyDescent="0.2">
      <c r="A106" s="15"/>
    </row>
    <row r="107" spans="1:1" x14ac:dyDescent="0.2">
      <c r="A107" s="15"/>
    </row>
    <row r="108" spans="1:1" x14ac:dyDescent="0.2">
      <c r="A108" s="15"/>
    </row>
    <row r="109" spans="1:1" x14ac:dyDescent="0.2">
      <c r="A109" s="15"/>
    </row>
    <row r="110" spans="1:1" x14ac:dyDescent="0.2">
      <c r="A110" s="15"/>
    </row>
    <row r="111" spans="1:1" x14ac:dyDescent="0.2">
      <c r="A111" s="15"/>
    </row>
    <row r="112" spans="1:1" x14ac:dyDescent="0.2">
      <c r="A112" s="15"/>
    </row>
    <row r="113" spans="1:1" x14ac:dyDescent="0.2">
      <c r="A113" s="15"/>
    </row>
    <row r="114" spans="1:1" x14ac:dyDescent="0.2">
      <c r="A114" s="15"/>
    </row>
    <row r="115" spans="1:1" x14ac:dyDescent="0.2">
      <c r="A115" s="15"/>
    </row>
    <row r="116" spans="1:1" x14ac:dyDescent="0.2">
      <c r="A116" s="15"/>
    </row>
    <row r="117" spans="1:1" x14ac:dyDescent="0.2">
      <c r="A117" s="15"/>
    </row>
    <row r="118" spans="1:1" x14ac:dyDescent="0.2">
      <c r="A118" s="15"/>
    </row>
    <row r="119" spans="1:1" x14ac:dyDescent="0.2">
      <c r="A119" s="15"/>
    </row>
    <row r="120" spans="1:1" x14ac:dyDescent="0.2">
      <c r="A120" s="15"/>
    </row>
    <row r="121" spans="1:1" x14ac:dyDescent="0.2">
      <c r="A121" s="15"/>
    </row>
    <row r="122" spans="1:1" x14ac:dyDescent="0.2">
      <c r="A122" s="15"/>
    </row>
    <row r="123" spans="1:1" x14ac:dyDescent="0.2">
      <c r="A123" s="15"/>
    </row>
    <row r="124" spans="1:1" x14ac:dyDescent="0.2">
      <c r="A124" s="15"/>
    </row>
    <row r="125" spans="1:1" x14ac:dyDescent="0.2">
      <c r="A125" s="15"/>
    </row>
    <row r="126" spans="1:1" x14ac:dyDescent="0.2">
      <c r="A126" s="15"/>
    </row>
    <row r="127" spans="1:1" x14ac:dyDescent="0.2">
      <c r="A127" s="15"/>
    </row>
    <row r="128" spans="1:1" x14ac:dyDescent="0.2">
      <c r="A128" s="15"/>
    </row>
    <row r="129" spans="1:1" x14ac:dyDescent="0.2">
      <c r="A129" s="15"/>
    </row>
    <row r="130" spans="1:1" x14ac:dyDescent="0.2">
      <c r="A130" s="15"/>
    </row>
    <row r="131" spans="1:1" x14ac:dyDescent="0.2">
      <c r="A131" s="15"/>
    </row>
    <row r="132" spans="1:1" x14ac:dyDescent="0.2">
      <c r="A132" s="15"/>
    </row>
    <row r="133" spans="1:1" x14ac:dyDescent="0.2">
      <c r="A133" s="15"/>
    </row>
    <row r="134" spans="1:1" x14ac:dyDescent="0.2">
      <c r="A134" s="15"/>
    </row>
    <row r="135" spans="1:1" x14ac:dyDescent="0.2">
      <c r="A135" s="15"/>
    </row>
    <row r="136" spans="1:1" x14ac:dyDescent="0.2">
      <c r="A136" s="15"/>
    </row>
    <row r="137" spans="1:1" x14ac:dyDescent="0.2">
      <c r="A137" s="15"/>
    </row>
    <row r="138" spans="1:1" x14ac:dyDescent="0.2">
      <c r="A138" s="15"/>
    </row>
    <row r="139" spans="1:1" x14ac:dyDescent="0.2">
      <c r="A139" s="15"/>
    </row>
    <row r="140" spans="1:1" x14ac:dyDescent="0.2">
      <c r="A140" s="15"/>
    </row>
    <row r="141" spans="1:1" x14ac:dyDescent="0.2">
      <c r="A141" s="15"/>
    </row>
    <row r="142" spans="1:1" x14ac:dyDescent="0.2">
      <c r="A142" s="15"/>
    </row>
    <row r="143" spans="1:1" x14ac:dyDescent="0.2">
      <c r="A143" s="15"/>
    </row>
    <row r="144" spans="1:1" x14ac:dyDescent="0.2">
      <c r="A144" s="15"/>
    </row>
    <row r="145" spans="1:1" x14ac:dyDescent="0.2">
      <c r="A145" s="15"/>
    </row>
    <row r="146" spans="1:1" x14ac:dyDescent="0.2">
      <c r="A146" s="15"/>
    </row>
    <row r="147" spans="1:1" x14ac:dyDescent="0.2">
      <c r="A147" s="15"/>
    </row>
    <row r="148" spans="1:1" x14ac:dyDescent="0.2">
      <c r="A148" s="15"/>
    </row>
    <row r="149" spans="1:1" x14ac:dyDescent="0.2">
      <c r="A149" s="15"/>
    </row>
    <row r="150" spans="1:1" x14ac:dyDescent="0.2">
      <c r="A150" s="15"/>
    </row>
    <row r="151" spans="1:1" x14ac:dyDescent="0.2">
      <c r="A151" s="15"/>
    </row>
    <row r="152" spans="1:1" x14ac:dyDescent="0.2">
      <c r="A152" s="15"/>
    </row>
    <row r="153" spans="1:1" x14ac:dyDescent="0.2">
      <c r="A153" s="15"/>
    </row>
    <row r="154" spans="1:1" x14ac:dyDescent="0.2">
      <c r="A154" s="15"/>
    </row>
    <row r="155" spans="1:1" x14ac:dyDescent="0.2">
      <c r="A155" s="15"/>
    </row>
    <row r="156" spans="1:1" x14ac:dyDescent="0.2">
      <c r="A156" s="15"/>
    </row>
    <row r="157" spans="1:1" x14ac:dyDescent="0.2">
      <c r="A157" s="15"/>
    </row>
    <row r="158" spans="1:1" x14ac:dyDescent="0.2">
      <c r="A158" s="15"/>
    </row>
    <row r="159" spans="1:1" x14ac:dyDescent="0.2">
      <c r="A159" s="15"/>
    </row>
    <row r="160" spans="1:1" x14ac:dyDescent="0.2">
      <c r="A160" s="15"/>
    </row>
    <row r="161" spans="1:1" x14ac:dyDescent="0.2">
      <c r="A161" s="15"/>
    </row>
    <row r="162" spans="1:1" x14ac:dyDescent="0.2">
      <c r="A162" s="15"/>
    </row>
    <row r="163" spans="1:1" x14ac:dyDescent="0.2">
      <c r="A163" s="15"/>
    </row>
    <row r="164" spans="1:1" x14ac:dyDescent="0.2">
      <c r="A164" s="15"/>
    </row>
    <row r="165" spans="1:1" x14ac:dyDescent="0.2">
      <c r="A165" s="15"/>
    </row>
    <row r="166" spans="1:1" x14ac:dyDescent="0.2">
      <c r="A166" s="15"/>
    </row>
    <row r="167" spans="1:1" x14ac:dyDescent="0.2">
      <c r="A167" s="15"/>
    </row>
    <row r="168" spans="1:1" x14ac:dyDescent="0.2">
      <c r="A168" s="15"/>
    </row>
    <row r="169" spans="1:1" x14ac:dyDescent="0.2">
      <c r="A169" s="15"/>
    </row>
    <row r="170" spans="1:1" x14ac:dyDescent="0.2">
      <c r="A170" s="15"/>
    </row>
    <row r="171" spans="1:1" x14ac:dyDescent="0.2">
      <c r="A171" s="15"/>
    </row>
    <row r="172" spans="1:1" x14ac:dyDescent="0.2">
      <c r="A172" s="15"/>
    </row>
    <row r="173" spans="1:1" x14ac:dyDescent="0.2">
      <c r="A173" s="15"/>
    </row>
    <row r="174" spans="1:1" x14ac:dyDescent="0.2">
      <c r="A174" s="15"/>
    </row>
    <row r="175" spans="1:1" x14ac:dyDescent="0.2">
      <c r="A175" s="15"/>
    </row>
    <row r="176" spans="1:1" x14ac:dyDescent="0.2">
      <c r="A176" s="15"/>
    </row>
    <row r="177" spans="1:1" x14ac:dyDescent="0.2">
      <c r="A177" s="15"/>
    </row>
    <row r="178" spans="1:1" x14ac:dyDescent="0.2">
      <c r="A178" s="15"/>
    </row>
    <row r="179" spans="1:1" x14ac:dyDescent="0.2">
      <c r="A179" s="15"/>
    </row>
    <row r="180" spans="1:1" x14ac:dyDescent="0.2">
      <c r="A180" s="15"/>
    </row>
    <row r="181" spans="1:1" x14ac:dyDescent="0.2">
      <c r="A181" s="15"/>
    </row>
    <row r="182" spans="1:1" x14ac:dyDescent="0.2">
      <c r="A182" s="15"/>
    </row>
    <row r="183" spans="1:1" x14ac:dyDescent="0.2">
      <c r="A183" s="15"/>
    </row>
    <row r="184" spans="1:1" x14ac:dyDescent="0.2">
      <c r="A184" s="15"/>
    </row>
    <row r="185" spans="1:1" x14ac:dyDescent="0.2">
      <c r="A185" s="15"/>
    </row>
    <row r="186" spans="1:1" x14ac:dyDescent="0.2">
      <c r="A186" s="15"/>
    </row>
    <row r="187" spans="1:1" x14ac:dyDescent="0.2">
      <c r="A187" s="15"/>
    </row>
    <row r="188" spans="1:1" x14ac:dyDescent="0.2">
      <c r="A188" s="15"/>
    </row>
    <row r="189" spans="1:1" x14ac:dyDescent="0.2">
      <c r="A189" s="15"/>
    </row>
    <row r="190" spans="1:1" x14ac:dyDescent="0.2">
      <c r="A190" s="15"/>
    </row>
    <row r="191" spans="1:1" x14ac:dyDescent="0.2">
      <c r="A191" s="15"/>
    </row>
    <row r="192" spans="1:1" x14ac:dyDescent="0.2">
      <c r="A192" s="15"/>
    </row>
    <row r="193" spans="1:1" x14ac:dyDescent="0.2">
      <c r="A193" s="15"/>
    </row>
    <row r="194" spans="1:1" x14ac:dyDescent="0.2">
      <c r="A194" s="15"/>
    </row>
    <row r="195" spans="1:1" x14ac:dyDescent="0.2">
      <c r="A195" s="15"/>
    </row>
    <row r="196" spans="1:1" x14ac:dyDescent="0.2">
      <c r="A196" s="15"/>
    </row>
    <row r="197" spans="1:1" x14ac:dyDescent="0.2">
      <c r="A197" s="15"/>
    </row>
    <row r="198" spans="1:1" x14ac:dyDescent="0.2">
      <c r="A198" s="15"/>
    </row>
    <row r="199" spans="1:1" x14ac:dyDescent="0.2">
      <c r="A199" s="15"/>
    </row>
    <row r="200" spans="1:1" x14ac:dyDescent="0.2">
      <c r="A200" s="15"/>
    </row>
    <row r="201" spans="1:1" x14ac:dyDescent="0.2">
      <c r="A201" s="15"/>
    </row>
    <row r="202" spans="1:1" x14ac:dyDescent="0.2">
      <c r="A202" s="15"/>
    </row>
    <row r="203" spans="1:1" x14ac:dyDescent="0.2">
      <c r="A203" s="15"/>
    </row>
    <row r="204" spans="1:1" x14ac:dyDescent="0.2">
      <c r="A204" s="15"/>
    </row>
    <row r="205" spans="1:1" x14ac:dyDescent="0.2">
      <c r="A205" s="15"/>
    </row>
    <row r="206" spans="1:1" x14ac:dyDescent="0.2">
      <c r="A206" s="15"/>
    </row>
    <row r="207" spans="1:1" x14ac:dyDescent="0.2">
      <c r="A207" s="15"/>
    </row>
    <row r="208" spans="1:1" x14ac:dyDescent="0.2">
      <c r="A208" s="15"/>
    </row>
    <row r="209" spans="1:1" x14ac:dyDescent="0.2">
      <c r="A209" s="15"/>
    </row>
    <row r="210" spans="1:1" x14ac:dyDescent="0.2">
      <c r="A210" s="15"/>
    </row>
    <row r="211" spans="1:1" x14ac:dyDescent="0.2">
      <c r="A211" s="15"/>
    </row>
    <row r="212" spans="1:1" x14ac:dyDescent="0.2">
      <c r="A212" s="15"/>
    </row>
    <row r="213" spans="1:1" x14ac:dyDescent="0.2">
      <c r="A213" s="15"/>
    </row>
    <row r="214" spans="1:1" x14ac:dyDescent="0.2">
      <c r="A214" s="15"/>
    </row>
    <row r="215" spans="1:1" x14ac:dyDescent="0.2">
      <c r="A215" s="15"/>
    </row>
    <row r="216" spans="1:1" x14ac:dyDescent="0.2">
      <c r="A216" s="15"/>
    </row>
    <row r="217" spans="1:1" x14ac:dyDescent="0.2">
      <c r="A217" s="15"/>
    </row>
    <row r="218" spans="1:1" x14ac:dyDescent="0.2">
      <c r="A218" s="15"/>
    </row>
    <row r="219" spans="1:1" x14ac:dyDescent="0.2">
      <c r="A219" s="15"/>
    </row>
    <row r="220" spans="1:1" x14ac:dyDescent="0.2">
      <c r="A220" s="15"/>
    </row>
    <row r="221" spans="1:1" x14ac:dyDescent="0.2">
      <c r="A221" s="15"/>
    </row>
    <row r="222" spans="1:1" x14ac:dyDescent="0.2">
      <c r="A222" s="15"/>
    </row>
    <row r="223" spans="1:1" x14ac:dyDescent="0.2">
      <c r="A223" s="15"/>
    </row>
    <row r="224" spans="1:1" x14ac:dyDescent="0.2">
      <c r="A224" s="15"/>
    </row>
    <row r="225" spans="1:1" x14ac:dyDescent="0.2">
      <c r="A225" s="15"/>
    </row>
    <row r="226" spans="1:1" x14ac:dyDescent="0.2">
      <c r="A226" s="15"/>
    </row>
    <row r="227" spans="1:1" x14ac:dyDescent="0.2">
      <c r="A227" s="15"/>
    </row>
    <row r="228" spans="1:1" x14ac:dyDescent="0.2">
      <c r="A228" s="15"/>
    </row>
    <row r="229" spans="1:1" x14ac:dyDescent="0.2">
      <c r="A229" s="15"/>
    </row>
    <row r="230" spans="1:1" x14ac:dyDescent="0.2">
      <c r="A230" s="15"/>
    </row>
    <row r="231" spans="1:1" x14ac:dyDescent="0.2">
      <c r="A231" s="15"/>
    </row>
    <row r="232" spans="1:1" x14ac:dyDescent="0.2">
      <c r="A232" s="15"/>
    </row>
    <row r="233" spans="1:1" x14ac:dyDescent="0.2">
      <c r="A233" s="15"/>
    </row>
    <row r="234" spans="1:1" x14ac:dyDescent="0.2">
      <c r="A234" s="15"/>
    </row>
    <row r="235" spans="1:1" x14ac:dyDescent="0.2">
      <c r="A235" s="15"/>
    </row>
    <row r="236" spans="1:1" x14ac:dyDescent="0.2">
      <c r="A236" s="15"/>
    </row>
    <row r="237" spans="1:1" x14ac:dyDescent="0.2">
      <c r="A237" s="15"/>
    </row>
    <row r="238" spans="1:1" x14ac:dyDescent="0.2">
      <c r="A238" s="15"/>
    </row>
    <row r="239" spans="1:1" x14ac:dyDescent="0.2">
      <c r="A239" s="15"/>
    </row>
    <row r="240" spans="1:1" x14ac:dyDescent="0.2">
      <c r="A240" s="15"/>
    </row>
    <row r="241" spans="1:1" x14ac:dyDescent="0.2">
      <c r="A241" s="15"/>
    </row>
    <row r="242" spans="1:1" x14ac:dyDescent="0.2">
      <c r="A242" s="15"/>
    </row>
    <row r="243" spans="1:1" x14ac:dyDescent="0.2">
      <c r="A243" s="15"/>
    </row>
    <row r="244" spans="1:1" x14ac:dyDescent="0.2">
      <c r="A244" s="15"/>
    </row>
    <row r="245" spans="1:1" x14ac:dyDescent="0.2">
      <c r="A245" s="15"/>
    </row>
    <row r="246" spans="1:1" x14ac:dyDescent="0.2">
      <c r="A246" s="15"/>
    </row>
    <row r="247" spans="1:1" x14ac:dyDescent="0.2">
      <c r="A247" s="15"/>
    </row>
    <row r="248" spans="1:1" x14ac:dyDescent="0.2">
      <c r="A248" s="15"/>
    </row>
    <row r="249" spans="1:1" x14ac:dyDescent="0.2">
      <c r="A249" s="15"/>
    </row>
    <row r="250" spans="1:1" x14ac:dyDescent="0.2">
      <c r="A250" s="15"/>
    </row>
    <row r="251" spans="1:1" x14ac:dyDescent="0.2">
      <c r="A251" s="15"/>
    </row>
    <row r="252" spans="1:1" x14ac:dyDescent="0.2">
      <c r="A252" s="15"/>
    </row>
    <row r="253" spans="1:1" x14ac:dyDescent="0.2">
      <c r="A253" s="15"/>
    </row>
    <row r="254" spans="1:1" x14ac:dyDescent="0.2">
      <c r="A254" s="15"/>
    </row>
    <row r="255" spans="1:1" x14ac:dyDescent="0.2">
      <c r="A255" s="15"/>
    </row>
    <row r="256" spans="1:1" x14ac:dyDescent="0.2">
      <c r="A256" s="15"/>
    </row>
    <row r="257" spans="1:1" x14ac:dyDescent="0.2">
      <c r="A257" s="15"/>
    </row>
    <row r="258" spans="1:1" x14ac:dyDescent="0.2">
      <c r="A258" s="15"/>
    </row>
    <row r="259" spans="1:1" x14ac:dyDescent="0.2">
      <c r="A259" s="15"/>
    </row>
    <row r="260" spans="1:1" x14ac:dyDescent="0.2">
      <c r="A260" s="15"/>
    </row>
    <row r="261" spans="1:1" x14ac:dyDescent="0.2">
      <c r="A261" s="15"/>
    </row>
    <row r="262" spans="1:1" x14ac:dyDescent="0.2">
      <c r="A262" s="15"/>
    </row>
    <row r="263" spans="1:1" x14ac:dyDescent="0.2">
      <c r="A263" s="15"/>
    </row>
    <row r="264" spans="1:1" x14ac:dyDescent="0.2">
      <c r="A264" s="15"/>
    </row>
    <row r="265" spans="1:1" x14ac:dyDescent="0.2">
      <c r="A265" s="15"/>
    </row>
    <row r="266" spans="1:1" x14ac:dyDescent="0.2">
      <c r="A266" s="15"/>
    </row>
    <row r="267" spans="1:1" x14ac:dyDescent="0.2">
      <c r="A267" s="15"/>
    </row>
    <row r="268" spans="1:1" x14ac:dyDescent="0.2">
      <c r="A268" s="15"/>
    </row>
    <row r="269" spans="1:1" x14ac:dyDescent="0.2">
      <c r="A269" s="15"/>
    </row>
    <row r="270" spans="1:1" x14ac:dyDescent="0.2">
      <c r="A270" s="15"/>
    </row>
    <row r="271" spans="1:1" x14ac:dyDescent="0.2">
      <c r="A271" s="15"/>
    </row>
    <row r="272" spans="1:1" x14ac:dyDescent="0.2">
      <c r="A272" s="15"/>
    </row>
    <row r="273" spans="1:1" x14ac:dyDescent="0.2">
      <c r="A273" s="15"/>
    </row>
    <row r="274" spans="1:1" x14ac:dyDescent="0.2">
      <c r="A274" s="15"/>
    </row>
    <row r="275" spans="1:1" x14ac:dyDescent="0.2">
      <c r="A275" s="15"/>
    </row>
    <row r="276" spans="1:1" x14ac:dyDescent="0.2">
      <c r="A276" s="15"/>
    </row>
    <row r="277" spans="1:1" x14ac:dyDescent="0.2">
      <c r="A277" s="15"/>
    </row>
    <row r="278" spans="1:1" x14ac:dyDescent="0.2">
      <c r="A278" s="15"/>
    </row>
    <row r="279" spans="1:1" x14ac:dyDescent="0.2">
      <c r="A279" s="15"/>
    </row>
    <row r="280" spans="1:1" x14ac:dyDescent="0.2">
      <c r="A280" s="15"/>
    </row>
    <row r="281" spans="1:1" x14ac:dyDescent="0.2">
      <c r="A281" s="15"/>
    </row>
    <row r="282" spans="1:1" x14ac:dyDescent="0.2">
      <c r="A282" s="15"/>
    </row>
    <row r="283" spans="1:1" x14ac:dyDescent="0.2">
      <c r="A283" s="15"/>
    </row>
    <row r="284" spans="1:1" x14ac:dyDescent="0.2">
      <c r="A284" s="15"/>
    </row>
    <row r="285" spans="1:1" x14ac:dyDescent="0.2">
      <c r="A285" s="15"/>
    </row>
    <row r="286" spans="1:1" x14ac:dyDescent="0.2">
      <c r="A286" s="15"/>
    </row>
    <row r="287" spans="1:1" x14ac:dyDescent="0.2">
      <c r="A287" s="15"/>
    </row>
    <row r="288" spans="1:1" x14ac:dyDescent="0.2">
      <c r="A288" s="15"/>
    </row>
    <row r="289" spans="1:1" x14ac:dyDescent="0.2">
      <c r="A289" s="15"/>
    </row>
    <row r="290" spans="1:1" x14ac:dyDescent="0.2">
      <c r="A290" s="15"/>
    </row>
    <row r="291" spans="1:1" x14ac:dyDescent="0.2">
      <c r="A291" s="15"/>
    </row>
    <row r="292" spans="1:1" x14ac:dyDescent="0.2">
      <c r="A292" s="15"/>
    </row>
    <row r="293" spans="1:1" x14ac:dyDescent="0.2">
      <c r="A293" s="15"/>
    </row>
    <row r="294" spans="1:1" x14ac:dyDescent="0.2">
      <c r="A294" s="15"/>
    </row>
    <row r="295" spans="1:1" x14ac:dyDescent="0.2">
      <c r="A295" s="15"/>
    </row>
    <row r="296" spans="1:1" x14ac:dyDescent="0.2">
      <c r="A296" s="15"/>
    </row>
    <row r="297" spans="1:1" x14ac:dyDescent="0.2">
      <c r="A297" s="15"/>
    </row>
    <row r="298" spans="1:1" x14ac:dyDescent="0.2">
      <c r="A298" s="15"/>
    </row>
    <row r="299" spans="1:1" x14ac:dyDescent="0.2">
      <c r="A299" s="15"/>
    </row>
    <row r="300" spans="1:1" x14ac:dyDescent="0.2">
      <c r="A300" s="15"/>
    </row>
    <row r="301" spans="1:1" x14ac:dyDescent="0.2">
      <c r="A301" s="15"/>
    </row>
    <row r="302" spans="1:1" x14ac:dyDescent="0.2">
      <c r="A302" s="15"/>
    </row>
    <row r="303" spans="1:1" x14ac:dyDescent="0.2">
      <c r="A303" s="15"/>
    </row>
    <row r="304" spans="1:1" x14ac:dyDescent="0.2">
      <c r="A304" s="15"/>
    </row>
    <row r="305" spans="1:1" x14ac:dyDescent="0.2">
      <c r="A305" s="15"/>
    </row>
    <row r="306" spans="1:1" x14ac:dyDescent="0.2">
      <c r="A306" s="15"/>
    </row>
    <row r="307" spans="1:1" x14ac:dyDescent="0.2">
      <c r="A307" s="15"/>
    </row>
    <row r="308" spans="1:1" x14ac:dyDescent="0.2">
      <c r="A308" s="15"/>
    </row>
    <row r="309" spans="1:1" x14ac:dyDescent="0.2">
      <c r="A309" s="15"/>
    </row>
    <row r="310" spans="1:1" x14ac:dyDescent="0.2">
      <c r="A310" s="15"/>
    </row>
    <row r="311" spans="1:1" x14ac:dyDescent="0.2">
      <c r="A311" s="15"/>
    </row>
    <row r="312" spans="1:1" x14ac:dyDescent="0.2">
      <c r="A312" s="15"/>
    </row>
    <row r="313" spans="1:1" x14ac:dyDescent="0.2">
      <c r="A313" s="15"/>
    </row>
    <row r="314" spans="1:1" x14ac:dyDescent="0.2">
      <c r="A314" s="15"/>
    </row>
    <row r="315" spans="1:1" x14ac:dyDescent="0.2">
      <c r="A315" s="15"/>
    </row>
    <row r="316" spans="1:1" x14ac:dyDescent="0.2">
      <c r="A316" s="15"/>
    </row>
    <row r="317" spans="1:1" x14ac:dyDescent="0.2">
      <c r="A317" s="15"/>
    </row>
    <row r="318" spans="1:1" x14ac:dyDescent="0.2">
      <c r="A318" s="15"/>
    </row>
    <row r="319" spans="1:1" x14ac:dyDescent="0.2">
      <c r="A319" s="15"/>
    </row>
    <row r="320" spans="1:1" x14ac:dyDescent="0.2">
      <c r="A320" s="15"/>
    </row>
    <row r="321" spans="1:1" x14ac:dyDescent="0.2">
      <c r="A321" s="15"/>
    </row>
    <row r="322" spans="1:1" x14ac:dyDescent="0.2">
      <c r="A322" s="15"/>
    </row>
    <row r="323" spans="1:1" x14ac:dyDescent="0.2">
      <c r="A323" s="15"/>
    </row>
    <row r="324" spans="1:1" x14ac:dyDescent="0.2">
      <c r="A324" s="15"/>
    </row>
    <row r="325" spans="1:1" x14ac:dyDescent="0.2">
      <c r="A325" s="15"/>
    </row>
    <row r="326" spans="1:1" x14ac:dyDescent="0.2">
      <c r="A326" s="15"/>
    </row>
    <row r="327" spans="1:1" x14ac:dyDescent="0.2">
      <c r="A327" s="15"/>
    </row>
    <row r="328" spans="1:1" x14ac:dyDescent="0.2">
      <c r="A328" s="15"/>
    </row>
    <row r="329" spans="1:1" x14ac:dyDescent="0.2">
      <c r="A329" s="15"/>
    </row>
    <row r="330" spans="1:1" x14ac:dyDescent="0.2">
      <c r="A330" s="15"/>
    </row>
    <row r="331" spans="1:1" x14ac:dyDescent="0.2">
      <c r="A331" s="15"/>
    </row>
    <row r="332" spans="1:1" x14ac:dyDescent="0.2">
      <c r="A332" s="15"/>
    </row>
    <row r="333" spans="1:1" x14ac:dyDescent="0.2">
      <c r="A333" s="15"/>
    </row>
    <row r="334" spans="1:1" x14ac:dyDescent="0.2">
      <c r="A334" s="15"/>
    </row>
    <row r="335" spans="1:1" x14ac:dyDescent="0.2">
      <c r="A335" s="15"/>
    </row>
    <row r="336" spans="1:1" x14ac:dyDescent="0.2">
      <c r="A336" s="15"/>
    </row>
    <row r="337" spans="1:1" x14ac:dyDescent="0.2">
      <c r="A337" s="15"/>
    </row>
    <row r="338" spans="1:1" x14ac:dyDescent="0.2">
      <c r="A338" s="15"/>
    </row>
    <row r="339" spans="1:1" x14ac:dyDescent="0.2">
      <c r="A339" s="15"/>
    </row>
    <row r="340" spans="1:1" x14ac:dyDescent="0.2">
      <c r="A340" s="15"/>
    </row>
    <row r="341" spans="1:1" x14ac:dyDescent="0.2">
      <c r="A341" s="15"/>
    </row>
    <row r="342" spans="1:1" x14ac:dyDescent="0.2">
      <c r="A342" s="15"/>
    </row>
    <row r="343" spans="1:1" x14ac:dyDescent="0.2">
      <c r="A343" s="15"/>
    </row>
    <row r="344" spans="1:1" x14ac:dyDescent="0.2">
      <c r="A344" s="15"/>
    </row>
    <row r="345" spans="1:1" x14ac:dyDescent="0.2">
      <c r="A345" s="15"/>
    </row>
    <row r="346" spans="1:1" x14ac:dyDescent="0.2">
      <c r="A346" s="15"/>
    </row>
    <row r="347" spans="1:1" x14ac:dyDescent="0.2">
      <c r="A347" s="15"/>
    </row>
    <row r="348" spans="1:1" x14ac:dyDescent="0.2">
      <c r="A348" s="15"/>
    </row>
    <row r="349" spans="1:1" x14ac:dyDescent="0.2">
      <c r="A349" s="15"/>
    </row>
    <row r="350" spans="1:1" x14ac:dyDescent="0.2">
      <c r="A350" s="15"/>
    </row>
    <row r="351" spans="1:1" x14ac:dyDescent="0.2">
      <c r="A351" s="15"/>
    </row>
    <row r="352" spans="1:1" x14ac:dyDescent="0.2">
      <c r="A352" s="15"/>
    </row>
    <row r="353" spans="1:1" x14ac:dyDescent="0.2">
      <c r="A353" s="15"/>
    </row>
    <row r="354" spans="1:1" x14ac:dyDescent="0.2">
      <c r="A354" s="15"/>
    </row>
    <row r="355" spans="1:1" x14ac:dyDescent="0.2">
      <c r="A355" s="15"/>
    </row>
    <row r="356" spans="1:1" x14ac:dyDescent="0.2">
      <c r="A356" s="15"/>
    </row>
    <row r="357" spans="1:1" x14ac:dyDescent="0.2">
      <c r="A357" s="15"/>
    </row>
    <row r="358" spans="1:1" x14ac:dyDescent="0.2">
      <c r="A358" s="15"/>
    </row>
    <row r="359" spans="1:1" x14ac:dyDescent="0.2">
      <c r="A359" s="15"/>
    </row>
    <row r="360" spans="1:1" x14ac:dyDescent="0.2">
      <c r="A360" s="15"/>
    </row>
    <row r="361" spans="1:1" x14ac:dyDescent="0.2">
      <c r="A361" s="15"/>
    </row>
    <row r="362" spans="1:1" x14ac:dyDescent="0.2">
      <c r="A362" s="15"/>
    </row>
    <row r="363" spans="1:1" x14ac:dyDescent="0.2">
      <c r="A363" s="15"/>
    </row>
    <row r="364" spans="1:1" x14ac:dyDescent="0.2">
      <c r="A364" s="15"/>
    </row>
    <row r="365" spans="1:1" x14ac:dyDescent="0.2">
      <c r="A365" s="15"/>
    </row>
    <row r="366" spans="1:1" x14ac:dyDescent="0.2">
      <c r="A366" s="15"/>
    </row>
    <row r="367" spans="1:1" x14ac:dyDescent="0.2">
      <c r="A367" s="15"/>
    </row>
    <row r="368" spans="1:1" x14ac:dyDescent="0.2">
      <c r="A368" s="15"/>
    </row>
    <row r="369" spans="1:1" x14ac:dyDescent="0.2">
      <c r="A369" s="15"/>
    </row>
    <row r="370" spans="1:1" x14ac:dyDescent="0.2">
      <c r="A370" s="15"/>
    </row>
    <row r="371" spans="1:1" x14ac:dyDescent="0.2">
      <c r="A371" s="15"/>
    </row>
    <row r="372" spans="1:1" x14ac:dyDescent="0.2">
      <c r="A372" s="15"/>
    </row>
    <row r="373" spans="1:1" x14ac:dyDescent="0.2">
      <c r="A373" s="15"/>
    </row>
    <row r="374" spans="1:1" x14ac:dyDescent="0.2">
      <c r="A374" s="15"/>
    </row>
    <row r="375" spans="1:1" x14ac:dyDescent="0.2">
      <c r="A375" s="15"/>
    </row>
    <row r="376" spans="1:1" x14ac:dyDescent="0.2">
      <c r="A376" s="15"/>
    </row>
    <row r="377" spans="1:1" x14ac:dyDescent="0.2">
      <c r="A377" s="15"/>
    </row>
    <row r="378" spans="1:1" x14ac:dyDescent="0.2">
      <c r="A378" s="15"/>
    </row>
    <row r="379" spans="1:1" x14ac:dyDescent="0.2">
      <c r="A379" s="15"/>
    </row>
    <row r="380" spans="1:1" x14ac:dyDescent="0.2">
      <c r="A380" s="15"/>
    </row>
    <row r="381" spans="1:1" x14ac:dyDescent="0.2">
      <c r="A381" s="15"/>
    </row>
    <row r="382" spans="1:1" x14ac:dyDescent="0.2">
      <c r="A382" s="15"/>
    </row>
    <row r="383" spans="1:1" x14ac:dyDescent="0.2">
      <c r="A383" s="15"/>
    </row>
    <row r="384" spans="1:1" x14ac:dyDescent="0.2">
      <c r="A384" s="15"/>
    </row>
    <row r="385" spans="1:1" x14ac:dyDescent="0.2">
      <c r="A385" s="15"/>
    </row>
    <row r="386" spans="1:1" x14ac:dyDescent="0.2">
      <c r="A386" s="15"/>
    </row>
    <row r="387" spans="1:1" x14ac:dyDescent="0.2">
      <c r="A387" s="15"/>
    </row>
    <row r="388" spans="1:1" x14ac:dyDescent="0.2">
      <c r="A388" s="15"/>
    </row>
    <row r="389" spans="1:1" x14ac:dyDescent="0.2">
      <c r="A389" s="15"/>
    </row>
    <row r="390" spans="1:1" x14ac:dyDescent="0.2">
      <c r="A390" s="15"/>
    </row>
    <row r="391" spans="1:1" x14ac:dyDescent="0.2">
      <c r="A391" s="15"/>
    </row>
    <row r="392" spans="1:1" x14ac:dyDescent="0.2">
      <c r="A392" s="15"/>
    </row>
    <row r="393" spans="1:1" x14ac:dyDescent="0.2">
      <c r="A393" s="15"/>
    </row>
    <row r="394" spans="1:1" x14ac:dyDescent="0.2">
      <c r="A394" s="15"/>
    </row>
    <row r="395" spans="1:1" x14ac:dyDescent="0.2">
      <c r="A395" s="15"/>
    </row>
    <row r="396" spans="1:1" x14ac:dyDescent="0.2">
      <c r="A396" s="15"/>
    </row>
    <row r="397" spans="1:1" x14ac:dyDescent="0.2">
      <c r="A397" s="15"/>
    </row>
    <row r="398" spans="1:1" x14ac:dyDescent="0.2">
      <c r="A398" s="15"/>
    </row>
    <row r="399" spans="1:1" x14ac:dyDescent="0.2">
      <c r="A399" s="15"/>
    </row>
    <row r="400" spans="1:1" x14ac:dyDescent="0.2">
      <c r="A400" s="15"/>
    </row>
    <row r="401" spans="1:1" x14ac:dyDescent="0.2">
      <c r="A401" s="15"/>
    </row>
    <row r="402" spans="1:1" x14ac:dyDescent="0.2">
      <c r="A402" s="15"/>
    </row>
    <row r="403" spans="1:1" x14ac:dyDescent="0.2">
      <c r="A403" s="15"/>
    </row>
    <row r="404" spans="1:1" x14ac:dyDescent="0.2">
      <c r="A404" s="15"/>
    </row>
    <row r="405" spans="1:1" x14ac:dyDescent="0.2">
      <c r="A405" s="15"/>
    </row>
    <row r="406" spans="1:1" x14ac:dyDescent="0.2">
      <c r="A406" s="15"/>
    </row>
    <row r="407" spans="1:1" x14ac:dyDescent="0.2">
      <c r="A407" s="15"/>
    </row>
    <row r="408" spans="1:1" x14ac:dyDescent="0.2">
      <c r="A408" s="15"/>
    </row>
    <row r="409" spans="1:1" x14ac:dyDescent="0.2">
      <c r="A409" s="15"/>
    </row>
    <row r="410" spans="1:1" x14ac:dyDescent="0.2">
      <c r="A410" s="15"/>
    </row>
    <row r="411" spans="1:1" x14ac:dyDescent="0.2">
      <c r="A411" s="15"/>
    </row>
    <row r="412" spans="1:1" x14ac:dyDescent="0.2">
      <c r="A412" s="15"/>
    </row>
    <row r="413" spans="1:1" x14ac:dyDescent="0.2">
      <c r="A413" s="15"/>
    </row>
    <row r="414" spans="1:1" x14ac:dyDescent="0.2">
      <c r="A414" s="15"/>
    </row>
    <row r="415" spans="1:1" x14ac:dyDescent="0.2">
      <c r="A415" s="15"/>
    </row>
    <row r="416" spans="1:1" x14ac:dyDescent="0.2">
      <c r="A416" s="15"/>
    </row>
    <row r="417" spans="1:1" x14ac:dyDescent="0.2">
      <c r="A417" s="15"/>
    </row>
    <row r="418" spans="1:1" x14ac:dyDescent="0.2">
      <c r="A418" s="15"/>
    </row>
    <row r="419" spans="1:1" x14ac:dyDescent="0.2">
      <c r="A419" s="15"/>
    </row>
    <row r="420" spans="1:1" x14ac:dyDescent="0.2">
      <c r="A420" s="15"/>
    </row>
    <row r="421" spans="1:1" x14ac:dyDescent="0.2">
      <c r="A421" s="15"/>
    </row>
    <row r="422" spans="1:1" x14ac:dyDescent="0.2">
      <c r="A422" s="15"/>
    </row>
    <row r="423" spans="1:1" x14ac:dyDescent="0.2">
      <c r="A423" s="15"/>
    </row>
    <row r="424" spans="1:1" x14ac:dyDescent="0.2">
      <c r="A424" s="15"/>
    </row>
    <row r="425" spans="1:1" x14ac:dyDescent="0.2">
      <c r="A425" s="15"/>
    </row>
    <row r="426" spans="1:1" x14ac:dyDescent="0.2">
      <c r="A426" s="15"/>
    </row>
    <row r="427" spans="1:1" x14ac:dyDescent="0.2">
      <c r="A427" s="15"/>
    </row>
    <row r="428" spans="1:1" x14ac:dyDescent="0.2">
      <c r="A428" s="15"/>
    </row>
    <row r="429" spans="1:1" x14ac:dyDescent="0.2">
      <c r="A429" s="15"/>
    </row>
    <row r="430" spans="1:1" x14ac:dyDescent="0.2">
      <c r="A430" s="15"/>
    </row>
    <row r="431" spans="1:1" x14ac:dyDescent="0.2">
      <c r="A431" s="15"/>
    </row>
    <row r="432" spans="1:1" x14ac:dyDescent="0.2">
      <c r="A432" s="15"/>
    </row>
    <row r="433" spans="1:1" x14ac:dyDescent="0.2">
      <c r="A433" s="15"/>
    </row>
    <row r="434" spans="1:1" x14ac:dyDescent="0.2">
      <c r="A434" s="15"/>
    </row>
    <row r="435" spans="1:1" x14ac:dyDescent="0.2">
      <c r="A435" s="15"/>
    </row>
    <row r="436" spans="1:1" x14ac:dyDescent="0.2">
      <c r="A436" s="15"/>
    </row>
    <row r="437" spans="1:1" x14ac:dyDescent="0.2">
      <c r="A437" s="15"/>
    </row>
    <row r="438" spans="1:1" x14ac:dyDescent="0.2">
      <c r="A438" s="15"/>
    </row>
    <row r="439" spans="1:1" x14ac:dyDescent="0.2">
      <c r="A439" s="15"/>
    </row>
    <row r="440" spans="1:1" x14ac:dyDescent="0.2">
      <c r="A440" s="15"/>
    </row>
    <row r="441" spans="1:1" x14ac:dyDescent="0.2">
      <c r="A441" s="15"/>
    </row>
    <row r="442" spans="1:1" x14ac:dyDescent="0.2">
      <c r="A442" s="15"/>
    </row>
    <row r="443" spans="1:1" x14ac:dyDescent="0.2">
      <c r="A443" s="15"/>
    </row>
    <row r="444" spans="1:1" x14ac:dyDescent="0.2">
      <c r="A444" s="15"/>
    </row>
    <row r="445" spans="1:1" x14ac:dyDescent="0.2">
      <c r="A445" s="15"/>
    </row>
    <row r="446" spans="1:1" x14ac:dyDescent="0.2">
      <c r="A446" s="15"/>
    </row>
    <row r="447" spans="1:1" x14ac:dyDescent="0.2">
      <c r="A447" s="15"/>
    </row>
    <row r="448" spans="1:1" x14ac:dyDescent="0.2">
      <c r="A448" s="15"/>
    </row>
    <row r="449" spans="1:1" x14ac:dyDescent="0.2">
      <c r="A449" s="15"/>
    </row>
    <row r="450" spans="1:1" x14ac:dyDescent="0.2">
      <c r="A450" s="15"/>
    </row>
    <row r="451" spans="1:1" x14ac:dyDescent="0.2">
      <c r="A451" s="15"/>
    </row>
    <row r="452" spans="1:1" x14ac:dyDescent="0.2">
      <c r="A452" s="15"/>
    </row>
    <row r="453" spans="1:1" x14ac:dyDescent="0.2">
      <c r="A453" s="15"/>
    </row>
    <row r="454" spans="1:1" x14ac:dyDescent="0.2">
      <c r="A454" s="15"/>
    </row>
    <row r="455" spans="1:1" x14ac:dyDescent="0.2">
      <c r="A455" s="15"/>
    </row>
    <row r="456" spans="1:1" x14ac:dyDescent="0.2">
      <c r="A456" s="15"/>
    </row>
    <row r="457" spans="1:1" x14ac:dyDescent="0.2">
      <c r="A457" s="15"/>
    </row>
    <row r="458" spans="1:1" x14ac:dyDescent="0.2">
      <c r="A458" s="15"/>
    </row>
    <row r="459" spans="1:1" x14ac:dyDescent="0.2">
      <c r="A459" s="15"/>
    </row>
    <row r="460" spans="1:1" x14ac:dyDescent="0.2">
      <c r="A460" s="15"/>
    </row>
    <row r="461" spans="1:1" x14ac:dyDescent="0.2">
      <c r="A461" s="15"/>
    </row>
    <row r="462" spans="1:1" x14ac:dyDescent="0.2">
      <c r="A462" s="15"/>
    </row>
    <row r="463" spans="1:1" x14ac:dyDescent="0.2">
      <c r="A463" s="15"/>
    </row>
    <row r="464" spans="1:1" x14ac:dyDescent="0.2">
      <c r="A464" s="15"/>
    </row>
    <row r="465" spans="1:1" x14ac:dyDescent="0.2">
      <c r="A465" s="15"/>
    </row>
    <row r="466" spans="1:1" x14ac:dyDescent="0.2">
      <c r="A466" s="15"/>
    </row>
    <row r="467" spans="1:1" x14ac:dyDescent="0.2">
      <c r="A467" s="15"/>
    </row>
    <row r="468" spans="1:1" x14ac:dyDescent="0.2">
      <c r="A468" s="15"/>
    </row>
    <row r="469" spans="1:1" x14ac:dyDescent="0.2">
      <c r="A469" s="15"/>
    </row>
    <row r="470" spans="1:1" x14ac:dyDescent="0.2">
      <c r="A470" s="15"/>
    </row>
    <row r="471" spans="1:1" x14ac:dyDescent="0.2">
      <c r="A471" s="15"/>
    </row>
    <row r="472" spans="1:1" x14ac:dyDescent="0.2">
      <c r="A472" s="15"/>
    </row>
    <row r="473" spans="1:1" x14ac:dyDescent="0.2">
      <c r="A473" s="15"/>
    </row>
    <row r="474" spans="1:1" x14ac:dyDescent="0.2">
      <c r="A474" s="15"/>
    </row>
    <row r="475" spans="1:1" x14ac:dyDescent="0.2">
      <c r="A475" s="15"/>
    </row>
    <row r="476" spans="1:1" x14ac:dyDescent="0.2">
      <c r="A476" s="15"/>
    </row>
    <row r="477" spans="1:1" x14ac:dyDescent="0.2">
      <c r="A477" s="15"/>
    </row>
    <row r="478" spans="1:1" x14ac:dyDescent="0.2">
      <c r="A478" s="15"/>
    </row>
    <row r="479" spans="1:1" x14ac:dyDescent="0.2">
      <c r="A479" s="15"/>
    </row>
    <row r="480" spans="1:1" x14ac:dyDescent="0.2">
      <c r="A480" s="15"/>
    </row>
    <row r="481" spans="1:1" x14ac:dyDescent="0.2">
      <c r="A481" s="15"/>
    </row>
    <row r="482" spans="1:1" x14ac:dyDescent="0.2">
      <c r="A482" s="15"/>
    </row>
    <row r="483" spans="1:1" x14ac:dyDescent="0.2">
      <c r="A483" s="15"/>
    </row>
    <row r="484" spans="1:1" x14ac:dyDescent="0.2">
      <c r="A484" s="15"/>
    </row>
    <row r="485" spans="1:1" x14ac:dyDescent="0.2">
      <c r="A485" s="15"/>
    </row>
    <row r="486" spans="1:1" x14ac:dyDescent="0.2">
      <c r="A486" s="15"/>
    </row>
    <row r="487" spans="1:1" x14ac:dyDescent="0.2">
      <c r="A487" s="15"/>
    </row>
    <row r="488" spans="1:1" x14ac:dyDescent="0.2">
      <c r="A488" s="15"/>
    </row>
    <row r="489" spans="1:1" x14ac:dyDescent="0.2">
      <c r="A489" s="15"/>
    </row>
    <row r="490" spans="1:1" x14ac:dyDescent="0.2">
      <c r="A490" s="15"/>
    </row>
    <row r="491" spans="1:1" x14ac:dyDescent="0.2">
      <c r="A491" s="15"/>
    </row>
    <row r="492" spans="1:1" x14ac:dyDescent="0.2">
      <c r="A492" s="15"/>
    </row>
    <row r="493" spans="1:1" x14ac:dyDescent="0.2">
      <c r="A493" s="15"/>
    </row>
    <row r="494" spans="1:1" x14ac:dyDescent="0.2">
      <c r="A494" s="15"/>
    </row>
    <row r="495" spans="1:1" x14ac:dyDescent="0.2">
      <c r="A495" s="15"/>
    </row>
    <row r="496" spans="1:1" x14ac:dyDescent="0.2">
      <c r="A496" s="15"/>
    </row>
    <row r="497" spans="1:1" x14ac:dyDescent="0.2">
      <c r="A497" s="15"/>
    </row>
    <row r="498" spans="1:1" x14ac:dyDescent="0.2">
      <c r="A498" s="15"/>
    </row>
    <row r="499" spans="1:1" x14ac:dyDescent="0.2">
      <c r="A499" s="15"/>
    </row>
    <row r="500" spans="1:1" x14ac:dyDescent="0.2">
      <c r="A500" s="15"/>
    </row>
    <row r="501" spans="1:1" x14ac:dyDescent="0.2">
      <c r="A501" s="15"/>
    </row>
    <row r="502" spans="1:1" x14ac:dyDescent="0.2">
      <c r="A502" s="15"/>
    </row>
    <row r="503" spans="1:1" x14ac:dyDescent="0.2">
      <c r="A503" s="15"/>
    </row>
    <row r="504" spans="1:1" x14ac:dyDescent="0.2">
      <c r="A504" s="15"/>
    </row>
    <row r="505" spans="1:1" x14ac:dyDescent="0.2">
      <c r="A505" s="15"/>
    </row>
    <row r="506" spans="1:1" x14ac:dyDescent="0.2">
      <c r="A506" s="15"/>
    </row>
    <row r="507" spans="1:1" x14ac:dyDescent="0.2">
      <c r="A507" s="15"/>
    </row>
    <row r="508" spans="1:1" x14ac:dyDescent="0.2">
      <c r="A508" s="15"/>
    </row>
    <row r="509" spans="1:1" x14ac:dyDescent="0.2">
      <c r="A509" s="15"/>
    </row>
    <row r="510" spans="1:1" x14ac:dyDescent="0.2">
      <c r="A510" s="15"/>
    </row>
    <row r="511" spans="1:1" x14ac:dyDescent="0.2">
      <c r="A511" s="15"/>
    </row>
    <row r="512" spans="1:1" x14ac:dyDescent="0.2">
      <c r="A512" s="15"/>
    </row>
    <row r="513" spans="1:1" x14ac:dyDescent="0.2">
      <c r="A513" s="15"/>
    </row>
    <row r="514" spans="1:1" x14ac:dyDescent="0.2">
      <c r="A514" s="15"/>
    </row>
    <row r="515" spans="1:1" x14ac:dyDescent="0.2">
      <c r="A515" s="15"/>
    </row>
    <row r="516" spans="1:1" x14ac:dyDescent="0.2">
      <c r="A516" s="15"/>
    </row>
    <row r="517" spans="1:1" x14ac:dyDescent="0.2">
      <c r="A517" s="15"/>
    </row>
    <row r="518" spans="1:1" x14ac:dyDescent="0.2">
      <c r="A518" s="15"/>
    </row>
    <row r="519" spans="1:1" x14ac:dyDescent="0.2">
      <c r="A519" s="15"/>
    </row>
    <row r="520" spans="1:1" x14ac:dyDescent="0.2">
      <c r="A520" s="15"/>
    </row>
    <row r="521" spans="1:1" x14ac:dyDescent="0.2">
      <c r="A521" s="15"/>
    </row>
    <row r="522" spans="1:1" x14ac:dyDescent="0.2">
      <c r="A522" s="15"/>
    </row>
    <row r="523" spans="1:1" x14ac:dyDescent="0.2">
      <c r="A523" s="15"/>
    </row>
    <row r="524" spans="1:1" x14ac:dyDescent="0.2">
      <c r="A524" s="15"/>
    </row>
    <row r="525" spans="1:1" x14ac:dyDescent="0.2">
      <c r="A525" s="15"/>
    </row>
    <row r="526" spans="1:1" x14ac:dyDescent="0.2">
      <c r="A526" s="15"/>
    </row>
    <row r="527" spans="1:1" x14ac:dyDescent="0.2">
      <c r="A527" s="15"/>
    </row>
    <row r="528" spans="1:1" x14ac:dyDescent="0.2">
      <c r="A528" s="15"/>
    </row>
    <row r="529" spans="1:1" x14ac:dyDescent="0.2">
      <c r="A529" s="15"/>
    </row>
    <row r="530" spans="1:1" x14ac:dyDescent="0.2">
      <c r="A530" s="15"/>
    </row>
    <row r="531" spans="1:1" x14ac:dyDescent="0.2">
      <c r="A531" s="15"/>
    </row>
    <row r="532" spans="1:1" x14ac:dyDescent="0.2">
      <c r="A532" s="15"/>
    </row>
    <row r="533" spans="1:1" x14ac:dyDescent="0.2">
      <c r="A533" s="15"/>
    </row>
    <row r="534" spans="1:1" x14ac:dyDescent="0.2">
      <c r="A534" s="15"/>
    </row>
    <row r="535" spans="1:1" x14ac:dyDescent="0.2">
      <c r="A535" s="15"/>
    </row>
    <row r="536" spans="1:1" x14ac:dyDescent="0.2">
      <c r="A536" s="15"/>
    </row>
    <row r="537" spans="1:1" x14ac:dyDescent="0.2">
      <c r="A537" s="15"/>
    </row>
    <row r="538" spans="1:1" x14ac:dyDescent="0.2">
      <c r="A538" s="15"/>
    </row>
    <row r="539" spans="1:1" x14ac:dyDescent="0.2">
      <c r="A539" s="15"/>
    </row>
    <row r="540" spans="1:1" x14ac:dyDescent="0.2">
      <c r="A540" s="15"/>
    </row>
    <row r="541" spans="1:1" x14ac:dyDescent="0.2">
      <c r="A541" s="15"/>
    </row>
    <row r="542" spans="1:1" x14ac:dyDescent="0.2">
      <c r="A542" s="15"/>
    </row>
    <row r="543" spans="1:1" x14ac:dyDescent="0.2">
      <c r="A543" s="15"/>
    </row>
    <row r="544" spans="1:1" x14ac:dyDescent="0.2">
      <c r="A544" s="15"/>
    </row>
    <row r="545" spans="1:1" x14ac:dyDescent="0.2">
      <c r="A545" s="15"/>
    </row>
    <row r="546" spans="1:1" x14ac:dyDescent="0.2">
      <c r="A546" s="15"/>
    </row>
    <row r="547" spans="1:1" x14ac:dyDescent="0.2">
      <c r="A547" s="15"/>
    </row>
    <row r="548" spans="1:1" x14ac:dyDescent="0.2">
      <c r="A548" s="15"/>
    </row>
    <row r="549" spans="1:1" x14ac:dyDescent="0.2">
      <c r="A549" s="15"/>
    </row>
    <row r="550" spans="1:1" x14ac:dyDescent="0.2">
      <c r="A550" s="15"/>
    </row>
    <row r="551" spans="1:1" x14ac:dyDescent="0.2">
      <c r="A551" s="15"/>
    </row>
    <row r="552" spans="1:1" x14ac:dyDescent="0.2">
      <c r="A552" s="15"/>
    </row>
    <row r="553" spans="1:1" x14ac:dyDescent="0.2">
      <c r="A553" s="15"/>
    </row>
    <row r="554" spans="1:1" x14ac:dyDescent="0.2">
      <c r="A554" s="15"/>
    </row>
    <row r="555" spans="1:1" x14ac:dyDescent="0.2">
      <c r="A555" s="15"/>
    </row>
    <row r="556" spans="1:1" x14ac:dyDescent="0.2">
      <c r="A556" s="15"/>
    </row>
    <row r="557" spans="1:1" x14ac:dyDescent="0.2">
      <c r="A557" s="15"/>
    </row>
    <row r="558" spans="1:1" x14ac:dyDescent="0.2">
      <c r="A558" s="15"/>
    </row>
    <row r="559" spans="1:1" x14ac:dyDescent="0.2">
      <c r="A559" s="15"/>
    </row>
    <row r="560" spans="1:1" x14ac:dyDescent="0.2">
      <c r="A560" s="15"/>
    </row>
    <row r="561" spans="1:1" x14ac:dyDescent="0.2">
      <c r="A561" s="15"/>
    </row>
    <row r="562" spans="1:1" x14ac:dyDescent="0.2">
      <c r="A562" s="15"/>
    </row>
    <row r="563" spans="1:1" x14ac:dyDescent="0.2">
      <c r="A563" s="15"/>
    </row>
    <row r="564" spans="1:1" x14ac:dyDescent="0.2">
      <c r="A564" s="15"/>
    </row>
    <row r="565" spans="1:1" x14ac:dyDescent="0.2">
      <c r="A565" s="15"/>
    </row>
    <row r="566" spans="1:1" x14ac:dyDescent="0.2">
      <c r="A566" s="15"/>
    </row>
    <row r="567" spans="1:1" x14ac:dyDescent="0.2">
      <c r="A567" s="15"/>
    </row>
    <row r="568" spans="1:1" x14ac:dyDescent="0.2">
      <c r="A568" s="15"/>
    </row>
    <row r="569" spans="1:1" x14ac:dyDescent="0.2">
      <c r="A569" s="15"/>
    </row>
    <row r="570" spans="1:1" x14ac:dyDescent="0.2">
      <c r="A570" s="15"/>
    </row>
    <row r="571" spans="1:1" x14ac:dyDescent="0.2">
      <c r="A571" s="15"/>
    </row>
    <row r="572" spans="1:1" x14ac:dyDescent="0.2">
      <c r="A572" s="15"/>
    </row>
    <row r="573" spans="1:1" x14ac:dyDescent="0.2">
      <c r="A573" s="15"/>
    </row>
    <row r="574" spans="1:1" x14ac:dyDescent="0.2">
      <c r="A574" s="15"/>
    </row>
    <row r="575" spans="1:1" x14ac:dyDescent="0.2">
      <c r="A575" s="15"/>
    </row>
    <row r="576" spans="1:1" x14ac:dyDescent="0.2">
      <c r="A576" s="15"/>
    </row>
    <row r="577" spans="1:1" x14ac:dyDescent="0.2">
      <c r="A577" s="15"/>
    </row>
    <row r="578" spans="1:1" x14ac:dyDescent="0.2">
      <c r="A578" s="15"/>
    </row>
    <row r="579" spans="1:1" x14ac:dyDescent="0.2">
      <c r="A579" s="15"/>
    </row>
    <row r="580" spans="1:1" x14ac:dyDescent="0.2">
      <c r="A580" s="15"/>
    </row>
    <row r="581" spans="1:1" x14ac:dyDescent="0.2">
      <c r="A581" s="15"/>
    </row>
    <row r="582" spans="1:1" x14ac:dyDescent="0.2">
      <c r="A582" s="15"/>
    </row>
    <row r="583" spans="1:1" x14ac:dyDescent="0.2">
      <c r="A583" s="15"/>
    </row>
    <row r="584" spans="1:1" x14ac:dyDescent="0.2">
      <c r="A584" s="15"/>
    </row>
    <row r="585" spans="1:1" x14ac:dyDescent="0.2">
      <c r="A585" s="15"/>
    </row>
    <row r="586" spans="1:1" x14ac:dyDescent="0.2">
      <c r="A586" s="15"/>
    </row>
    <row r="587" spans="1:1" x14ac:dyDescent="0.2">
      <c r="A587" s="15"/>
    </row>
    <row r="588" spans="1:1" x14ac:dyDescent="0.2">
      <c r="A588" s="15"/>
    </row>
    <row r="589" spans="1:1" x14ac:dyDescent="0.2">
      <c r="A589" s="15"/>
    </row>
    <row r="590" spans="1:1" x14ac:dyDescent="0.2">
      <c r="A590" s="15"/>
    </row>
    <row r="591" spans="1:1" x14ac:dyDescent="0.2">
      <c r="A591" s="15"/>
    </row>
    <row r="592" spans="1:1" x14ac:dyDescent="0.2">
      <c r="A592" s="15"/>
    </row>
    <row r="593" spans="1:1" x14ac:dyDescent="0.2">
      <c r="A593" s="15"/>
    </row>
    <row r="594" spans="1:1" x14ac:dyDescent="0.2">
      <c r="A594" s="15"/>
    </row>
    <row r="595" spans="1:1" x14ac:dyDescent="0.2">
      <c r="A595" s="15"/>
    </row>
    <row r="596" spans="1:1" x14ac:dyDescent="0.2">
      <c r="A596" s="15"/>
    </row>
    <row r="597" spans="1:1" x14ac:dyDescent="0.2">
      <c r="A597" s="15"/>
    </row>
    <row r="598" spans="1:1" x14ac:dyDescent="0.2">
      <c r="A598" s="15"/>
    </row>
    <row r="599" spans="1:1" x14ac:dyDescent="0.2">
      <c r="A599" s="15"/>
    </row>
    <row r="600" spans="1:1" x14ac:dyDescent="0.2">
      <c r="A600" s="15"/>
    </row>
    <row r="601" spans="1:1" x14ac:dyDescent="0.2">
      <c r="A601" s="15"/>
    </row>
    <row r="602" spans="1:1" x14ac:dyDescent="0.2">
      <c r="A602" s="15"/>
    </row>
    <row r="603" spans="1:1" x14ac:dyDescent="0.2">
      <c r="A603" s="15"/>
    </row>
    <row r="604" spans="1:1" x14ac:dyDescent="0.2">
      <c r="A604" s="15"/>
    </row>
    <row r="605" spans="1:1" x14ac:dyDescent="0.2">
      <c r="A605" s="15"/>
    </row>
    <row r="606" spans="1:1" x14ac:dyDescent="0.2">
      <c r="A606" s="15"/>
    </row>
    <row r="607" spans="1:1" x14ac:dyDescent="0.2">
      <c r="A607" s="15"/>
    </row>
    <row r="608" spans="1:1" x14ac:dyDescent="0.2">
      <c r="A608" s="15"/>
    </row>
    <row r="609" spans="1:1" x14ac:dyDescent="0.2">
      <c r="A609" s="15"/>
    </row>
    <row r="610" spans="1:1" x14ac:dyDescent="0.2">
      <c r="A610" s="15"/>
    </row>
    <row r="611" spans="1:1" x14ac:dyDescent="0.2">
      <c r="A611" s="15"/>
    </row>
    <row r="612" spans="1:1" x14ac:dyDescent="0.2">
      <c r="A612" s="15"/>
    </row>
    <row r="613" spans="1:1" x14ac:dyDescent="0.2">
      <c r="A613" s="15"/>
    </row>
    <row r="614" spans="1:1" x14ac:dyDescent="0.2">
      <c r="A614" s="15"/>
    </row>
    <row r="615" spans="1:1" x14ac:dyDescent="0.2">
      <c r="A615" s="15"/>
    </row>
    <row r="616" spans="1:1" x14ac:dyDescent="0.2">
      <c r="A616" s="15"/>
    </row>
    <row r="617" spans="1:1" x14ac:dyDescent="0.2">
      <c r="A617" s="15"/>
    </row>
    <row r="618" spans="1:1" x14ac:dyDescent="0.2">
      <c r="A618" s="15"/>
    </row>
    <row r="619" spans="1:1" x14ac:dyDescent="0.2">
      <c r="A619" s="15"/>
    </row>
    <row r="620" spans="1:1" x14ac:dyDescent="0.2">
      <c r="A620" s="15"/>
    </row>
    <row r="621" spans="1:1" x14ac:dyDescent="0.2">
      <c r="A621" s="15"/>
    </row>
    <row r="622" spans="1:1" x14ac:dyDescent="0.2">
      <c r="A622" s="15"/>
    </row>
    <row r="623" spans="1:1" x14ac:dyDescent="0.2">
      <c r="A623" s="15"/>
    </row>
    <row r="624" spans="1:1" x14ac:dyDescent="0.2">
      <c r="A624" s="15"/>
    </row>
    <row r="625" spans="1:1" x14ac:dyDescent="0.2">
      <c r="A625" s="15"/>
    </row>
    <row r="626" spans="1:1" x14ac:dyDescent="0.2">
      <c r="A626" s="15"/>
    </row>
    <row r="627" spans="1:1" x14ac:dyDescent="0.2">
      <c r="A627" s="15"/>
    </row>
    <row r="628" spans="1:1" x14ac:dyDescent="0.2">
      <c r="A628" s="15"/>
    </row>
    <row r="629" spans="1:1" x14ac:dyDescent="0.2">
      <c r="A629" s="15"/>
    </row>
    <row r="630" spans="1:1" x14ac:dyDescent="0.2">
      <c r="A630" s="15"/>
    </row>
    <row r="631" spans="1:1" x14ac:dyDescent="0.2">
      <c r="A631" s="15"/>
    </row>
    <row r="632" spans="1:1" x14ac:dyDescent="0.2">
      <c r="A632" s="15"/>
    </row>
    <row r="633" spans="1:1" x14ac:dyDescent="0.2">
      <c r="A633" s="15"/>
    </row>
    <row r="634" spans="1:1" x14ac:dyDescent="0.2">
      <c r="A634" s="15"/>
    </row>
    <row r="635" spans="1:1" x14ac:dyDescent="0.2">
      <c r="A635" s="15"/>
    </row>
    <row r="636" spans="1:1" x14ac:dyDescent="0.2">
      <c r="A636" s="15"/>
    </row>
    <row r="637" spans="1:1" x14ac:dyDescent="0.2">
      <c r="A637" s="15"/>
    </row>
    <row r="638" spans="1:1" x14ac:dyDescent="0.2">
      <c r="A638" s="15"/>
    </row>
    <row r="639" spans="1:1" x14ac:dyDescent="0.2">
      <c r="A639" s="15"/>
    </row>
    <row r="640" spans="1:1" x14ac:dyDescent="0.2">
      <c r="A640" s="15"/>
    </row>
    <row r="641" spans="1:1" x14ac:dyDescent="0.2">
      <c r="A641" s="15"/>
    </row>
    <row r="642" spans="1:1" x14ac:dyDescent="0.2">
      <c r="A642" s="15"/>
    </row>
    <row r="643" spans="1:1" x14ac:dyDescent="0.2">
      <c r="A643" s="15"/>
    </row>
    <row r="644" spans="1:1" x14ac:dyDescent="0.2">
      <c r="A644" s="15"/>
    </row>
    <row r="645" spans="1:1" x14ac:dyDescent="0.2">
      <c r="A645" s="15"/>
    </row>
    <row r="646" spans="1:1" x14ac:dyDescent="0.2">
      <c r="A646" s="15"/>
    </row>
    <row r="647" spans="1:1" x14ac:dyDescent="0.2">
      <c r="A647" s="15"/>
    </row>
    <row r="648" spans="1:1" x14ac:dyDescent="0.2">
      <c r="A648" s="15"/>
    </row>
    <row r="649" spans="1:1" x14ac:dyDescent="0.2">
      <c r="A649" s="15"/>
    </row>
    <row r="650" spans="1:1" x14ac:dyDescent="0.2">
      <c r="A650" s="15"/>
    </row>
    <row r="651" spans="1:1" x14ac:dyDescent="0.2">
      <c r="A651" s="15"/>
    </row>
    <row r="652" spans="1:1" x14ac:dyDescent="0.2">
      <c r="A652" s="15"/>
    </row>
    <row r="653" spans="1:1" x14ac:dyDescent="0.2">
      <c r="A653" s="15"/>
    </row>
    <row r="654" spans="1:1" x14ac:dyDescent="0.2">
      <c r="A654" s="15"/>
    </row>
    <row r="655" spans="1:1" x14ac:dyDescent="0.2">
      <c r="A655" s="15"/>
    </row>
    <row r="656" spans="1:1" x14ac:dyDescent="0.2">
      <c r="A656" s="15"/>
    </row>
    <row r="657" spans="1:1" x14ac:dyDescent="0.2">
      <c r="A657" s="15"/>
    </row>
    <row r="658" spans="1:1" x14ac:dyDescent="0.2">
      <c r="A658" s="15"/>
    </row>
    <row r="659" spans="1:1" x14ac:dyDescent="0.2">
      <c r="A659" s="15"/>
    </row>
    <row r="660" spans="1:1" x14ac:dyDescent="0.2">
      <c r="A660" s="15"/>
    </row>
    <row r="661" spans="1:1" x14ac:dyDescent="0.2">
      <c r="A661" s="15"/>
    </row>
    <row r="662" spans="1:1" x14ac:dyDescent="0.2">
      <c r="A662" s="15"/>
    </row>
    <row r="663" spans="1:1" x14ac:dyDescent="0.2">
      <c r="A663" s="15"/>
    </row>
    <row r="664" spans="1:1" x14ac:dyDescent="0.2">
      <c r="A664" s="15"/>
    </row>
    <row r="665" spans="1:1" x14ac:dyDescent="0.2">
      <c r="A665" s="15"/>
    </row>
    <row r="666" spans="1:1" x14ac:dyDescent="0.2">
      <c r="A666" s="15"/>
    </row>
    <row r="667" spans="1:1" x14ac:dyDescent="0.2">
      <c r="A667" s="15"/>
    </row>
    <row r="668" spans="1:1" x14ac:dyDescent="0.2">
      <c r="A668" s="15"/>
    </row>
    <row r="669" spans="1:1" x14ac:dyDescent="0.2">
      <c r="A669" s="15"/>
    </row>
    <row r="670" spans="1:1" x14ac:dyDescent="0.2">
      <c r="A670" s="15"/>
    </row>
    <row r="671" spans="1:1" x14ac:dyDescent="0.2">
      <c r="A671" s="15"/>
    </row>
    <row r="672" spans="1:1" x14ac:dyDescent="0.2">
      <c r="A672" s="15"/>
    </row>
    <row r="673" spans="1:1" x14ac:dyDescent="0.2">
      <c r="A673" s="15"/>
    </row>
    <row r="674" spans="1:1" x14ac:dyDescent="0.2">
      <c r="A674" s="15"/>
    </row>
    <row r="675" spans="1:1" x14ac:dyDescent="0.2">
      <c r="A675" s="15"/>
    </row>
    <row r="676" spans="1:1" x14ac:dyDescent="0.2">
      <c r="A676" s="15"/>
    </row>
    <row r="677" spans="1:1" x14ac:dyDescent="0.2">
      <c r="A677" s="15"/>
    </row>
    <row r="678" spans="1:1" x14ac:dyDescent="0.2">
      <c r="A678" s="15"/>
    </row>
    <row r="679" spans="1:1" x14ac:dyDescent="0.2">
      <c r="A679" s="15"/>
    </row>
    <row r="680" spans="1:1" x14ac:dyDescent="0.2">
      <c r="A680" s="15"/>
    </row>
    <row r="681" spans="1:1" x14ac:dyDescent="0.2">
      <c r="A681" s="15"/>
    </row>
    <row r="682" spans="1:1" x14ac:dyDescent="0.2">
      <c r="A682" s="15"/>
    </row>
    <row r="683" spans="1:1" x14ac:dyDescent="0.2">
      <c r="A683" s="15"/>
    </row>
    <row r="684" spans="1:1" x14ac:dyDescent="0.2">
      <c r="A684" s="15"/>
    </row>
    <row r="685" spans="1:1" x14ac:dyDescent="0.2">
      <c r="A685" s="15"/>
    </row>
    <row r="686" spans="1:1" x14ac:dyDescent="0.2">
      <c r="A686" s="15"/>
    </row>
    <row r="687" spans="1:1" x14ac:dyDescent="0.2">
      <c r="A687" s="15"/>
    </row>
    <row r="688" spans="1:1" x14ac:dyDescent="0.2">
      <c r="A688" s="15"/>
    </row>
    <row r="689" spans="1:1" x14ac:dyDescent="0.2">
      <c r="A689" s="15"/>
    </row>
    <row r="690" spans="1:1" x14ac:dyDescent="0.2">
      <c r="A690" s="15"/>
    </row>
    <row r="691" spans="1:1" x14ac:dyDescent="0.2">
      <c r="A691" s="15"/>
    </row>
    <row r="692" spans="1:1" x14ac:dyDescent="0.2">
      <c r="A692" s="15"/>
    </row>
    <row r="693" spans="1:1" x14ac:dyDescent="0.2">
      <c r="A693" s="15"/>
    </row>
    <row r="694" spans="1:1" x14ac:dyDescent="0.2">
      <c r="A694" s="15"/>
    </row>
    <row r="695" spans="1:1" x14ac:dyDescent="0.2">
      <c r="A695" s="15"/>
    </row>
    <row r="696" spans="1:1" x14ac:dyDescent="0.2">
      <c r="A696" s="15"/>
    </row>
    <row r="697" spans="1:1" x14ac:dyDescent="0.2">
      <c r="A697" s="15"/>
    </row>
    <row r="698" spans="1:1" x14ac:dyDescent="0.2">
      <c r="A698" s="15"/>
    </row>
    <row r="699" spans="1:1" x14ac:dyDescent="0.2">
      <c r="A699" s="15"/>
    </row>
    <row r="700" spans="1:1" x14ac:dyDescent="0.2">
      <c r="A700" s="15"/>
    </row>
    <row r="701" spans="1:1" x14ac:dyDescent="0.2">
      <c r="A701" s="15"/>
    </row>
    <row r="702" spans="1:1" x14ac:dyDescent="0.2">
      <c r="A702" s="15"/>
    </row>
    <row r="703" spans="1:1" x14ac:dyDescent="0.2">
      <c r="A703" s="15"/>
    </row>
    <row r="704" spans="1:1" x14ac:dyDescent="0.2">
      <c r="A704" s="15"/>
    </row>
    <row r="705" spans="1:1" x14ac:dyDescent="0.2">
      <c r="A705" s="15"/>
    </row>
    <row r="706" spans="1:1" x14ac:dyDescent="0.2">
      <c r="A706" s="15"/>
    </row>
    <row r="707" spans="1:1" x14ac:dyDescent="0.2">
      <c r="A707" s="15"/>
    </row>
    <row r="708" spans="1:1" x14ac:dyDescent="0.2">
      <c r="A708" s="15"/>
    </row>
    <row r="709" spans="1:1" x14ac:dyDescent="0.2">
      <c r="A709" s="15"/>
    </row>
    <row r="710" spans="1:1" x14ac:dyDescent="0.2">
      <c r="A710" s="15"/>
    </row>
    <row r="711" spans="1:1" x14ac:dyDescent="0.2">
      <c r="A711" s="15"/>
    </row>
    <row r="712" spans="1:1" x14ac:dyDescent="0.2">
      <c r="A712" s="15"/>
    </row>
    <row r="713" spans="1:1" x14ac:dyDescent="0.2">
      <c r="A713" s="15"/>
    </row>
    <row r="714" spans="1:1" x14ac:dyDescent="0.2">
      <c r="A714" s="15"/>
    </row>
    <row r="715" spans="1:1" x14ac:dyDescent="0.2">
      <c r="A715" s="15"/>
    </row>
    <row r="716" spans="1:1" x14ac:dyDescent="0.2">
      <c r="A716" s="15"/>
    </row>
    <row r="717" spans="1:1" x14ac:dyDescent="0.2">
      <c r="A717" s="15"/>
    </row>
    <row r="718" spans="1:1" x14ac:dyDescent="0.2">
      <c r="A718" s="15"/>
    </row>
    <row r="719" spans="1:1" x14ac:dyDescent="0.2">
      <c r="A719" s="15"/>
    </row>
    <row r="720" spans="1:1" x14ac:dyDescent="0.2">
      <c r="A720" s="15"/>
    </row>
    <row r="721" spans="1:1" x14ac:dyDescent="0.2">
      <c r="A721" s="15"/>
    </row>
    <row r="722" spans="1:1" x14ac:dyDescent="0.2">
      <c r="A722" s="15"/>
    </row>
    <row r="723" spans="1:1" x14ac:dyDescent="0.2">
      <c r="A723" s="15"/>
    </row>
    <row r="724" spans="1:1" x14ac:dyDescent="0.2">
      <c r="A724" s="15"/>
    </row>
    <row r="725" spans="1:1" x14ac:dyDescent="0.2">
      <c r="A725" s="15"/>
    </row>
    <row r="726" spans="1:1" x14ac:dyDescent="0.2">
      <c r="A726" s="15"/>
    </row>
    <row r="727" spans="1:1" x14ac:dyDescent="0.2">
      <c r="A727" s="15"/>
    </row>
    <row r="728" spans="1:1" x14ac:dyDescent="0.2">
      <c r="A728" s="15"/>
    </row>
    <row r="729" spans="1:1" x14ac:dyDescent="0.2">
      <c r="A729" s="15"/>
    </row>
    <row r="730" spans="1:1" x14ac:dyDescent="0.2">
      <c r="A730" s="15"/>
    </row>
    <row r="731" spans="1:1" x14ac:dyDescent="0.2">
      <c r="A731" s="15"/>
    </row>
    <row r="732" spans="1:1" x14ac:dyDescent="0.2">
      <c r="A732" s="15"/>
    </row>
    <row r="733" spans="1:1" x14ac:dyDescent="0.2">
      <c r="A733" s="15"/>
    </row>
    <row r="734" spans="1:1" x14ac:dyDescent="0.2">
      <c r="A734" s="15"/>
    </row>
    <row r="735" spans="1:1" x14ac:dyDescent="0.2">
      <c r="A735" s="15"/>
    </row>
    <row r="736" spans="1:1" x14ac:dyDescent="0.2">
      <c r="A736" s="15"/>
    </row>
    <row r="737" spans="1:1" x14ac:dyDescent="0.2">
      <c r="A737" s="15"/>
    </row>
    <row r="738" spans="1:1" x14ac:dyDescent="0.2">
      <c r="A738" s="15"/>
    </row>
    <row r="739" spans="1:1" x14ac:dyDescent="0.2">
      <c r="A739" s="15"/>
    </row>
    <row r="740" spans="1:1" x14ac:dyDescent="0.2">
      <c r="A740" s="15"/>
    </row>
    <row r="741" spans="1:1" x14ac:dyDescent="0.2">
      <c r="A741" s="15"/>
    </row>
    <row r="742" spans="1:1" x14ac:dyDescent="0.2">
      <c r="A742" s="15"/>
    </row>
    <row r="743" spans="1:1" x14ac:dyDescent="0.2">
      <c r="A743" s="15"/>
    </row>
    <row r="744" spans="1:1" x14ac:dyDescent="0.2">
      <c r="A744" s="15"/>
    </row>
    <row r="745" spans="1:1" x14ac:dyDescent="0.2">
      <c r="A745" s="15"/>
    </row>
    <row r="746" spans="1:1" x14ac:dyDescent="0.2">
      <c r="A746" s="15"/>
    </row>
    <row r="747" spans="1:1" x14ac:dyDescent="0.2">
      <c r="A747" s="15"/>
    </row>
    <row r="748" spans="1:1" x14ac:dyDescent="0.2">
      <c r="A748" s="15"/>
    </row>
    <row r="749" spans="1:1" x14ac:dyDescent="0.2">
      <c r="A749" s="15"/>
    </row>
    <row r="750" spans="1:1" x14ac:dyDescent="0.2">
      <c r="A750" s="15"/>
    </row>
    <row r="751" spans="1:1" x14ac:dyDescent="0.2">
      <c r="A751" s="15"/>
    </row>
    <row r="752" spans="1:1" x14ac:dyDescent="0.2">
      <c r="A752" s="15"/>
    </row>
    <row r="753" spans="1:1" x14ac:dyDescent="0.2">
      <c r="A753" s="15"/>
    </row>
    <row r="754" spans="1:1" x14ac:dyDescent="0.2">
      <c r="A754" s="15"/>
    </row>
    <row r="755" spans="1:1" x14ac:dyDescent="0.2">
      <c r="A755" s="15"/>
    </row>
    <row r="756" spans="1:1" x14ac:dyDescent="0.2">
      <c r="A756" s="15"/>
    </row>
    <row r="757" spans="1:1" x14ac:dyDescent="0.2">
      <c r="A757" s="15"/>
    </row>
    <row r="758" spans="1:1" x14ac:dyDescent="0.2">
      <c r="A758" s="15"/>
    </row>
    <row r="759" spans="1:1" x14ac:dyDescent="0.2">
      <c r="A759" s="15"/>
    </row>
    <row r="760" spans="1:1" x14ac:dyDescent="0.2">
      <c r="A760" s="15"/>
    </row>
    <row r="761" spans="1:1" x14ac:dyDescent="0.2">
      <c r="A761" s="15"/>
    </row>
    <row r="762" spans="1:1" x14ac:dyDescent="0.2">
      <c r="A762" s="15"/>
    </row>
    <row r="763" spans="1:1" x14ac:dyDescent="0.2">
      <c r="A763" s="15"/>
    </row>
    <row r="764" spans="1:1" x14ac:dyDescent="0.2">
      <c r="A764" s="15"/>
    </row>
    <row r="765" spans="1:1" x14ac:dyDescent="0.2">
      <c r="A765" s="15"/>
    </row>
    <row r="766" spans="1:1" x14ac:dyDescent="0.2">
      <c r="A766" s="15"/>
    </row>
    <row r="767" spans="1:1" x14ac:dyDescent="0.2">
      <c r="A767" s="15"/>
    </row>
    <row r="768" spans="1:1" x14ac:dyDescent="0.2">
      <c r="A768" s="15"/>
    </row>
    <row r="769" spans="1:1" x14ac:dyDescent="0.2">
      <c r="A769" s="15"/>
    </row>
    <row r="770" spans="1:1" x14ac:dyDescent="0.2">
      <c r="A770" s="15"/>
    </row>
    <row r="771" spans="1:1" x14ac:dyDescent="0.2">
      <c r="A771" s="15"/>
    </row>
    <row r="772" spans="1:1" x14ac:dyDescent="0.2">
      <c r="A772" s="15"/>
    </row>
    <row r="773" spans="1:1" x14ac:dyDescent="0.2">
      <c r="A773" s="15"/>
    </row>
    <row r="774" spans="1:1" x14ac:dyDescent="0.2">
      <c r="A774" s="15"/>
    </row>
    <row r="775" spans="1:1" x14ac:dyDescent="0.2">
      <c r="A775" s="15"/>
    </row>
    <row r="776" spans="1:1" x14ac:dyDescent="0.2">
      <c r="A776" s="15"/>
    </row>
    <row r="777" spans="1:1" x14ac:dyDescent="0.2">
      <c r="A777" s="15"/>
    </row>
    <row r="778" spans="1:1" x14ac:dyDescent="0.2">
      <c r="A778" s="15"/>
    </row>
    <row r="779" spans="1:1" x14ac:dyDescent="0.2">
      <c r="A779" s="15"/>
    </row>
    <row r="780" spans="1:1" x14ac:dyDescent="0.2">
      <c r="A780" s="15"/>
    </row>
    <row r="781" spans="1:1" x14ac:dyDescent="0.2">
      <c r="A781" s="15"/>
    </row>
    <row r="782" spans="1:1" x14ac:dyDescent="0.2">
      <c r="A782" s="15"/>
    </row>
    <row r="783" spans="1:1" x14ac:dyDescent="0.2">
      <c r="A783" s="15"/>
    </row>
    <row r="784" spans="1:1" x14ac:dyDescent="0.2">
      <c r="A784" s="15"/>
    </row>
    <row r="785" spans="1:1" x14ac:dyDescent="0.2">
      <c r="A785" s="15"/>
    </row>
    <row r="786" spans="1:1" x14ac:dyDescent="0.2">
      <c r="A786" s="15"/>
    </row>
    <row r="787" spans="1:1" x14ac:dyDescent="0.2">
      <c r="A787" s="15"/>
    </row>
    <row r="788" spans="1:1" x14ac:dyDescent="0.2">
      <c r="A788" s="15"/>
    </row>
    <row r="789" spans="1:1" x14ac:dyDescent="0.2">
      <c r="A789" s="15"/>
    </row>
    <row r="790" spans="1:1" x14ac:dyDescent="0.2">
      <c r="A790" s="15"/>
    </row>
    <row r="791" spans="1:1" x14ac:dyDescent="0.2">
      <c r="A791" s="15"/>
    </row>
    <row r="792" spans="1:1" x14ac:dyDescent="0.2">
      <c r="A792" s="15"/>
    </row>
    <row r="793" spans="1:1" x14ac:dyDescent="0.2">
      <c r="A793" s="15"/>
    </row>
    <row r="794" spans="1:1" x14ac:dyDescent="0.2">
      <c r="A794" s="15"/>
    </row>
    <row r="795" spans="1:1" x14ac:dyDescent="0.2">
      <c r="A795" s="15"/>
    </row>
    <row r="796" spans="1:1" x14ac:dyDescent="0.2">
      <c r="A796" s="15"/>
    </row>
    <row r="797" spans="1:1" x14ac:dyDescent="0.2">
      <c r="A797" s="15"/>
    </row>
    <row r="798" spans="1:1" x14ac:dyDescent="0.2">
      <c r="A798" s="15"/>
    </row>
    <row r="799" spans="1:1" x14ac:dyDescent="0.2">
      <c r="A799" s="15"/>
    </row>
    <row r="800" spans="1:1" x14ac:dyDescent="0.2">
      <c r="A800" s="15"/>
    </row>
    <row r="801" spans="1:1" x14ac:dyDescent="0.2">
      <c r="A801" s="15"/>
    </row>
    <row r="802" spans="1:1" x14ac:dyDescent="0.2">
      <c r="A802" s="15"/>
    </row>
    <row r="803" spans="1:1" x14ac:dyDescent="0.2">
      <c r="A803" s="15"/>
    </row>
    <row r="804" spans="1:1" x14ac:dyDescent="0.2">
      <c r="A804" s="15"/>
    </row>
    <row r="805" spans="1:1" x14ac:dyDescent="0.2">
      <c r="A805" s="15"/>
    </row>
    <row r="806" spans="1:1" x14ac:dyDescent="0.2">
      <c r="A806" s="15"/>
    </row>
    <row r="807" spans="1:1" x14ac:dyDescent="0.2">
      <c r="A807" s="15"/>
    </row>
    <row r="808" spans="1:1" x14ac:dyDescent="0.2">
      <c r="A808" s="15"/>
    </row>
    <row r="809" spans="1:1" x14ac:dyDescent="0.2">
      <c r="A809" s="15"/>
    </row>
    <row r="810" spans="1:1" x14ac:dyDescent="0.2">
      <c r="A810" s="15"/>
    </row>
    <row r="811" spans="1:1" x14ac:dyDescent="0.2">
      <c r="A811" s="15"/>
    </row>
    <row r="812" spans="1:1" x14ac:dyDescent="0.2">
      <c r="A812" s="15"/>
    </row>
    <row r="813" spans="1:1" x14ac:dyDescent="0.2">
      <c r="A813" s="15"/>
    </row>
    <row r="814" spans="1:1" x14ac:dyDescent="0.2">
      <c r="A814" s="15"/>
    </row>
    <row r="815" spans="1:1" x14ac:dyDescent="0.2">
      <c r="A815" s="15"/>
    </row>
    <row r="816" spans="1:1" x14ac:dyDescent="0.2">
      <c r="A816" s="15"/>
    </row>
    <row r="817" spans="1:1" x14ac:dyDescent="0.2">
      <c r="A817" s="15"/>
    </row>
    <row r="818" spans="1:1" x14ac:dyDescent="0.2">
      <c r="A818" s="15"/>
    </row>
    <row r="819" spans="1:1" x14ac:dyDescent="0.2">
      <c r="A819" s="15"/>
    </row>
    <row r="820" spans="1:1" x14ac:dyDescent="0.2">
      <c r="A820" s="15"/>
    </row>
    <row r="821" spans="1:1" x14ac:dyDescent="0.2">
      <c r="A821" s="15"/>
    </row>
    <row r="822" spans="1:1" x14ac:dyDescent="0.2">
      <c r="A822" s="15"/>
    </row>
    <row r="823" spans="1:1" x14ac:dyDescent="0.2">
      <c r="A823" s="15"/>
    </row>
    <row r="824" spans="1:1" x14ac:dyDescent="0.2">
      <c r="A824" s="15"/>
    </row>
    <row r="825" spans="1:1" x14ac:dyDescent="0.2">
      <c r="A825" s="15"/>
    </row>
    <row r="826" spans="1:1" x14ac:dyDescent="0.2">
      <c r="A826" s="15"/>
    </row>
    <row r="827" spans="1:1" x14ac:dyDescent="0.2">
      <c r="A827" s="15"/>
    </row>
    <row r="828" spans="1:1" x14ac:dyDescent="0.2">
      <c r="A828" s="15"/>
    </row>
    <row r="829" spans="1:1" x14ac:dyDescent="0.2">
      <c r="A829" s="15"/>
    </row>
    <row r="830" spans="1:1" x14ac:dyDescent="0.2">
      <c r="A830" s="15"/>
    </row>
    <row r="831" spans="1:1" x14ac:dyDescent="0.2">
      <c r="A831" s="15"/>
    </row>
    <row r="832" spans="1:1" x14ac:dyDescent="0.2">
      <c r="A832" s="15"/>
    </row>
    <row r="833" spans="1:1" x14ac:dyDescent="0.2">
      <c r="A833" s="15"/>
    </row>
    <row r="834" spans="1:1" x14ac:dyDescent="0.2">
      <c r="A834" s="15"/>
    </row>
    <row r="835" spans="1:1" x14ac:dyDescent="0.2">
      <c r="A835" s="15"/>
    </row>
    <row r="836" spans="1:1" x14ac:dyDescent="0.2">
      <c r="A836" s="15"/>
    </row>
    <row r="837" spans="1:1" x14ac:dyDescent="0.2">
      <c r="A837" s="15"/>
    </row>
    <row r="838" spans="1:1" x14ac:dyDescent="0.2">
      <c r="A838" s="15"/>
    </row>
    <row r="839" spans="1:1" x14ac:dyDescent="0.2">
      <c r="A839" s="15"/>
    </row>
    <row r="840" spans="1:1" x14ac:dyDescent="0.2">
      <c r="A840" s="15"/>
    </row>
    <row r="841" spans="1:1" x14ac:dyDescent="0.2">
      <c r="A841" s="15"/>
    </row>
    <row r="842" spans="1:1" x14ac:dyDescent="0.2">
      <c r="A842" s="15"/>
    </row>
    <row r="843" spans="1:1" x14ac:dyDescent="0.2">
      <c r="A843" s="15"/>
    </row>
    <row r="844" spans="1:1" x14ac:dyDescent="0.2">
      <c r="A844" s="15"/>
    </row>
    <row r="845" spans="1:1" x14ac:dyDescent="0.2">
      <c r="A845" s="15"/>
    </row>
    <row r="846" spans="1:1" x14ac:dyDescent="0.2">
      <c r="A846" s="15"/>
    </row>
    <row r="847" spans="1:1" x14ac:dyDescent="0.2">
      <c r="A847" s="15"/>
    </row>
    <row r="848" spans="1:1" x14ac:dyDescent="0.2">
      <c r="A848" s="15"/>
    </row>
    <row r="849" spans="1:1" x14ac:dyDescent="0.2">
      <c r="A849" s="15"/>
    </row>
    <row r="850" spans="1:1" x14ac:dyDescent="0.2">
      <c r="A850" s="15"/>
    </row>
    <row r="851" spans="1:1" x14ac:dyDescent="0.2">
      <c r="A851" s="15"/>
    </row>
    <row r="852" spans="1:1" x14ac:dyDescent="0.2">
      <c r="A852" s="15"/>
    </row>
    <row r="853" spans="1:1" x14ac:dyDescent="0.2">
      <c r="A853" s="15"/>
    </row>
    <row r="854" spans="1:1" x14ac:dyDescent="0.2">
      <c r="A854" s="15"/>
    </row>
    <row r="855" spans="1:1" x14ac:dyDescent="0.2">
      <c r="A855" s="15"/>
    </row>
    <row r="856" spans="1:1" x14ac:dyDescent="0.2">
      <c r="A856" s="15"/>
    </row>
    <row r="857" spans="1:1" x14ac:dyDescent="0.2">
      <c r="A857" s="15"/>
    </row>
    <row r="858" spans="1:1" x14ac:dyDescent="0.2">
      <c r="A858" s="15"/>
    </row>
    <row r="859" spans="1:1" x14ac:dyDescent="0.2">
      <c r="A859" s="15"/>
    </row>
    <row r="860" spans="1:1" x14ac:dyDescent="0.2">
      <c r="A860" s="15"/>
    </row>
    <row r="861" spans="1:1" x14ac:dyDescent="0.2">
      <c r="A861" s="15"/>
    </row>
    <row r="862" spans="1:1" x14ac:dyDescent="0.2">
      <c r="A862" s="15"/>
    </row>
    <row r="863" spans="1:1" x14ac:dyDescent="0.2">
      <c r="A863" s="15"/>
    </row>
    <row r="864" spans="1:1" x14ac:dyDescent="0.2">
      <c r="A864" s="15"/>
    </row>
    <row r="865" spans="1:1" x14ac:dyDescent="0.2">
      <c r="A865" s="15"/>
    </row>
    <row r="866" spans="1:1" x14ac:dyDescent="0.2">
      <c r="A866" s="15"/>
    </row>
    <row r="867" spans="1:1" x14ac:dyDescent="0.2">
      <c r="A867" s="15"/>
    </row>
    <row r="868" spans="1:1" x14ac:dyDescent="0.2">
      <c r="A868" s="15"/>
    </row>
    <row r="869" spans="1:1" x14ac:dyDescent="0.2">
      <c r="A869" s="15"/>
    </row>
    <row r="870" spans="1:1" x14ac:dyDescent="0.2">
      <c r="A870" s="15"/>
    </row>
    <row r="871" spans="1:1" x14ac:dyDescent="0.2">
      <c r="A871" s="15"/>
    </row>
    <row r="872" spans="1:1" x14ac:dyDescent="0.2">
      <c r="A872" s="15"/>
    </row>
    <row r="873" spans="1:1" x14ac:dyDescent="0.2">
      <c r="A873" s="15"/>
    </row>
    <row r="874" spans="1:1" x14ac:dyDescent="0.2">
      <c r="A874" s="15"/>
    </row>
    <row r="875" spans="1:1" x14ac:dyDescent="0.2">
      <c r="A875" s="15"/>
    </row>
    <row r="876" spans="1:1" x14ac:dyDescent="0.2">
      <c r="A876" s="15"/>
    </row>
    <row r="877" spans="1:1" x14ac:dyDescent="0.2">
      <c r="A877" s="15"/>
    </row>
    <row r="878" spans="1:1" x14ac:dyDescent="0.2">
      <c r="A878" s="15"/>
    </row>
    <row r="879" spans="1:1" x14ac:dyDescent="0.2">
      <c r="A879" s="15"/>
    </row>
    <row r="880" spans="1:1" x14ac:dyDescent="0.2">
      <c r="A880" s="15"/>
    </row>
    <row r="881" spans="1:1" x14ac:dyDescent="0.2">
      <c r="A881" s="15"/>
    </row>
    <row r="882" spans="1:1" x14ac:dyDescent="0.2">
      <c r="A882" s="15"/>
    </row>
    <row r="883" spans="1:1" x14ac:dyDescent="0.2">
      <c r="A883" s="15"/>
    </row>
    <row r="884" spans="1:1" x14ac:dyDescent="0.2">
      <c r="A884" s="15"/>
    </row>
    <row r="885" spans="1:1" x14ac:dyDescent="0.2">
      <c r="A885" s="15"/>
    </row>
    <row r="886" spans="1:1" x14ac:dyDescent="0.2">
      <c r="A886" s="15"/>
    </row>
    <row r="887" spans="1:1" x14ac:dyDescent="0.2">
      <c r="A887" s="15"/>
    </row>
    <row r="888" spans="1:1" x14ac:dyDescent="0.2">
      <c r="A888" s="15"/>
    </row>
    <row r="889" spans="1:1" x14ac:dyDescent="0.2">
      <c r="A889" s="15"/>
    </row>
    <row r="890" spans="1:1" x14ac:dyDescent="0.2">
      <c r="A890" s="15"/>
    </row>
    <row r="891" spans="1:1" x14ac:dyDescent="0.2">
      <c r="A891" s="15"/>
    </row>
    <row r="892" spans="1:1" x14ac:dyDescent="0.2">
      <c r="A892" s="15"/>
    </row>
    <row r="893" spans="1:1" x14ac:dyDescent="0.2">
      <c r="A893" s="15"/>
    </row>
    <row r="894" spans="1:1" x14ac:dyDescent="0.2">
      <c r="A894" s="15"/>
    </row>
    <row r="895" spans="1:1" x14ac:dyDescent="0.2">
      <c r="A895" s="15"/>
    </row>
    <row r="896" spans="1:1" x14ac:dyDescent="0.2">
      <c r="A896" s="15"/>
    </row>
    <row r="897" spans="1:1" x14ac:dyDescent="0.2">
      <c r="A897" s="15"/>
    </row>
    <row r="898" spans="1:1" x14ac:dyDescent="0.2">
      <c r="A898" s="15"/>
    </row>
    <row r="899" spans="1:1" x14ac:dyDescent="0.2">
      <c r="A899" s="15"/>
    </row>
    <row r="900" spans="1:1" x14ac:dyDescent="0.2">
      <c r="A900" s="15"/>
    </row>
    <row r="901" spans="1:1" x14ac:dyDescent="0.2">
      <c r="A901" s="15"/>
    </row>
    <row r="902" spans="1:1" x14ac:dyDescent="0.2">
      <c r="A902" s="15"/>
    </row>
    <row r="903" spans="1:1" x14ac:dyDescent="0.2">
      <c r="A903" s="15"/>
    </row>
    <row r="904" spans="1:1" x14ac:dyDescent="0.2">
      <c r="A904" s="15"/>
    </row>
    <row r="905" spans="1:1" x14ac:dyDescent="0.2">
      <c r="A905" s="15"/>
    </row>
    <row r="906" spans="1:1" x14ac:dyDescent="0.2">
      <c r="A906" s="15"/>
    </row>
    <row r="907" spans="1:1" x14ac:dyDescent="0.2">
      <c r="A907" s="15"/>
    </row>
    <row r="908" spans="1:1" x14ac:dyDescent="0.2">
      <c r="A908" s="15"/>
    </row>
    <row r="909" spans="1:1" x14ac:dyDescent="0.2">
      <c r="A909" s="15"/>
    </row>
    <row r="910" spans="1:1" x14ac:dyDescent="0.2">
      <c r="A910" s="15"/>
    </row>
    <row r="911" spans="1:1" x14ac:dyDescent="0.2">
      <c r="A911" s="15"/>
    </row>
    <row r="912" spans="1:1" x14ac:dyDescent="0.2">
      <c r="A912" s="15"/>
    </row>
    <row r="913" spans="1:1" x14ac:dyDescent="0.2">
      <c r="A913" s="15"/>
    </row>
    <row r="914" spans="1:1" x14ac:dyDescent="0.2">
      <c r="A914" s="15"/>
    </row>
    <row r="915" spans="1:1" x14ac:dyDescent="0.2">
      <c r="A915" s="15"/>
    </row>
    <row r="916" spans="1:1" x14ac:dyDescent="0.2">
      <c r="A916" s="15"/>
    </row>
    <row r="917" spans="1:1" x14ac:dyDescent="0.2">
      <c r="A917" s="15"/>
    </row>
    <row r="918" spans="1:1" x14ac:dyDescent="0.2">
      <c r="A918" s="15"/>
    </row>
    <row r="919" spans="1:1" x14ac:dyDescent="0.2">
      <c r="A919" s="15"/>
    </row>
    <row r="920" spans="1:1" x14ac:dyDescent="0.2">
      <c r="A920" s="15"/>
    </row>
    <row r="921" spans="1:1" x14ac:dyDescent="0.2">
      <c r="A921" s="15"/>
    </row>
    <row r="922" spans="1:1" x14ac:dyDescent="0.2">
      <c r="A922" s="15"/>
    </row>
    <row r="923" spans="1:1" x14ac:dyDescent="0.2">
      <c r="A923" s="15"/>
    </row>
    <row r="924" spans="1:1" x14ac:dyDescent="0.2">
      <c r="A924" s="15"/>
    </row>
    <row r="925" spans="1:1" x14ac:dyDescent="0.2">
      <c r="A925" s="15"/>
    </row>
    <row r="926" spans="1:1" x14ac:dyDescent="0.2">
      <c r="A926" s="15"/>
    </row>
    <row r="927" spans="1:1" x14ac:dyDescent="0.2">
      <c r="A927" s="15"/>
    </row>
    <row r="928" spans="1:1" x14ac:dyDescent="0.2">
      <c r="A928" s="15"/>
    </row>
    <row r="929" spans="1:1" x14ac:dyDescent="0.2">
      <c r="A929" s="15"/>
    </row>
    <row r="930" spans="1:1" x14ac:dyDescent="0.2">
      <c r="A930" s="15"/>
    </row>
    <row r="931" spans="1:1" x14ac:dyDescent="0.2">
      <c r="A931" s="15"/>
    </row>
    <row r="932" spans="1:1" x14ac:dyDescent="0.2">
      <c r="A932" s="15"/>
    </row>
    <row r="933" spans="1:1" x14ac:dyDescent="0.2">
      <c r="A933" s="15"/>
    </row>
    <row r="934" spans="1:1" x14ac:dyDescent="0.2">
      <c r="A934" s="15"/>
    </row>
    <row r="935" spans="1:1" x14ac:dyDescent="0.2">
      <c r="A935" s="15"/>
    </row>
    <row r="936" spans="1:1" x14ac:dyDescent="0.2">
      <c r="A936" s="15"/>
    </row>
    <row r="937" spans="1:1" x14ac:dyDescent="0.2">
      <c r="A937" s="15"/>
    </row>
    <row r="938" spans="1:1" x14ac:dyDescent="0.2">
      <c r="A938" s="15"/>
    </row>
    <row r="939" spans="1:1" x14ac:dyDescent="0.2">
      <c r="A939" s="15"/>
    </row>
    <row r="940" spans="1:1" x14ac:dyDescent="0.2">
      <c r="A940" s="15"/>
    </row>
    <row r="941" spans="1:1" x14ac:dyDescent="0.2">
      <c r="A941" s="15"/>
    </row>
    <row r="942" spans="1:1" x14ac:dyDescent="0.2">
      <c r="A942" s="15"/>
    </row>
    <row r="943" spans="1:1" x14ac:dyDescent="0.2">
      <c r="A943" s="15"/>
    </row>
    <row r="944" spans="1:1" x14ac:dyDescent="0.2">
      <c r="A944" s="15"/>
    </row>
    <row r="945" spans="1:1" x14ac:dyDescent="0.2">
      <c r="A945" s="15"/>
    </row>
    <row r="946" spans="1:1" x14ac:dyDescent="0.2">
      <c r="A946" s="15"/>
    </row>
    <row r="947" spans="1:1" x14ac:dyDescent="0.2">
      <c r="A947" s="15"/>
    </row>
    <row r="948" spans="1:1" x14ac:dyDescent="0.2">
      <c r="A948" s="15"/>
    </row>
    <row r="949" spans="1:1" x14ac:dyDescent="0.2">
      <c r="A949" s="15"/>
    </row>
    <row r="950" spans="1:1" x14ac:dyDescent="0.2">
      <c r="A950" s="15"/>
    </row>
    <row r="951" spans="1:1" x14ac:dyDescent="0.2">
      <c r="A951" s="15"/>
    </row>
    <row r="952" spans="1:1" x14ac:dyDescent="0.2">
      <c r="A952" s="15"/>
    </row>
    <row r="953" spans="1:1" x14ac:dyDescent="0.2">
      <c r="A953" s="15"/>
    </row>
    <row r="954" spans="1:1" x14ac:dyDescent="0.2">
      <c r="A954" s="15"/>
    </row>
    <row r="955" spans="1:1" x14ac:dyDescent="0.2">
      <c r="A955" s="15"/>
    </row>
    <row r="956" spans="1:1" x14ac:dyDescent="0.2">
      <c r="A956" s="15"/>
    </row>
    <row r="957" spans="1:1" x14ac:dyDescent="0.2">
      <c r="A957" s="15"/>
    </row>
    <row r="958" spans="1:1" x14ac:dyDescent="0.2">
      <c r="A958" s="15"/>
    </row>
    <row r="959" spans="1:1" x14ac:dyDescent="0.2">
      <c r="A959" s="15"/>
    </row>
    <row r="960" spans="1:1" x14ac:dyDescent="0.2">
      <c r="A960" s="15"/>
    </row>
    <row r="961" spans="1:1" x14ac:dyDescent="0.2">
      <c r="A961" s="15"/>
    </row>
    <row r="962" spans="1:1" x14ac:dyDescent="0.2">
      <c r="A962" s="15"/>
    </row>
    <row r="963" spans="1:1" x14ac:dyDescent="0.2">
      <c r="A963" s="15"/>
    </row>
    <row r="964" spans="1:1" x14ac:dyDescent="0.2">
      <c r="A964" s="15"/>
    </row>
    <row r="965" spans="1:1" x14ac:dyDescent="0.2">
      <c r="A965" s="15"/>
    </row>
    <row r="966" spans="1:1" x14ac:dyDescent="0.2">
      <c r="A966" s="15"/>
    </row>
    <row r="967" spans="1:1" x14ac:dyDescent="0.2">
      <c r="A967" s="15"/>
    </row>
    <row r="968" spans="1:1" x14ac:dyDescent="0.2">
      <c r="A968" s="15"/>
    </row>
    <row r="969" spans="1:1" x14ac:dyDescent="0.2">
      <c r="A969" s="15"/>
    </row>
    <row r="970" spans="1:1" x14ac:dyDescent="0.2">
      <c r="A970" s="15"/>
    </row>
    <row r="971" spans="1:1" x14ac:dyDescent="0.2">
      <c r="A971" s="15"/>
    </row>
    <row r="972" spans="1:1" x14ac:dyDescent="0.2">
      <c r="A972" s="15"/>
    </row>
    <row r="973" spans="1:1" x14ac:dyDescent="0.2">
      <c r="A973" s="15"/>
    </row>
    <row r="974" spans="1:1" x14ac:dyDescent="0.2">
      <c r="A974" s="15"/>
    </row>
    <row r="975" spans="1:1" x14ac:dyDescent="0.2">
      <c r="A975" s="15"/>
    </row>
    <row r="976" spans="1:1" x14ac:dyDescent="0.2">
      <c r="A976" s="15"/>
    </row>
    <row r="977" spans="1:1" x14ac:dyDescent="0.2">
      <c r="A977" s="15"/>
    </row>
    <row r="978" spans="1:1" x14ac:dyDescent="0.2">
      <c r="A978" s="15"/>
    </row>
    <row r="979" spans="1:1" x14ac:dyDescent="0.2">
      <c r="A979" s="15"/>
    </row>
    <row r="980" spans="1:1" x14ac:dyDescent="0.2">
      <c r="A980" s="15"/>
    </row>
    <row r="981" spans="1:1" x14ac:dyDescent="0.2">
      <c r="A981" s="15"/>
    </row>
    <row r="982" spans="1:1" x14ac:dyDescent="0.2">
      <c r="A982" s="15"/>
    </row>
    <row r="983" spans="1:1" x14ac:dyDescent="0.2">
      <c r="A983" s="15"/>
    </row>
    <row r="984" spans="1:1" x14ac:dyDescent="0.2">
      <c r="A984" s="15"/>
    </row>
    <row r="985" spans="1:1" x14ac:dyDescent="0.2">
      <c r="A985" s="15"/>
    </row>
    <row r="986" spans="1:1" x14ac:dyDescent="0.2">
      <c r="A986" s="15"/>
    </row>
    <row r="987" spans="1:1" x14ac:dyDescent="0.2">
      <c r="A987" s="15"/>
    </row>
    <row r="988" spans="1:1" x14ac:dyDescent="0.2">
      <c r="A988" s="15"/>
    </row>
    <row r="989" spans="1:1" x14ac:dyDescent="0.2">
      <c r="A989" s="15"/>
    </row>
    <row r="990" spans="1:1" x14ac:dyDescent="0.2">
      <c r="A990" s="15"/>
    </row>
    <row r="991" spans="1:1" x14ac:dyDescent="0.2">
      <c r="A991" s="15"/>
    </row>
    <row r="992" spans="1:1" x14ac:dyDescent="0.2">
      <c r="A992" s="15"/>
    </row>
    <row r="993" spans="1:1" x14ac:dyDescent="0.2">
      <c r="A993" s="15"/>
    </row>
    <row r="994" spans="1:1" x14ac:dyDescent="0.2">
      <c r="A994" s="15"/>
    </row>
    <row r="995" spans="1:1" x14ac:dyDescent="0.2">
      <c r="A995" s="15"/>
    </row>
    <row r="996" spans="1:1" x14ac:dyDescent="0.2">
      <c r="A996" s="15"/>
    </row>
    <row r="997" spans="1:1" x14ac:dyDescent="0.2">
      <c r="A997" s="15"/>
    </row>
    <row r="998" spans="1:1" x14ac:dyDescent="0.2">
      <c r="A998" s="15"/>
    </row>
    <row r="999" spans="1:1" x14ac:dyDescent="0.2">
      <c r="A999" s="15"/>
    </row>
    <row r="1000" spans="1:1" x14ac:dyDescent="0.2">
      <c r="A1000" s="15"/>
    </row>
    <row r="1001" spans="1:1" x14ac:dyDescent="0.2">
      <c r="A1001" s="15"/>
    </row>
    <row r="1002" spans="1:1" x14ac:dyDescent="0.2">
      <c r="A1002" s="15"/>
    </row>
    <row r="1003" spans="1:1" x14ac:dyDescent="0.2">
      <c r="A1003" s="15"/>
    </row>
    <row r="1004" spans="1:1" x14ac:dyDescent="0.2">
      <c r="A1004" s="15"/>
    </row>
    <row r="1005" spans="1:1" x14ac:dyDescent="0.2">
      <c r="A1005" s="15"/>
    </row>
    <row r="1006" spans="1:1" x14ac:dyDescent="0.2">
      <c r="A1006" s="15"/>
    </row>
    <row r="1007" spans="1:1" x14ac:dyDescent="0.2">
      <c r="A1007" s="15"/>
    </row>
    <row r="1008" spans="1:1" x14ac:dyDescent="0.2">
      <c r="A1008" s="15"/>
    </row>
    <row r="1009" spans="1:1" x14ac:dyDescent="0.2">
      <c r="A1009" s="15"/>
    </row>
    <row r="1010" spans="1:1" x14ac:dyDescent="0.2">
      <c r="A1010" s="15"/>
    </row>
    <row r="1011" spans="1:1" x14ac:dyDescent="0.2">
      <c r="A1011" s="15"/>
    </row>
    <row r="1012" spans="1:1" x14ac:dyDescent="0.2">
      <c r="A1012" s="15"/>
    </row>
    <row r="1013" spans="1:1" x14ac:dyDescent="0.2">
      <c r="A1013" s="15"/>
    </row>
    <row r="1014" spans="1:1" x14ac:dyDescent="0.2">
      <c r="A1014" s="15"/>
    </row>
    <row r="1015" spans="1:1" x14ac:dyDescent="0.2">
      <c r="A1015" s="15"/>
    </row>
    <row r="1016" spans="1:1" x14ac:dyDescent="0.2">
      <c r="A1016" s="15"/>
    </row>
    <row r="1017" spans="1:1" x14ac:dyDescent="0.2">
      <c r="A1017" s="15"/>
    </row>
    <row r="1018" spans="1:1" x14ac:dyDescent="0.2">
      <c r="A1018" s="15"/>
    </row>
    <row r="1019" spans="1:1" x14ac:dyDescent="0.2">
      <c r="A1019" s="15"/>
    </row>
    <row r="1020" spans="1:1" x14ac:dyDescent="0.2">
      <c r="A1020" s="15"/>
    </row>
    <row r="1021" spans="1:1" x14ac:dyDescent="0.2">
      <c r="A1021" s="15"/>
    </row>
    <row r="1022" spans="1:1" x14ac:dyDescent="0.2">
      <c r="A1022" s="15"/>
    </row>
    <row r="1023" spans="1:1" x14ac:dyDescent="0.2">
      <c r="A1023" s="15"/>
    </row>
    <row r="1024" spans="1:1" x14ac:dyDescent="0.2">
      <c r="A1024" s="15"/>
    </row>
    <row r="1025" spans="1:1" x14ac:dyDescent="0.2">
      <c r="A1025" s="15"/>
    </row>
    <row r="1026" spans="1:1" x14ac:dyDescent="0.2">
      <c r="A1026" s="15"/>
    </row>
    <row r="1027" spans="1:1" x14ac:dyDescent="0.2">
      <c r="A1027" s="15"/>
    </row>
    <row r="1028" spans="1:1" x14ac:dyDescent="0.2">
      <c r="A1028" s="15"/>
    </row>
    <row r="1029" spans="1:1" x14ac:dyDescent="0.2">
      <c r="A1029" s="15"/>
    </row>
    <row r="1030" spans="1:1" x14ac:dyDescent="0.2">
      <c r="A1030" s="15"/>
    </row>
    <row r="1031" spans="1:1" x14ac:dyDescent="0.2">
      <c r="A1031" s="15"/>
    </row>
    <row r="1032" spans="1:1" x14ac:dyDescent="0.2">
      <c r="A1032" s="15"/>
    </row>
    <row r="1033" spans="1:1" x14ac:dyDescent="0.2">
      <c r="A1033" s="15"/>
    </row>
    <row r="1034" spans="1:1" x14ac:dyDescent="0.2">
      <c r="A1034" s="15"/>
    </row>
    <row r="1035" spans="1:1" x14ac:dyDescent="0.2">
      <c r="A1035" s="15"/>
    </row>
    <row r="1036" spans="1:1" x14ac:dyDescent="0.2">
      <c r="A1036" s="15"/>
    </row>
    <row r="1037" spans="1:1" x14ac:dyDescent="0.2">
      <c r="A1037" s="15"/>
    </row>
    <row r="1038" spans="1:1" x14ac:dyDescent="0.2">
      <c r="A1038" s="15"/>
    </row>
    <row r="1039" spans="1:1" x14ac:dyDescent="0.2">
      <c r="A1039" s="15"/>
    </row>
    <row r="1040" spans="1:1" x14ac:dyDescent="0.2">
      <c r="A1040" s="15"/>
    </row>
    <row r="1041" spans="1:1" x14ac:dyDescent="0.2">
      <c r="A1041" s="15"/>
    </row>
    <row r="1042" spans="1:1" x14ac:dyDescent="0.2">
      <c r="A1042" s="15"/>
    </row>
    <row r="1043" spans="1:1" x14ac:dyDescent="0.2">
      <c r="A1043" s="15"/>
    </row>
    <row r="1044" spans="1:1" x14ac:dyDescent="0.2">
      <c r="A1044" s="15"/>
    </row>
    <row r="1045" spans="1:1" x14ac:dyDescent="0.2">
      <c r="A1045" s="15"/>
    </row>
    <row r="1046" spans="1:1" x14ac:dyDescent="0.2">
      <c r="A1046" s="15"/>
    </row>
    <row r="1047" spans="1:1" x14ac:dyDescent="0.2">
      <c r="A1047" s="15"/>
    </row>
    <row r="1048" spans="1:1" x14ac:dyDescent="0.2">
      <c r="A1048" s="15"/>
    </row>
    <row r="1049" spans="1:1" x14ac:dyDescent="0.2">
      <c r="A1049" s="15"/>
    </row>
    <row r="1050" spans="1:1" x14ac:dyDescent="0.2">
      <c r="A1050" s="15"/>
    </row>
    <row r="1051" spans="1:1" x14ac:dyDescent="0.2">
      <c r="A1051" s="15"/>
    </row>
    <row r="1052" spans="1:1" x14ac:dyDescent="0.2">
      <c r="A1052" s="15"/>
    </row>
    <row r="1053" spans="1:1" x14ac:dyDescent="0.2">
      <c r="A1053" s="15"/>
    </row>
    <row r="1054" spans="1:1" x14ac:dyDescent="0.2">
      <c r="A1054" s="15"/>
    </row>
    <row r="1055" spans="1:1" x14ac:dyDescent="0.2">
      <c r="A1055" s="15"/>
    </row>
    <row r="1056" spans="1:1" x14ac:dyDescent="0.2">
      <c r="A1056" s="15"/>
    </row>
    <row r="1057" spans="1:1" x14ac:dyDescent="0.2">
      <c r="A1057" s="15"/>
    </row>
    <row r="1058" spans="1:1" x14ac:dyDescent="0.2">
      <c r="A1058" s="15"/>
    </row>
    <row r="1059" spans="1:1" x14ac:dyDescent="0.2">
      <c r="A1059" s="15"/>
    </row>
    <row r="1060" spans="1:1" x14ac:dyDescent="0.2">
      <c r="A1060" s="15"/>
    </row>
    <row r="1061" spans="1:1" x14ac:dyDescent="0.2">
      <c r="A1061" s="15"/>
    </row>
    <row r="1062" spans="1:1" x14ac:dyDescent="0.2">
      <c r="A1062" s="15"/>
    </row>
    <row r="1063" spans="1:1" x14ac:dyDescent="0.2">
      <c r="A1063" s="15"/>
    </row>
    <row r="1064" spans="1:1" x14ac:dyDescent="0.2">
      <c r="A1064" s="15"/>
    </row>
    <row r="1065" spans="1:1" x14ac:dyDescent="0.2">
      <c r="A1065" s="15"/>
    </row>
    <row r="1066" spans="1:1" x14ac:dyDescent="0.2">
      <c r="A1066" s="15"/>
    </row>
    <row r="1067" spans="1:1" x14ac:dyDescent="0.2">
      <c r="A1067" s="15"/>
    </row>
    <row r="1068" spans="1:1" x14ac:dyDescent="0.2">
      <c r="A1068" s="15"/>
    </row>
    <row r="1069" spans="1:1" x14ac:dyDescent="0.2">
      <c r="A1069" s="15"/>
    </row>
    <row r="1070" spans="1:1" x14ac:dyDescent="0.2">
      <c r="A1070" s="15"/>
    </row>
    <row r="1071" spans="1:1" x14ac:dyDescent="0.2">
      <c r="A1071" s="15"/>
    </row>
    <row r="1072" spans="1:1" x14ac:dyDescent="0.2">
      <c r="A1072" s="15"/>
    </row>
    <row r="1073" spans="1:1" x14ac:dyDescent="0.2">
      <c r="A1073" s="15"/>
    </row>
    <row r="1074" spans="1:1" x14ac:dyDescent="0.2">
      <c r="A1074" s="15"/>
    </row>
    <row r="1075" spans="1:1" x14ac:dyDescent="0.2">
      <c r="A1075" s="15"/>
    </row>
    <row r="1076" spans="1:1" x14ac:dyDescent="0.2">
      <c r="A1076" s="15"/>
    </row>
    <row r="1077" spans="1:1" x14ac:dyDescent="0.2">
      <c r="A1077" s="15"/>
    </row>
    <row r="1078" spans="1:1" x14ac:dyDescent="0.2">
      <c r="A1078" s="15"/>
    </row>
    <row r="1079" spans="1:1" x14ac:dyDescent="0.2">
      <c r="A1079" s="15"/>
    </row>
    <row r="1080" spans="1:1" x14ac:dyDescent="0.2">
      <c r="A1080" s="15"/>
    </row>
    <row r="1081" spans="1:1" x14ac:dyDescent="0.2">
      <c r="A1081" s="15"/>
    </row>
    <row r="1082" spans="1:1" x14ac:dyDescent="0.2">
      <c r="A1082" s="15"/>
    </row>
    <row r="1083" spans="1:1" x14ac:dyDescent="0.2">
      <c r="A1083" s="15"/>
    </row>
    <row r="1084" spans="1:1" x14ac:dyDescent="0.2">
      <c r="A1084" s="15"/>
    </row>
    <row r="1085" spans="1:1" x14ac:dyDescent="0.2">
      <c r="A1085" s="15"/>
    </row>
    <row r="1086" spans="1:1" x14ac:dyDescent="0.2">
      <c r="A1086" s="15"/>
    </row>
    <row r="1087" spans="1:1" x14ac:dyDescent="0.2">
      <c r="A1087" s="15"/>
    </row>
    <row r="1088" spans="1:1" x14ac:dyDescent="0.2">
      <c r="A1088" s="15"/>
    </row>
    <row r="1089" spans="1:1" x14ac:dyDescent="0.2">
      <c r="A1089" s="15"/>
    </row>
    <row r="1090" spans="1:1" x14ac:dyDescent="0.2">
      <c r="A1090" s="15"/>
    </row>
    <row r="1091" spans="1:1" x14ac:dyDescent="0.2">
      <c r="A1091" s="15"/>
    </row>
    <row r="1092" spans="1:1" x14ac:dyDescent="0.2">
      <c r="A1092" s="15"/>
    </row>
    <row r="1093" spans="1:1" x14ac:dyDescent="0.2">
      <c r="A1093" s="15"/>
    </row>
    <row r="1094" spans="1:1" x14ac:dyDescent="0.2">
      <c r="A1094" s="15"/>
    </row>
    <row r="1095" spans="1:1" x14ac:dyDescent="0.2">
      <c r="A1095" s="15"/>
    </row>
    <row r="1096" spans="1:1" x14ac:dyDescent="0.2">
      <c r="A1096" s="15"/>
    </row>
    <row r="1097" spans="1:1" x14ac:dyDescent="0.2">
      <c r="A1097" s="15"/>
    </row>
    <row r="1098" spans="1:1" x14ac:dyDescent="0.2">
      <c r="A1098" s="15"/>
    </row>
    <row r="1099" spans="1:1" x14ac:dyDescent="0.2">
      <c r="A1099" s="15"/>
    </row>
    <row r="1100" spans="1:1" x14ac:dyDescent="0.2">
      <c r="A1100" s="15"/>
    </row>
    <row r="1101" spans="1:1" x14ac:dyDescent="0.2">
      <c r="A1101" s="15"/>
    </row>
    <row r="1102" spans="1:1" x14ac:dyDescent="0.2">
      <c r="A1102" s="15"/>
    </row>
    <row r="1103" spans="1:1" x14ac:dyDescent="0.2">
      <c r="A1103" s="15"/>
    </row>
    <row r="1104" spans="1:1" x14ac:dyDescent="0.2">
      <c r="A1104" s="15"/>
    </row>
    <row r="1105" spans="1:1" x14ac:dyDescent="0.2">
      <c r="A1105" s="15"/>
    </row>
    <row r="1106" spans="1:1" x14ac:dyDescent="0.2">
      <c r="A1106" s="15"/>
    </row>
    <row r="1107" spans="1:1" x14ac:dyDescent="0.2">
      <c r="A1107" s="15"/>
    </row>
    <row r="1108" spans="1:1" x14ac:dyDescent="0.2">
      <c r="A1108" s="15"/>
    </row>
    <row r="1109" spans="1:1" x14ac:dyDescent="0.2">
      <c r="A1109" s="15"/>
    </row>
    <row r="1110" spans="1:1" x14ac:dyDescent="0.2">
      <c r="A1110" s="15"/>
    </row>
    <row r="1111" spans="1:1" x14ac:dyDescent="0.2">
      <c r="A1111" s="15"/>
    </row>
    <row r="1112" spans="1:1" x14ac:dyDescent="0.2">
      <c r="A1112" s="15"/>
    </row>
    <row r="1113" spans="1:1" x14ac:dyDescent="0.2">
      <c r="A1113" s="15"/>
    </row>
    <row r="1114" spans="1:1" x14ac:dyDescent="0.2">
      <c r="A1114" s="15"/>
    </row>
    <row r="1115" spans="1:1" x14ac:dyDescent="0.2">
      <c r="A1115" s="15"/>
    </row>
    <row r="1116" spans="1:1" x14ac:dyDescent="0.2">
      <c r="A1116" s="15"/>
    </row>
    <row r="1117" spans="1:1" x14ac:dyDescent="0.2">
      <c r="A1117" s="15"/>
    </row>
    <row r="1118" spans="1:1" x14ac:dyDescent="0.2">
      <c r="A1118" s="15"/>
    </row>
    <row r="1119" spans="1:1" x14ac:dyDescent="0.2">
      <c r="A1119" s="15"/>
    </row>
    <row r="1120" spans="1:1" x14ac:dyDescent="0.2">
      <c r="A1120" s="15"/>
    </row>
    <row r="1121" spans="1:1" x14ac:dyDescent="0.2">
      <c r="A1121" s="15"/>
    </row>
    <row r="1122" spans="1:1" x14ac:dyDescent="0.2">
      <c r="A1122" s="15"/>
    </row>
    <row r="1123" spans="1:1" x14ac:dyDescent="0.2">
      <c r="A1123" s="15"/>
    </row>
    <row r="1124" spans="1:1" x14ac:dyDescent="0.2">
      <c r="A1124" s="15"/>
    </row>
    <row r="1125" spans="1:1" x14ac:dyDescent="0.2">
      <c r="A1125" s="15"/>
    </row>
    <row r="1126" spans="1:1" x14ac:dyDescent="0.2">
      <c r="A1126" s="15"/>
    </row>
    <row r="1127" spans="1:1" x14ac:dyDescent="0.2">
      <c r="A1127" s="15"/>
    </row>
    <row r="1128" spans="1:1" x14ac:dyDescent="0.2">
      <c r="A1128" s="15"/>
    </row>
    <row r="1129" spans="1:1" x14ac:dyDescent="0.2">
      <c r="A1129" s="15"/>
    </row>
    <row r="1130" spans="1:1" x14ac:dyDescent="0.2">
      <c r="A1130" s="15"/>
    </row>
    <row r="1131" spans="1:1" x14ac:dyDescent="0.2">
      <c r="A1131" s="15"/>
    </row>
    <row r="1132" spans="1:1" x14ac:dyDescent="0.2">
      <c r="A1132" s="15"/>
    </row>
    <row r="1133" spans="1:1" x14ac:dyDescent="0.2">
      <c r="A1133" s="15"/>
    </row>
    <row r="1134" spans="1:1" x14ac:dyDescent="0.2">
      <c r="A1134" s="15"/>
    </row>
    <row r="1135" spans="1:1" x14ac:dyDescent="0.2">
      <c r="A1135" s="15"/>
    </row>
    <row r="1136" spans="1:1" x14ac:dyDescent="0.2">
      <c r="A1136" s="15"/>
    </row>
    <row r="1137" spans="1:1" x14ac:dyDescent="0.2">
      <c r="A1137" s="15"/>
    </row>
    <row r="1138" spans="1:1" x14ac:dyDescent="0.2">
      <c r="A1138" s="15"/>
    </row>
    <row r="1139" spans="1:1" x14ac:dyDescent="0.2">
      <c r="A1139" s="15"/>
    </row>
    <row r="1140" spans="1:1" x14ac:dyDescent="0.2">
      <c r="A1140" s="15"/>
    </row>
    <row r="1141" spans="1:1" x14ac:dyDescent="0.2">
      <c r="A1141" s="15"/>
    </row>
    <row r="1142" spans="1:1" x14ac:dyDescent="0.2">
      <c r="A1142" s="15"/>
    </row>
    <row r="1143" spans="1:1" x14ac:dyDescent="0.2">
      <c r="A1143" s="15"/>
    </row>
    <row r="1144" spans="1:1" x14ac:dyDescent="0.2">
      <c r="A1144" s="15"/>
    </row>
    <row r="1145" spans="1:1" x14ac:dyDescent="0.2">
      <c r="A1145" s="15"/>
    </row>
    <row r="1146" spans="1:1" x14ac:dyDescent="0.2">
      <c r="A1146" s="15"/>
    </row>
    <row r="1147" spans="1:1" x14ac:dyDescent="0.2">
      <c r="A1147" s="15"/>
    </row>
    <row r="1148" spans="1:1" x14ac:dyDescent="0.2">
      <c r="A1148" s="15"/>
    </row>
    <row r="1149" spans="1:1" x14ac:dyDescent="0.2">
      <c r="A1149" s="15"/>
    </row>
    <row r="1150" spans="1:1" x14ac:dyDescent="0.2">
      <c r="A1150" s="15"/>
    </row>
    <row r="1151" spans="1:1" x14ac:dyDescent="0.2">
      <c r="A1151" s="15"/>
    </row>
    <row r="1152" spans="1:1" x14ac:dyDescent="0.2">
      <c r="A1152" s="15"/>
    </row>
    <row r="1153" spans="1:1" x14ac:dyDescent="0.2">
      <c r="A1153" s="15"/>
    </row>
    <row r="1154" spans="1:1" x14ac:dyDescent="0.2">
      <c r="A1154" s="15"/>
    </row>
    <row r="1155" spans="1:1" x14ac:dyDescent="0.2">
      <c r="A1155" s="15"/>
    </row>
    <row r="1156" spans="1:1" x14ac:dyDescent="0.2">
      <c r="A1156" s="15"/>
    </row>
    <row r="1157" spans="1:1" x14ac:dyDescent="0.2">
      <c r="A1157" s="15"/>
    </row>
    <row r="1158" spans="1:1" x14ac:dyDescent="0.2">
      <c r="A1158" s="15"/>
    </row>
    <row r="1159" spans="1:1" x14ac:dyDescent="0.2">
      <c r="A1159" s="15"/>
    </row>
    <row r="1160" spans="1:1" x14ac:dyDescent="0.2">
      <c r="A1160" s="15"/>
    </row>
    <row r="1161" spans="1:1" x14ac:dyDescent="0.2">
      <c r="A1161" s="15"/>
    </row>
    <row r="1162" spans="1:1" x14ac:dyDescent="0.2">
      <c r="A1162" s="15"/>
    </row>
    <row r="1163" spans="1:1" x14ac:dyDescent="0.2">
      <c r="A1163" s="15"/>
    </row>
    <row r="1164" spans="1:1" x14ac:dyDescent="0.2">
      <c r="A1164" s="15"/>
    </row>
    <row r="1165" spans="1:1" x14ac:dyDescent="0.2">
      <c r="A1165" s="15"/>
    </row>
    <row r="1166" spans="1:1" x14ac:dyDescent="0.2">
      <c r="A1166" s="15"/>
    </row>
    <row r="1167" spans="1:1" x14ac:dyDescent="0.2">
      <c r="A1167" s="15"/>
    </row>
    <row r="1168" spans="1:1" x14ac:dyDescent="0.2">
      <c r="A1168" s="15"/>
    </row>
    <row r="1169" spans="1:1" x14ac:dyDescent="0.2">
      <c r="A1169" s="15"/>
    </row>
    <row r="1170" spans="1:1" x14ac:dyDescent="0.2">
      <c r="A1170" s="15"/>
    </row>
    <row r="1171" spans="1:1" x14ac:dyDescent="0.2">
      <c r="A1171" s="15"/>
    </row>
    <row r="1172" spans="1:1" x14ac:dyDescent="0.2">
      <c r="A1172" s="15"/>
    </row>
    <row r="1173" spans="1:1" x14ac:dyDescent="0.2">
      <c r="A1173" s="15"/>
    </row>
    <row r="1174" spans="1:1" x14ac:dyDescent="0.2">
      <c r="A1174" s="15"/>
    </row>
    <row r="1175" spans="1:1" x14ac:dyDescent="0.2">
      <c r="A1175" s="15"/>
    </row>
    <row r="1176" spans="1:1" x14ac:dyDescent="0.2">
      <c r="A1176" s="15"/>
    </row>
    <row r="1177" spans="1:1" x14ac:dyDescent="0.2">
      <c r="A1177" s="15"/>
    </row>
    <row r="1178" spans="1:1" x14ac:dyDescent="0.2">
      <c r="A1178" s="15"/>
    </row>
    <row r="1179" spans="1:1" x14ac:dyDescent="0.2">
      <c r="A1179" s="15"/>
    </row>
    <row r="1180" spans="1:1" x14ac:dyDescent="0.2">
      <c r="A1180" s="15"/>
    </row>
    <row r="1181" spans="1:1" x14ac:dyDescent="0.2">
      <c r="A1181" s="15"/>
    </row>
    <row r="1182" spans="1:1" x14ac:dyDescent="0.2">
      <c r="A1182" s="15"/>
    </row>
    <row r="1183" spans="1:1" x14ac:dyDescent="0.2">
      <c r="A1183" s="15"/>
    </row>
    <row r="1184" spans="1:1" x14ac:dyDescent="0.2">
      <c r="A1184" s="15"/>
    </row>
    <row r="1185" spans="1:1" x14ac:dyDescent="0.2">
      <c r="A1185" s="15"/>
    </row>
    <row r="1186" spans="1:1" x14ac:dyDescent="0.2">
      <c r="A1186" s="15"/>
    </row>
    <row r="1187" spans="1:1" x14ac:dyDescent="0.2">
      <c r="A1187" s="15"/>
    </row>
    <row r="1188" spans="1:1" x14ac:dyDescent="0.2">
      <c r="A1188" s="15"/>
    </row>
    <row r="1189" spans="1:1" x14ac:dyDescent="0.2">
      <c r="A1189" s="15"/>
    </row>
    <row r="1190" spans="1:1" x14ac:dyDescent="0.2">
      <c r="A1190" s="15"/>
    </row>
    <row r="1191" spans="1:1" x14ac:dyDescent="0.2">
      <c r="A1191" s="15"/>
    </row>
    <row r="1192" spans="1:1" x14ac:dyDescent="0.2">
      <c r="A1192" s="15"/>
    </row>
    <row r="1193" spans="1:1" x14ac:dyDescent="0.2">
      <c r="A1193" s="15"/>
    </row>
    <row r="1194" spans="1:1" x14ac:dyDescent="0.2">
      <c r="A1194" s="15"/>
    </row>
    <row r="1195" spans="1:1" x14ac:dyDescent="0.2">
      <c r="A1195" s="15"/>
    </row>
    <row r="1196" spans="1:1" x14ac:dyDescent="0.2">
      <c r="A1196" s="15"/>
    </row>
    <row r="1197" spans="1:1" x14ac:dyDescent="0.2">
      <c r="A1197" s="15"/>
    </row>
    <row r="1198" spans="1:1" x14ac:dyDescent="0.2">
      <c r="A1198" s="15"/>
    </row>
    <row r="1199" spans="1:1" x14ac:dyDescent="0.2">
      <c r="A1199" s="15"/>
    </row>
    <row r="1200" spans="1:1" x14ac:dyDescent="0.2">
      <c r="A1200" s="15"/>
    </row>
    <row r="1201" spans="1:1" x14ac:dyDescent="0.2">
      <c r="A1201" s="15"/>
    </row>
    <row r="1202" spans="1:1" x14ac:dyDescent="0.2">
      <c r="A1202" s="15"/>
    </row>
    <row r="1203" spans="1:1" x14ac:dyDescent="0.2">
      <c r="A1203" s="15"/>
    </row>
    <row r="1204" spans="1:1" x14ac:dyDescent="0.2">
      <c r="A1204" s="15"/>
    </row>
    <row r="1205" spans="1:1" x14ac:dyDescent="0.2">
      <c r="A1205" s="15"/>
    </row>
    <row r="1206" spans="1:1" x14ac:dyDescent="0.2">
      <c r="A1206" s="15"/>
    </row>
    <row r="1207" spans="1:1" x14ac:dyDescent="0.2">
      <c r="A1207" s="15"/>
    </row>
    <row r="1208" spans="1:1" x14ac:dyDescent="0.2">
      <c r="A1208" s="15"/>
    </row>
    <row r="1209" spans="1:1" x14ac:dyDescent="0.2">
      <c r="A1209" s="15"/>
    </row>
    <row r="1210" spans="1:1" x14ac:dyDescent="0.2">
      <c r="A1210" s="15"/>
    </row>
    <row r="1211" spans="1:1" x14ac:dyDescent="0.2">
      <c r="A1211" s="15"/>
    </row>
    <row r="1212" spans="1:1" x14ac:dyDescent="0.2">
      <c r="A1212" s="15"/>
    </row>
    <row r="1213" spans="1:1" x14ac:dyDescent="0.2">
      <c r="A1213" s="15"/>
    </row>
    <row r="1214" spans="1:1" x14ac:dyDescent="0.2">
      <c r="A1214" s="15"/>
    </row>
    <row r="1215" spans="1:1" x14ac:dyDescent="0.2">
      <c r="A1215" s="15"/>
    </row>
    <row r="1216" spans="1:1" x14ac:dyDescent="0.2">
      <c r="A1216" s="15"/>
    </row>
    <row r="1217" spans="1:1" x14ac:dyDescent="0.2">
      <c r="A1217" s="15"/>
    </row>
    <row r="1218" spans="1:1" x14ac:dyDescent="0.2">
      <c r="A1218" s="15"/>
    </row>
    <row r="1219" spans="1:1" x14ac:dyDescent="0.2">
      <c r="A1219" s="15"/>
    </row>
    <row r="1220" spans="1:1" x14ac:dyDescent="0.2">
      <c r="A1220" s="15"/>
    </row>
    <row r="1221" spans="1:1" x14ac:dyDescent="0.2">
      <c r="A1221" s="15"/>
    </row>
    <row r="1222" spans="1:1" x14ac:dyDescent="0.2">
      <c r="A1222" s="15"/>
    </row>
    <row r="1223" spans="1:1" x14ac:dyDescent="0.2">
      <c r="A1223" s="15"/>
    </row>
    <row r="1224" spans="1:1" x14ac:dyDescent="0.2">
      <c r="A1224" s="15"/>
    </row>
    <row r="1225" spans="1:1" x14ac:dyDescent="0.2">
      <c r="A1225" s="15"/>
    </row>
    <row r="1226" spans="1:1" x14ac:dyDescent="0.2">
      <c r="A1226" s="15"/>
    </row>
    <row r="1227" spans="1:1" x14ac:dyDescent="0.2">
      <c r="A1227" s="15"/>
    </row>
    <row r="1228" spans="1:1" x14ac:dyDescent="0.2">
      <c r="A1228" s="15"/>
    </row>
    <row r="1229" spans="1:1" x14ac:dyDescent="0.2">
      <c r="A1229" s="15"/>
    </row>
    <row r="1230" spans="1:1" x14ac:dyDescent="0.2">
      <c r="A1230" s="15"/>
    </row>
    <row r="1231" spans="1:1" x14ac:dyDescent="0.2">
      <c r="A1231" s="15"/>
    </row>
    <row r="1232" spans="1:1" x14ac:dyDescent="0.2">
      <c r="A1232" s="15"/>
    </row>
    <row r="1233" spans="1:1" x14ac:dyDescent="0.2">
      <c r="A1233" s="15"/>
    </row>
    <row r="1234" spans="1:1" x14ac:dyDescent="0.2">
      <c r="A1234" s="15"/>
    </row>
    <row r="1235" spans="1:1" x14ac:dyDescent="0.2">
      <c r="A1235" s="15"/>
    </row>
    <row r="1236" spans="1:1" x14ac:dyDescent="0.2">
      <c r="A1236" s="15"/>
    </row>
    <row r="1237" spans="1:1" x14ac:dyDescent="0.2">
      <c r="A1237" s="15"/>
    </row>
    <row r="1238" spans="1:1" x14ac:dyDescent="0.2">
      <c r="A1238" s="15"/>
    </row>
    <row r="1239" spans="1:1" x14ac:dyDescent="0.2">
      <c r="A1239" s="15"/>
    </row>
    <row r="1240" spans="1:1" x14ac:dyDescent="0.2">
      <c r="A1240" s="15"/>
    </row>
    <row r="1241" spans="1:1" x14ac:dyDescent="0.2">
      <c r="A1241" s="15"/>
    </row>
    <row r="1242" spans="1:1" x14ac:dyDescent="0.2">
      <c r="A1242" s="15"/>
    </row>
    <row r="1243" spans="1:1" x14ac:dyDescent="0.2">
      <c r="A1243" s="15"/>
    </row>
    <row r="1244" spans="1:1" x14ac:dyDescent="0.2">
      <c r="A1244" s="15"/>
    </row>
    <row r="1245" spans="1:1" x14ac:dyDescent="0.2">
      <c r="A1245" s="15"/>
    </row>
    <row r="1246" spans="1:1" x14ac:dyDescent="0.2">
      <c r="A1246" s="15"/>
    </row>
    <row r="1247" spans="1:1" x14ac:dyDescent="0.2">
      <c r="A1247" s="15"/>
    </row>
    <row r="1248" spans="1:1" x14ac:dyDescent="0.2">
      <c r="A1248" s="15"/>
    </row>
    <row r="1249" spans="1:1" x14ac:dyDescent="0.2">
      <c r="A1249" s="15"/>
    </row>
    <row r="1250" spans="1:1" x14ac:dyDescent="0.2">
      <c r="A1250" s="15"/>
    </row>
    <row r="1251" spans="1:1" x14ac:dyDescent="0.2">
      <c r="A1251" s="15"/>
    </row>
    <row r="1252" spans="1:1" x14ac:dyDescent="0.2">
      <c r="A1252" s="15"/>
    </row>
    <row r="1253" spans="1:1" x14ac:dyDescent="0.2">
      <c r="A1253" s="15"/>
    </row>
    <row r="1254" spans="1:1" x14ac:dyDescent="0.2">
      <c r="A1254" s="15"/>
    </row>
    <row r="1255" spans="1:1" x14ac:dyDescent="0.2">
      <c r="A1255" s="15"/>
    </row>
    <row r="1256" spans="1:1" x14ac:dyDescent="0.2">
      <c r="A1256" s="15"/>
    </row>
    <row r="1257" spans="1:1" x14ac:dyDescent="0.2">
      <c r="A1257" s="15"/>
    </row>
    <row r="1258" spans="1:1" x14ac:dyDescent="0.2">
      <c r="A1258" s="15"/>
    </row>
    <row r="1259" spans="1:1" x14ac:dyDescent="0.2">
      <c r="A1259" s="15"/>
    </row>
    <row r="1260" spans="1:1" x14ac:dyDescent="0.2">
      <c r="A1260" s="15"/>
    </row>
    <row r="1261" spans="1:1" x14ac:dyDescent="0.2">
      <c r="A1261" s="15"/>
    </row>
    <row r="1262" spans="1:1" x14ac:dyDescent="0.2">
      <c r="A1262" s="15"/>
    </row>
    <row r="1263" spans="1:1" x14ac:dyDescent="0.2">
      <c r="A1263" s="15"/>
    </row>
    <row r="1264" spans="1:1" x14ac:dyDescent="0.2">
      <c r="A1264" s="15"/>
    </row>
    <row r="1265" spans="1:1" x14ac:dyDescent="0.2">
      <c r="A1265" s="15"/>
    </row>
    <row r="1266" spans="1:1" x14ac:dyDescent="0.2">
      <c r="A1266" s="15"/>
    </row>
    <row r="1267" spans="1:1" x14ac:dyDescent="0.2">
      <c r="A1267" s="15"/>
    </row>
    <row r="1268" spans="1:1" x14ac:dyDescent="0.2">
      <c r="A1268" s="15"/>
    </row>
    <row r="1269" spans="1:1" x14ac:dyDescent="0.2">
      <c r="A1269" s="15"/>
    </row>
    <row r="1270" spans="1:1" x14ac:dyDescent="0.2">
      <c r="A1270" s="15"/>
    </row>
    <row r="1271" spans="1:1" x14ac:dyDescent="0.2">
      <c r="A1271" s="15"/>
    </row>
    <row r="1272" spans="1:1" x14ac:dyDescent="0.2">
      <c r="A1272" s="15"/>
    </row>
    <row r="1273" spans="1:1" x14ac:dyDescent="0.2">
      <c r="A1273" s="15"/>
    </row>
    <row r="1274" spans="1:1" x14ac:dyDescent="0.2">
      <c r="A1274" s="15"/>
    </row>
    <row r="1275" spans="1:1" x14ac:dyDescent="0.2">
      <c r="A1275" s="15"/>
    </row>
    <row r="1276" spans="1:1" x14ac:dyDescent="0.2">
      <c r="A1276" s="15"/>
    </row>
    <row r="1277" spans="1:1" x14ac:dyDescent="0.2">
      <c r="A1277" s="15"/>
    </row>
    <row r="1278" spans="1:1" x14ac:dyDescent="0.2">
      <c r="A1278" s="15"/>
    </row>
    <row r="1279" spans="1:1" x14ac:dyDescent="0.2">
      <c r="A1279" s="15"/>
    </row>
    <row r="1280" spans="1:1" x14ac:dyDescent="0.2">
      <c r="A1280" s="15"/>
    </row>
    <row r="1281" spans="1:1" x14ac:dyDescent="0.2">
      <c r="A1281" s="15"/>
    </row>
    <row r="1282" spans="1:1" x14ac:dyDescent="0.2">
      <c r="A1282" s="15"/>
    </row>
    <row r="1283" spans="1:1" x14ac:dyDescent="0.2">
      <c r="A1283" s="15"/>
    </row>
    <row r="1284" spans="1:1" x14ac:dyDescent="0.2">
      <c r="A1284" s="15"/>
    </row>
    <row r="1285" spans="1:1" x14ac:dyDescent="0.2">
      <c r="A1285" s="15"/>
    </row>
    <row r="1286" spans="1:1" x14ac:dyDescent="0.2">
      <c r="A1286" s="15"/>
    </row>
    <row r="1287" spans="1:1" x14ac:dyDescent="0.2">
      <c r="A1287" s="15"/>
    </row>
    <row r="1288" spans="1:1" x14ac:dyDescent="0.2">
      <c r="A1288" s="15"/>
    </row>
    <row r="1289" spans="1:1" x14ac:dyDescent="0.2">
      <c r="A1289" s="15"/>
    </row>
    <row r="1290" spans="1:1" x14ac:dyDescent="0.2">
      <c r="A1290" s="15"/>
    </row>
    <row r="1291" spans="1:1" x14ac:dyDescent="0.2">
      <c r="A1291" s="15"/>
    </row>
    <row r="1292" spans="1:1" x14ac:dyDescent="0.2">
      <c r="A1292" s="15"/>
    </row>
    <row r="1293" spans="1:1" x14ac:dyDescent="0.2">
      <c r="A1293" s="15"/>
    </row>
    <row r="1294" spans="1:1" x14ac:dyDescent="0.2">
      <c r="A1294" s="15"/>
    </row>
    <row r="1295" spans="1:1" x14ac:dyDescent="0.2">
      <c r="A1295" s="15"/>
    </row>
    <row r="1296" spans="1:1" x14ac:dyDescent="0.2">
      <c r="A1296" s="15"/>
    </row>
    <row r="1297" spans="1:1" x14ac:dyDescent="0.2">
      <c r="A1297" s="15"/>
    </row>
    <row r="1298" spans="1:1" x14ac:dyDescent="0.2">
      <c r="A1298" s="15"/>
    </row>
    <row r="1299" spans="1:1" x14ac:dyDescent="0.2">
      <c r="A1299" s="15"/>
    </row>
    <row r="1300" spans="1:1" x14ac:dyDescent="0.2">
      <c r="A1300" s="15"/>
    </row>
    <row r="1301" spans="1:1" x14ac:dyDescent="0.2">
      <c r="A1301" s="15"/>
    </row>
    <row r="1302" spans="1:1" x14ac:dyDescent="0.2">
      <c r="A1302" s="15"/>
    </row>
    <row r="1303" spans="1:1" x14ac:dyDescent="0.2">
      <c r="A1303" s="15"/>
    </row>
    <row r="1304" spans="1:1" x14ac:dyDescent="0.2">
      <c r="A1304" s="15"/>
    </row>
    <row r="1305" spans="1:1" x14ac:dyDescent="0.2">
      <c r="A1305" s="15"/>
    </row>
    <row r="1306" spans="1:1" x14ac:dyDescent="0.2">
      <c r="A1306" s="15"/>
    </row>
    <row r="1307" spans="1:1" x14ac:dyDescent="0.2">
      <c r="A1307" s="15"/>
    </row>
    <row r="1308" spans="1:1" x14ac:dyDescent="0.2">
      <c r="A1308" s="15"/>
    </row>
    <row r="1309" spans="1:1" x14ac:dyDescent="0.2">
      <c r="A1309" s="15"/>
    </row>
    <row r="1310" spans="1:1" x14ac:dyDescent="0.2">
      <c r="A1310" s="15"/>
    </row>
    <row r="1311" spans="1:1" x14ac:dyDescent="0.2">
      <c r="A1311" s="15"/>
    </row>
    <row r="1312" spans="1:1" x14ac:dyDescent="0.2">
      <c r="A1312" s="15"/>
    </row>
    <row r="1313" spans="1:1" x14ac:dyDescent="0.2">
      <c r="A1313" s="15"/>
    </row>
    <row r="1314" spans="1:1" x14ac:dyDescent="0.2">
      <c r="A1314" s="15"/>
    </row>
    <row r="1315" spans="1:1" x14ac:dyDescent="0.2">
      <c r="A1315" s="15"/>
    </row>
    <row r="1316" spans="1:1" x14ac:dyDescent="0.2">
      <c r="A1316" s="15"/>
    </row>
    <row r="1317" spans="1:1" x14ac:dyDescent="0.2">
      <c r="A1317" s="15"/>
    </row>
    <row r="1318" spans="1:1" x14ac:dyDescent="0.2">
      <c r="A1318" s="15"/>
    </row>
    <row r="1319" spans="1:1" x14ac:dyDescent="0.2">
      <c r="A1319" s="15"/>
    </row>
    <row r="1320" spans="1:1" x14ac:dyDescent="0.2">
      <c r="A1320" s="15"/>
    </row>
    <row r="1321" spans="1:1" x14ac:dyDescent="0.2">
      <c r="A1321" s="15"/>
    </row>
    <row r="1322" spans="1:1" x14ac:dyDescent="0.2">
      <c r="A1322" s="15"/>
    </row>
    <row r="1323" spans="1:1" x14ac:dyDescent="0.2">
      <c r="A1323" s="15"/>
    </row>
    <row r="1324" spans="1:1" x14ac:dyDescent="0.2">
      <c r="A1324" s="15"/>
    </row>
    <row r="1325" spans="1:1" x14ac:dyDescent="0.2">
      <c r="A1325" s="15"/>
    </row>
    <row r="1326" spans="1:1" x14ac:dyDescent="0.2">
      <c r="A1326" s="15"/>
    </row>
    <row r="1327" spans="1:1" x14ac:dyDescent="0.2">
      <c r="A1327" s="15"/>
    </row>
    <row r="1328" spans="1:1" x14ac:dyDescent="0.2">
      <c r="A1328" s="15"/>
    </row>
    <row r="1329" spans="1:1" x14ac:dyDescent="0.2">
      <c r="A1329" s="15"/>
    </row>
    <row r="1330" spans="1:1" x14ac:dyDescent="0.2">
      <c r="A1330" s="15"/>
    </row>
    <row r="1331" spans="1:1" x14ac:dyDescent="0.2">
      <c r="A1331" s="15"/>
    </row>
    <row r="1332" spans="1:1" x14ac:dyDescent="0.2">
      <c r="A1332" s="15"/>
    </row>
    <row r="1333" spans="1:1" x14ac:dyDescent="0.2">
      <c r="A1333" s="15"/>
    </row>
    <row r="1334" spans="1:1" x14ac:dyDescent="0.2">
      <c r="A1334" s="15"/>
    </row>
    <row r="1335" spans="1:1" x14ac:dyDescent="0.2">
      <c r="A1335" s="15"/>
    </row>
    <row r="1336" spans="1:1" x14ac:dyDescent="0.2">
      <c r="A1336" s="15"/>
    </row>
    <row r="1337" spans="1:1" x14ac:dyDescent="0.2">
      <c r="A1337" s="15"/>
    </row>
    <row r="1338" spans="1:1" x14ac:dyDescent="0.2">
      <c r="A1338" s="15"/>
    </row>
    <row r="1339" spans="1:1" x14ac:dyDescent="0.2">
      <c r="A1339" s="15"/>
    </row>
    <row r="1340" spans="1:1" x14ac:dyDescent="0.2">
      <c r="A1340" s="15"/>
    </row>
    <row r="1341" spans="1:1" x14ac:dyDescent="0.2">
      <c r="A1341" s="15"/>
    </row>
    <row r="1342" spans="1:1" x14ac:dyDescent="0.2">
      <c r="A1342" s="15"/>
    </row>
    <row r="1343" spans="1:1" x14ac:dyDescent="0.2">
      <c r="A1343" s="15"/>
    </row>
    <row r="1344" spans="1:1" x14ac:dyDescent="0.2">
      <c r="A1344" s="15"/>
    </row>
    <row r="1345" spans="1:1" x14ac:dyDescent="0.2">
      <c r="A1345" s="15"/>
    </row>
    <row r="1346" spans="1:1" x14ac:dyDescent="0.2">
      <c r="A1346" s="15"/>
    </row>
    <row r="1347" spans="1:1" x14ac:dyDescent="0.2">
      <c r="A1347" s="15"/>
    </row>
    <row r="1348" spans="1:1" x14ac:dyDescent="0.2">
      <c r="A1348" s="15"/>
    </row>
    <row r="1349" spans="1:1" x14ac:dyDescent="0.2">
      <c r="A1349" s="15"/>
    </row>
    <row r="1350" spans="1:1" x14ac:dyDescent="0.2">
      <c r="A1350" s="15"/>
    </row>
    <row r="1351" spans="1:1" x14ac:dyDescent="0.2">
      <c r="A1351" s="15"/>
    </row>
    <row r="1352" spans="1:1" x14ac:dyDescent="0.2">
      <c r="A1352" s="15"/>
    </row>
    <row r="1353" spans="1:1" x14ac:dyDescent="0.2">
      <c r="A1353" s="15"/>
    </row>
    <row r="1354" spans="1:1" x14ac:dyDescent="0.2">
      <c r="A1354" s="15"/>
    </row>
    <row r="1355" spans="1:1" x14ac:dyDescent="0.2">
      <c r="A1355" s="15"/>
    </row>
    <row r="1356" spans="1:1" x14ac:dyDescent="0.2">
      <c r="A1356" s="15"/>
    </row>
    <row r="1357" spans="1:1" x14ac:dyDescent="0.2">
      <c r="A1357" s="15"/>
    </row>
    <row r="1358" spans="1:1" x14ac:dyDescent="0.2">
      <c r="A1358" s="15"/>
    </row>
    <row r="1359" spans="1:1" x14ac:dyDescent="0.2">
      <c r="A1359" s="15"/>
    </row>
    <row r="1360" spans="1:1" x14ac:dyDescent="0.2">
      <c r="A1360" s="15"/>
    </row>
    <row r="1361" spans="1:1" x14ac:dyDescent="0.2">
      <c r="A1361" s="15"/>
    </row>
    <row r="1362" spans="1:1" x14ac:dyDescent="0.2">
      <c r="A1362" s="15"/>
    </row>
    <row r="1363" spans="1:1" x14ac:dyDescent="0.2">
      <c r="A1363" s="15"/>
    </row>
    <row r="1364" spans="1:1" x14ac:dyDescent="0.2">
      <c r="A1364" s="15"/>
    </row>
    <row r="1365" spans="1:1" x14ac:dyDescent="0.2">
      <c r="A1365" s="15"/>
    </row>
    <row r="1366" spans="1:1" x14ac:dyDescent="0.2">
      <c r="A1366" s="15"/>
    </row>
    <row r="1367" spans="1:1" x14ac:dyDescent="0.2">
      <c r="A1367" s="15"/>
    </row>
    <row r="1368" spans="1:1" x14ac:dyDescent="0.2">
      <c r="A1368" s="15"/>
    </row>
    <row r="1369" spans="1:1" x14ac:dyDescent="0.2">
      <c r="A1369" s="15"/>
    </row>
    <row r="1370" spans="1:1" x14ac:dyDescent="0.2">
      <c r="A1370" s="15"/>
    </row>
    <row r="1371" spans="1:1" x14ac:dyDescent="0.2">
      <c r="A1371" s="15"/>
    </row>
    <row r="1372" spans="1:1" x14ac:dyDescent="0.2">
      <c r="A1372" s="15"/>
    </row>
    <row r="1373" spans="1:1" x14ac:dyDescent="0.2">
      <c r="A1373" s="15"/>
    </row>
    <row r="1374" spans="1:1" x14ac:dyDescent="0.2">
      <c r="A1374" s="15"/>
    </row>
    <row r="1375" spans="1:1" x14ac:dyDescent="0.2">
      <c r="A1375" s="15"/>
    </row>
    <row r="1376" spans="1:1" x14ac:dyDescent="0.2">
      <c r="A1376" s="15"/>
    </row>
    <row r="1377" spans="1:1" x14ac:dyDescent="0.2">
      <c r="A1377" s="15"/>
    </row>
    <row r="1378" spans="1:1" x14ac:dyDescent="0.2">
      <c r="A1378" s="15"/>
    </row>
    <row r="1379" spans="1:1" x14ac:dyDescent="0.2">
      <c r="A1379" s="15"/>
    </row>
    <row r="1380" spans="1:1" x14ac:dyDescent="0.2">
      <c r="A1380" s="15"/>
    </row>
    <row r="1381" spans="1:1" x14ac:dyDescent="0.2">
      <c r="A1381" s="15"/>
    </row>
    <row r="1382" spans="1:1" x14ac:dyDescent="0.2">
      <c r="A1382" s="15"/>
    </row>
    <row r="1383" spans="1:1" x14ac:dyDescent="0.2">
      <c r="A1383" s="15"/>
    </row>
    <row r="1384" spans="1:1" x14ac:dyDescent="0.2">
      <c r="A1384" s="15"/>
    </row>
    <row r="1385" spans="1:1" x14ac:dyDescent="0.2">
      <c r="A1385" s="15"/>
    </row>
    <row r="1386" spans="1:1" x14ac:dyDescent="0.2">
      <c r="A1386" s="15"/>
    </row>
    <row r="1387" spans="1:1" x14ac:dyDescent="0.2">
      <c r="A1387" s="15"/>
    </row>
    <row r="1388" spans="1:1" x14ac:dyDescent="0.2">
      <c r="A1388" s="15"/>
    </row>
    <row r="1389" spans="1:1" x14ac:dyDescent="0.2">
      <c r="A1389" s="15"/>
    </row>
    <row r="1390" spans="1:1" x14ac:dyDescent="0.2">
      <c r="A1390" s="15"/>
    </row>
    <row r="1391" spans="1:1" x14ac:dyDescent="0.2">
      <c r="A1391" s="15"/>
    </row>
    <row r="1392" spans="1:1" x14ac:dyDescent="0.2">
      <c r="A1392" s="15"/>
    </row>
    <row r="1393" spans="1:1" x14ac:dyDescent="0.2">
      <c r="A1393" s="15"/>
    </row>
    <row r="1394" spans="1:1" x14ac:dyDescent="0.2">
      <c r="A1394" s="15"/>
    </row>
    <row r="1395" spans="1:1" x14ac:dyDescent="0.2">
      <c r="A1395" s="15"/>
    </row>
    <row r="1396" spans="1:1" x14ac:dyDescent="0.2">
      <c r="A1396" s="15"/>
    </row>
    <row r="1397" spans="1:1" x14ac:dyDescent="0.2">
      <c r="A1397" s="15"/>
    </row>
    <row r="1398" spans="1:1" x14ac:dyDescent="0.2">
      <c r="A1398" s="15"/>
    </row>
    <row r="1399" spans="1:1" x14ac:dyDescent="0.2">
      <c r="A1399" s="15"/>
    </row>
    <row r="1400" spans="1:1" x14ac:dyDescent="0.2">
      <c r="A1400" s="15"/>
    </row>
    <row r="1401" spans="1:1" x14ac:dyDescent="0.2">
      <c r="A1401" s="15"/>
    </row>
    <row r="1402" spans="1:1" x14ac:dyDescent="0.2">
      <c r="A1402" s="15"/>
    </row>
    <row r="1403" spans="1:1" x14ac:dyDescent="0.2">
      <c r="A1403" s="15"/>
    </row>
    <row r="1404" spans="1:1" x14ac:dyDescent="0.2">
      <c r="A1404" s="15"/>
    </row>
    <row r="1405" spans="1:1" x14ac:dyDescent="0.2">
      <c r="A1405" s="15"/>
    </row>
    <row r="1406" spans="1:1" x14ac:dyDescent="0.2">
      <c r="A1406" s="15"/>
    </row>
    <row r="1407" spans="1:1" x14ac:dyDescent="0.2">
      <c r="A1407" s="15"/>
    </row>
    <row r="1408" spans="1:1" x14ac:dyDescent="0.2">
      <c r="A1408" s="15"/>
    </row>
    <row r="1409" spans="1:1" x14ac:dyDescent="0.2">
      <c r="A1409" s="15"/>
    </row>
    <row r="1410" spans="1:1" x14ac:dyDescent="0.2">
      <c r="A1410" s="15"/>
    </row>
    <row r="1411" spans="1:1" x14ac:dyDescent="0.2">
      <c r="A1411" s="15"/>
    </row>
    <row r="1412" spans="1:1" x14ac:dyDescent="0.2">
      <c r="A1412" s="15"/>
    </row>
    <row r="1413" spans="1:1" x14ac:dyDescent="0.2">
      <c r="A1413" s="15"/>
    </row>
    <row r="1414" spans="1:1" x14ac:dyDescent="0.2">
      <c r="A1414" s="15"/>
    </row>
    <row r="1415" spans="1:1" x14ac:dyDescent="0.2">
      <c r="A1415" s="15"/>
    </row>
    <row r="1416" spans="1:1" x14ac:dyDescent="0.2">
      <c r="A1416" s="15"/>
    </row>
    <row r="1417" spans="1:1" x14ac:dyDescent="0.2">
      <c r="A1417" s="15"/>
    </row>
    <row r="1418" spans="1:1" x14ac:dyDescent="0.2">
      <c r="A1418" s="15"/>
    </row>
    <row r="1419" spans="1:1" x14ac:dyDescent="0.2">
      <c r="A1419" s="15"/>
    </row>
    <row r="1420" spans="1:1" x14ac:dyDescent="0.2">
      <c r="A1420" s="15"/>
    </row>
    <row r="1421" spans="1:1" x14ac:dyDescent="0.2">
      <c r="A1421" s="15"/>
    </row>
    <row r="1422" spans="1:1" x14ac:dyDescent="0.2">
      <c r="A1422" s="15"/>
    </row>
    <row r="1423" spans="1:1" x14ac:dyDescent="0.2">
      <c r="A1423" s="15"/>
    </row>
    <row r="1424" spans="1:1" x14ac:dyDescent="0.2">
      <c r="A1424" s="15"/>
    </row>
    <row r="1425" spans="1:1" x14ac:dyDescent="0.2">
      <c r="A1425" s="15"/>
    </row>
    <row r="1426" spans="1:1" x14ac:dyDescent="0.2">
      <c r="A1426" s="15"/>
    </row>
    <row r="1427" spans="1:1" x14ac:dyDescent="0.2">
      <c r="A1427" s="15"/>
    </row>
    <row r="1428" spans="1:1" x14ac:dyDescent="0.2">
      <c r="A1428" s="15"/>
    </row>
    <row r="1429" spans="1:1" x14ac:dyDescent="0.2">
      <c r="A1429" s="15"/>
    </row>
    <row r="1430" spans="1:1" x14ac:dyDescent="0.2">
      <c r="A1430" s="15"/>
    </row>
    <row r="1431" spans="1:1" x14ac:dyDescent="0.2">
      <c r="A1431" s="15"/>
    </row>
    <row r="1432" spans="1:1" x14ac:dyDescent="0.2">
      <c r="A1432" s="15"/>
    </row>
    <row r="1433" spans="1:1" x14ac:dyDescent="0.2">
      <c r="A1433" s="15"/>
    </row>
    <row r="1434" spans="1:1" x14ac:dyDescent="0.2">
      <c r="A1434" s="15"/>
    </row>
    <row r="1435" spans="1:1" x14ac:dyDescent="0.2">
      <c r="A1435" s="15"/>
    </row>
    <row r="1436" spans="1:1" x14ac:dyDescent="0.2">
      <c r="A1436" s="15"/>
    </row>
    <row r="1437" spans="1:1" x14ac:dyDescent="0.2">
      <c r="A1437" s="15"/>
    </row>
    <row r="1438" spans="1:1" x14ac:dyDescent="0.2">
      <c r="A1438" s="15"/>
    </row>
    <row r="1439" spans="1:1" x14ac:dyDescent="0.2">
      <c r="A1439" s="15"/>
    </row>
    <row r="1440" spans="1:1" x14ac:dyDescent="0.2">
      <c r="A1440" s="15"/>
    </row>
    <row r="1441" spans="1:1" x14ac:dyDescent="0.2">
      <c r="A1441" s="15"/>
    </row>
    <row r="1442" spans="1:1" x14ac:dyDescent="0.2">
      <c r="A1442" s="15"/>
    </row>
    <row r="1443" spans="1:1" x14ac:dyDescent="0.2">
      <c r="A1443" s="15"/>
    </row>
    <row r="1444" spans="1:1" x14ac:dyDescent="0.2">
      <c r="A1444" s="15"/>
    </row>
    <row r="1445" spans="1:1" x14ac:dyDescent="0.2">
      <c r="A1445" s="15"/>
    </row>
    <row r="1446" spans="1:1" x14ac:dyDescent="0.2">
      <c r="A1446" s="15"/>
    </row>
    <row r="1447" spans="1:1" x14ac:dyDescent="0.2">
      <c r="A1447" s="15"/>
    </row>
    <row r="1448" spans="1:1" x14ac:dyDescent="0.2">
      <c r="A1448" s="15"/>
    </row>
    <row r="1449" spans="1:1" x14ac:dyDescent="0.2">
      <c r="A1449" s="15"/>
    </row>
    <row r="1450" spans="1:1" x14ac:dyDescent="0.2">
      <c r="A1450" s="15"/>
    </row>
    <row r="1451" spans="1:1" x14ac:dyDescent="0.2">
      <c r="A1451" s="15"/>
    </row>
    <row r="1452" spans="1:1" x14ac:dyDescent="0.2">
      <c r="A1452" s="15"/>
    </row>
    <row r="1453" spans="1:1" x14ac:dyDescent="0.2">
      <c r="A1453" s="15"/>
    </row>
    <row r="1454" spans="1:1" x14ac:dyDescent="0.2">
      <c r="A1454" s="15"/>
    </row>
    <row r="1455" spans="1:1" x14ac:dyDescent="0.2">
      <c r="A1455" s="15"/>
    </row>
    <row r="1456" spans="1:1" x14ac:dyDescent="0.2">
      <c r="A1456" s="15"/>
    </row>
    <row r="1457" spans="1:1" x14ac:dyDescent="0.2">
      <c r="A1457" s="15"/>
    </row>
    <row r="1458" spans="1:1" x14ac:dyDescent="0.2">
      <c r="A1458" s="15"/>
    </row>
    <row r="1459" spans="1:1" x14ac:dyDescent="0.2">
      <c r="A1459" s="15"/>
    </row>
    <row r="1460" spans="1:1" x14ac:dyDescent="0.2">
      <c r="A1460" s="15"/>
    </row>
    <row r="1461" spans="1:1" x14ac:dyDescent="0.2">
      <c r="A1461" s="15"/>
    </row>
    <row r="1462" spans="1:1" x14ac:dyDescent="0.2">
      <c r="A1462" s="15"/>
    </row>
    <row r="1463" spans="1:1" x14ac:dyDescent="0.2">
      <c r="A1463" s="15"/>
    </row>
    <row r="1464" spans="1:1" x14ac:dyDescent="0.2">
      <c r="A1464" s="15"/>
    </row>
    <row r="1465" spans="1:1" x14ac:dyDescent="0.2">
      <c r="A1465" s="15"/>
    </row>
    <row r="1466" spans="1:1" x14ac:dyDescent="0.2">
      <c r="A1466" s="15"/>
    </row>
    <row r="1467" spans="1:1" x14ac:dyDescent="0.2">
      <c r="A1467" s="15"/>
    </row>
    <row r="1468" spans="1:1" x14ac:dyDescent="0.2">
      <c r="A1468" s="15"/>
    </row>
    <row r="1469" spans="1:1" x14ac:dyDescent="0.2">
      <c r="A1469" s="15"/>
    </row>
    <row r="1470" spans="1:1" x14ac:dyDescent="0.2">
      <c r="A1470" s="15"/>
    </row>
    <row r="1471" spans="1:1" x14ac:dyDescent="0.2">
      <c r="A1471" s="15"/>
    </row>
    <row r="1472" spans="1:1" x14ac:dyDescent="0.2">
      <c r="A1472" s="15"/>
    </row>
    <row r="1473" spans="1:1" x14ac:dyDescent="0.2">
      <c r="A1473" s="15"/>
    </row>
    <row r="1474" spans="1:1" x14ac:dyDescent="0.2">
      <c r="A1474" s="15"/>
    </row>
    <row r="1475" spans="1:1" x14ac:dyDescent="0.2">
      <c r="A1475" s="15"/>
    </row>
    <row r="1476" spans="1:1" x14ac:dyDescent="0.2">
      <c r="A1476" s="15"/>
    </row>
    <row r="1477" spans="1:1" x14ac:dyDescent="0.2">
      <c r="A1477" s="15"/>
    </row>
    <row r="1478" spans="1:1" x14ac:dyDescent="0.2">
      <c r="A1478" s="15"/>
    </row>
    <row r="1479" spans="1:1" x14ac:dyDescent="0.2">
      <c r="A1479" s="15"/>
    </row>
    <row r="1480" spans="1:1" x14ac:dyDescent="0.2">
      <c r="A1480" s="15"/>
    </row>
    <row r="1481" spans="1:1" x14ac:dyDescent="0.2">
      <c r="A1481" s="15"/>
    </row>
    <row r="1482" spans="1:1" x14ac:dyDescent="0.2">
      <c r="A1482" s="15"/>
    </row>
    <row r="1483" spans="1:1" x14ac:dyDescent="0.2">
      <c r="A1483" s="15"/>
    </row>
    <row r="1484" spans="1:1" x14ac:dyDescent="0.2">
      <c r="A1484" s="15"/>
    </row>
    <row r="1485" spans="1:1" x14ac:dyDescent="0.2">
      <c r="A1485" s="15"/>
    </row>
    <row r="1486" spans="1:1" x14ac:dyDescent="0.2">
      <c r="A1486" s="15"/>
    </row>
    <row r="1487" spans="1:1" x14ac:dyDescent="0.2">
      <c r="A1487" s="15"/>
    </row>
    <row r="1488" spans="1:1" x14ac:dyDescent="0.2">
      <c r="A1488" s="15"/>
    </row>
    <row r="1489" spans="1:1" x14ac:dyDescent="0.2">
      <c r="A1489" s="15"/>
    </row>
    <row r="1490" spans="1:1" x14ac:dyDescent="0.2">
      <c r="A1490" s="15"/>
    </row>
    <row r="1491" spans="1:1" x14ac:dyDescent="0.2">
      <c r="A1491" s="15"/>
    </row>
    <row r="1492" spans="1:1" x14ac:dyDescent="0.2">
      <c r="A1492" s="15"/>
    </row>
    <row r="1493" spans="1:1" x14ac:dyDescent="0.2">
      <c r="A1493" s="15"/>
    </row>
    <row r="1494" spans="1:1" x14ac:dyDescent="0.2">
      <c r="A1494" s="15"/>
    </row>
    <row r="1495" spans="1:1" x14ac:dyDescent="0.2">
      <c r="A1495" s="15"/>
    </row>
    <row r="1496" spans="1:1" x14ac:dyDescent="0.2">
      <c r="A1496" s="15"/>
    </row>
    <row r="1497" spans="1:1" x14ac:dyDescent="0.2">
      <c r="A1497" s="15"/>
    </row>
    <row r="1498" spans="1:1" x14ac:dyDescent="0.2">
      <c r="A1498" s="15"/>
    </row>
    <row r="1499" spans="1:1" x14ac:dyDescent="0.2">
      <c r="A1499" s="15"/>
    </row>
    <row r="1500" spans="1:1" x14ac:dyDescent="0.2">
      <c r="A1500" s="15"/>
    </row>
    <row r="1501" spans="1:1" x14ac:dyDescent="0.2">
      <c r="A1501" s="15"/>
    </row>
    <row r="1502" spans="1:1" x14ac:dyDescent="0.2">
      <c r="A1502" s="15"/>
    </row>
    <row r="1503" spans="1:1" x14ac:dyDescent="0.2">
      <c r="A1503" s="15"/>
    </row>
    <row r="1504" spans="1:1" x14ac:dyDescent="0.2">
      <c r="A1504" s="15"/>
    </row>
    <row r="1505" spans="1:1" x14ac:dyDescent="0.2">
      <c r="A1505" s="15"/>
    </row>
    <row r="1506" spans="1:1" x14ac:dyDescent="0.2">
      <c r="A1506" s="15"/>
    </row>
    <row r="1507" spans="1:1" x14ac:dyDescent="0.2">
      <c r="A1507" s="15"/>
    </row>
    <row r="1508" spans="1:1" x14ac:dyDescent="0.2">
      <c r="A1508" s="15"/>
    </row>
    <row r="1509" spans="1:1" x14ac:dyDescent="0.2">
      <c r="A1509" s="15"/>
    </row>
    <row r="1510" spans="1:1" x14ac:dyDescent="0.2">
      <c r="A1510" s="15"/>
    </row>
    <row r="1511" spans="1:1" x14ac:dyDescent="0.2">
      <c r="A1511" s="15"/>
    </row>
    <row r="1512" spans="1:1" x14ac:dyDescent="0.2">
      <c r="A1512" s="15"/>
    </row>
    <row r="1513" spans="1:1" x14ac:dyDescent="0.2">
      <c r="A1513" s="15"/>
    </row>
    <row r="1514" spans="1:1" x14ac:dyDescent="0.2">
      <c r="A1514" s="15"/>
    </row>
    <row r="1515" spans="1:1" x14ac:dyDescent="0.2">
      <c r="A1515" s="15"/>
    </row>
    <row r="1516" spans="1:1" x14ac:dyDescent="0.2">
      <c r="A1516" s="15"/>
    </row>
    <row r="1517" spans="1:1" x14ac:dyDescent="0.2">
      <c r="A1517" s="15"/>
    </row>
    <row r="1518" spans="1:1" x14ac:dyDescent="0.2">
      <c r="A1518" s="15"/>
    </row>
    <row r="1519" spans="1:1" x14ac:dyDescent="0.2">
      <c r="A1519" s="15"/>
    </row>
    <row r="1520" spans="1:1" x14ac:dyDescent="0.2">
      <c r="A1520" s="15"/>
    </row>
    <row r="1521" spans="1:1" x14ac:dyDescent="0.2">
      <c r="A1521" s="15"/>
    </row>
    <row r="1522" spans="1:1" x14ac:dyDescent="0.2">
      <c r="A1522" s="15"/>
    </row>
    <row r="1523" spans="1:1" x14ac:dyDescent="0.2">
      <c r="A1523" s="15"/>
    </row>
    <row r="1524" spans="1:1" x14ac:dyDescent="0.2">
      <c r="A1524" s="15"/>
    </row>
    <row r="1525" spans="1:1" x14ac:dyDescent="0.2">
      <c r="A1525" s="15"/>
    </row>
    <row r="1526" spans="1:1" x14ac:dyDescent="0.2">
      <c r="A1526" s="15"/>
    </row>
    <row r="1527" spans="1:1" x14ac:dyDescent="0.2">
      <c r="A1527" s="15"/>
    </row>
    <row r="1528" spans="1:1" x14ac:dyDescent="0.2">
      <c r="A1528" s="15"/>
    </row>
    <row r="1529" spans="1:1" x14ac:dyDescent="0.2">
      <c r="A1529" s="15"/>
    </row>
    <row r="1530" spans="1:1" x14ac:dyDescent="0.2">
      <c r="A1530" s="15"/>
    </row>
    <row r="1531" spans="1:1" x14ac:dyDescent="0.2">
      <c r="A1531" s="15"/>
    </row>
    <row r="1532" spans="1:1" x14ac:dyDescent="0.2">
      <c r="A1532" s="15"/>
    </row>
    <row r="1533" spans="1:1" x14ac:dyDescent="0.2">
      <c r="A1533" s="15"/>
    </row>
    <row r="1534" spans="1:1" x14ac:dyDescent="0.2">
      <c r="A1534" s="15"/>
    </row>
    <row r="1535" spans="1:1" x14ac:dyDescent="0.2">
      <c r="A1535" s="15"/>
    </row>
    <row r="1536" spans="1:1" x14ac:dyDescent="0.2">
      <c r="A1536" s="15"/>
    </row>
    <row r="1537" spans="1:1" x14ac:dyDescent="0.2">
      <c r="A1537" s="15"/>
    </row>
    <row r="1538" spans="1:1" x14ac:dyDescent="0.2">
      <c r="A1538" s="15"/>
    </row>
    <row r="1539" spans="1:1" x14ac:dyDescent="0.2">
      <c r="A1539" s="15"/>
    </row>
    <row r="1540" spans="1:1" x14ac:dyDescent="0.2">
      <c r="A1540" s="15"/>
    </row>
    <row r="1541" spans="1:1" x14ac:dyDescent="0.2">
      <c r="A1541" s="15"/>
    </row>
    <row r="1542" spans="1:1" x14ac:dyDescent="0.2">
      <c r="A1542" s="15"/>
    </row>
    <row r="1543" spans="1:1" x14ac:dyDescent="0.2">
      <c r="A1543" s="15"/>
    </row>
    <row r="1544" spans="1:1" x14ac:dyDescent="0.2">
      <c r="A1544" s="15"/>
    </row>
    <row r="1545" spans="1:1" x14ac:dyDescent="0.2">
      <c r="A1545" s="15"/>
    </row>
    <row r="1546" spans="1:1" x14ac:dyDescent="0.2">
      <c r="A1546" s="15"/>
    </row>
    <row r="1547" spans="1:1" x14ac:dyDescent="0.2">
      <c r="A1547" s="15"/>
    </row>
    <row r="1548" spans="1:1" x14ac:dyDescent="0.2">
      <c r="A1548" s="15"/>
    </row>
    <row r="1549" spans="1:1" x14ac:dyDescent="0.2">
      <c r="A1549" s="15"/>
    </row>
    <row r="1550" spans="1:1" x14ac:dyDescent="0.2">
      <c r="A1550" s="15"/>
    </row>
    <row r="1551" spans="1:1" x14ac:dyDescent="0.2">
      <c r="A1551" s="15"/>
    </row>
    <row r="1552" spans="1:1" x14ac:dyDescent="0.2">
      <c r="A1552" s="15"/>
    </row>
    <row r="1553" spans="1:1" x14ac:dyDescent="0.2">
      <c r="A1553" s="15"/>
    </row>
    <row r="1554" spans="1:1" x14ac:dyDescent="0.2">
      <c r="A1554" s="15"/>
    </row>
    <row r="1555" spans="1:1" x14ac:dyDescent="0.2">
      <c r="A1555" s="15"/>
    </row>
    <row r="1556" spans="1:1" x14ac:dyDescent="0.2">
      <c r="A1556" s="15"/>
    </row>
    <row r="1557" spans="1:1" x14ac:dyDescent="0.2">
      <c r="A1557" s="15"/>
    </row>
    <row r="1558" spans="1:1" x14ac:dyDescent="0.2">
      <c r="A1558" s="15"/>
    </row>
    <row r="1559" spans="1:1" x14ac:dyDescent="0.2">
      <c r="A1559" s="15"/>
    </row>
    <row r="1560" spans="1:1" x14ac:dyDescent="0.2">
      <c r="A1560" s="15"/>
    </row>
    <row r="1561" spans="1:1" x14ac:dyDescent="0.2">
      <c r="A1561" s="15"/>
    </row>
    <row r="1562" spans="1:1" x14ac:dyDescent="0.2">
      <c r="A1562" s="15"/>
    </row>
    <row r="1563" spans="1:1" x14ac:dyDescent="0.2">
      <c r="A1563" s="15"/>
    </row>
    <row r="1564" spans="1:1" x14ac:dyDescent="0.2">
      <c r="A1564" s="15"/>
    </row>
    <row r="1565" spans="1:1" x14ac:dyDescent="0.2">
      <c r="A1565" s="15"/>
    </row>
    <row r="1566" spans="1:1" x14ac:dyDescent="0.2">
      <c r="A1566" s="15"/>
    </row>
    <row r="1567" spans="1:1" x14ac:dyDescent="0.2">
      <c r="A1567" s="15"/>
    </row>
    <row r="1568" spans="1:1" x14ac:dyDescent="0.2">
      <c r="A1568" s="15"/>
    </row>
    <row r="1569" spans="1:1" x14ac:dyDescent="0.2">
      <c r="A1569" s="15"/>
    </row>
    <row r="1570" spans="1:1" x14ac:dyDescent="0.2">
      <c r="A1570" s="15"/>
    </row>
    <row r="1571" spans="1:1" x14ac:dyDescent="0.2">
      <c r="A1571" s="15"/>
    </row>
    <row r="1572" spans="1:1" x14ac:dyDescent="0.2">
      <c r="A1572" s="15"/>
    </row>
    <row r="1573" spans="1:1" x14ac:dyDescent="0.2">
      <c r="A1573" s="15"/>
    </row>
    <row r="1574" spans="1:1" x14ac:dyDescent="0.2">
      <c r="A1574" s="15"/>
    </row>
    <row r="1575" spans="1:1" x14ac:dyDescent="0.2">
      <c r="A1575" s="15"/>
    </row>
    <row r="1576" spans="1:1" x14ac:dyDescent="0.2">
      <c r="A1576" s="15"/>
    </row>
    <row r="1577" spans="1:1" x14ac:dyDescent="0.2">
      <c r="A1577" s="15"/>
    </row>
    <row r="1578" spans="1:1" x14ac:dyDescent="0.2">
      <c r="A1578" s="15"/>
    </row>
    <row r="1579" spans="1:1" x14ac:dyDescent="0.2">
      <c r="A1579" s="15"/>
    </row>
    <row r="1580" spans="1:1" x14ac:dyDescent="0.2">
      <c r="A1580" s="15"/>
    </row>
    <row r="1581" spans="1:1" x14ac:dyDescent="0.2">
      <c r="A1581" s="15"/>
    </row>
    <row r="1582" spans="1:1" x14ac:dyDescent="0.2">
      <c r="A1582" s="15"/>
    </row>
    <row r="1583" spans="1:1" x14ac:dyDescent="0.2">
      <c r="A1583" s="15"/>
    </row>
    <row r="1584" spans="1:1" x14ac:dyDescent="0.2">
      <c r="A1584" s="15"/>
    </row>
    <row r="1585" spans="1:1" x14ac:dyDescent="0.2">
      <c r="A1585" s="15"/>
    </row>
    <row r="1586" spans="1:1" x14ac:dyDescent="0.2">
      <c r="A1586" s="15"/>
    </row>
    <row r="1587" spans="1:1" x14ac:dyDescent="0.2">
      <c r="A1587" s="15"/>
    </row>
    <row r="1588" spans="1:1" x14ac:dyDescent="0.2">
      <c r="A1588" s="15"/>
    </row>
    <row r="1589" spans="1:1" x14ac:dyDescent="0.2">
      <c r="A1589" s="15"/>
    </row>
    <row r="1590" spans="1:1" x14ac:dyDescent="0.2">
      <c r="A1590" s="15"/>
    </row>
    <row r="1591" spans="1:1" x14ac:dyDescent="0.2">
      <c r="A1591" s="15"/>
    </row>
    <row r="1592" spans="1:1" x14ac:dyDescent="0.2">
      <c r="A1592" s="15"/>
    </row>
    <row r="1593" spans="1:1" x14ac:dyDescent="0.2">
      <c r="A1593" s="15"/>
    </row>
    <row r="1594" spans="1:1" x14ac:dyDescent="0.2">
      <c r="A1594" s="15"/>
    </row>
    <row r="1595" spans="1:1" x14ac:dyDescent="0.2">
      <c r="A1595" s="15"/>
    </row>
    <row r="1596" spans="1:1" x14ac:dyDescent="0.2">
      <c r="A1596" s="15"/>
    </row>
    <row r="1597" spans="1:1" x14ac:dyDescent="0.2">
      <c r="A1597" s="15"/>
    </row>
    <row r="1598" spans="1:1" x14ac:dyDescent="0.2">
      <c r="A1598" s="15"/>
    </row>
    <row r="1599" spans="1:1" x14ac:dyDescent="0.2">
      <c r="A1599" s="15"/>
    </row>
    <row r="1600" spans="1:1" x14ac:dyDescent="0.2">
      <c r="A1600" s="15"/>
    </row>
    <row r="1601" spans="1:1" x14ac:dyDescent="0.2">
      <c r="A1601" s="15"/>
    </row>
    <row r="1602" spans="1:1" x14ac:dyDescent="0.2">
      <c r="A1602" s="15"/>
    </row>
    <row r="1603" spans="1:1" x14ac:dyDescent="0.2">
      <c r="A1603" s="15"/>
    </row>
    <row r="1604" spans="1:1" x14ac:dyDescent="0.2">
      <c r="A1604" s="15"/>
    </row>
    <row r="1605" spans="1:1" x14ac:dyDescent="0.2">
      <c r="A1605" s="15"/>
    </row>
    <row r="1606" spans="1:1" x14ac:dyDescent="0.2">
      <c r="A1606" s="15"/>
    </row>
    <row r="1607" spans="1:1" x14ac:dyDescent="0.2">
      <c r="A1607" s="15"/>
    </row>
    <row r="1608" spans="1:1" x14ac:dyDescent="0.2">
      <c r="A1608" s="15"/>
    </row>
    <row r="1609" spans="1:1" x14ac:dyDescent="0.2">
      <c r="A1609" s="15"/>
    </row>
    <row r="1610" spans="1:1" x14ac:dyDescent="0.2">
      <c r="A1610" s="15"/>
    </row>
    <row r="1611" spans="1:1" x14ac:dyDescent="0.2">
      <c r="A1611" s="15"/>
    </row>
    <row r="1612" spans="1:1" x14ac:dyDescent="0.2">
      <c r="A1612" s="15"/>
    </row>
    <row r="1613" spans="1:1" x14ac:dyDescent="0.2">
      <c r="A1613" s="15"/>
    </row>
    <row r="1614" spans="1:1" x14ac:dyDescent="0.2">
      <c r="A1614" s="15"/>
    </row>
    <row r="1615" spans="1:1" x14ac:dyDescent="0.2">
      <c r="A1615" s="15"/>
    </row>
    <row r="1616" spans="1:1" x14ac:dyDescent="0.2">
      <c r="A1616" s="15"/>
    </row>
    <row r="1617" spans="1:1" x14ac:dyDescent="0.2">
      <c r="A1617" s="15"/>
    </row>
    <row r="1618" spans="1:1" x14ac:dyDescent="0.2">
      <c r="A1618" s="15"/>
    </row>
    <row r="1619" spans="1:1" x14ac:dyDescent="0.2">
      <c r="A1619" s="15"/>
    </row>
    <row r="1620" spans="1:1" x14ac:dyDescent="0.2">
      <c r="A1620" s="15"/>
    </row>
    <row r="1621" spans="1:1" x14ac:dyDescent="0.2">
      <c r="A1621" s="15"/>
    </row>
    <row r="1622" spans="1:1" x14ac:dyDescent="0.2">
      <c r="A1622" s="15"/>
    </row>
    <row r="1623" spans="1:1" x14ac:dyDescent="0.2">
      <c r="A1623" s="15"/>
    </row>
    <row r="1624" spans="1:1" x14ac:dyDescent="0.2">
      <c r="A1624" s="15"/>
    </row>
    <row r="1625" spans="1:1" x14ac:dyDescent="0.2">
      <c r="A1625" s="15"/>
    </row>
    <row r="1626" spans="1:1" x14ac:dyDescent="0.2">
      <c r="A1626" s="15"/>
    </row>
    <row r="1627" spans="1:1" x14ac:dyDescent="0.2">
      <c r="A1627" s="15"/>
    </row>
    <row r="1628" spans="1:1" x14ac:dyDescent="0.2">
      <c r="A1628" s="15"/>
    </row>
    <row r="1629" spans="1:1" x14ac:dyDescent="0.2">
      <c r="A1629" s="15"/>
    </row>
    <row r="1630" spans="1:1" x14ac:dyDescent="0.2">
      <c r="A1630" s="15"/>
    </row>
    <row r="1631" spans="1:1" x14ac:dyDescent="0.2">
      <c r="A1631" s="15"/>
    </row>
    <row r="1632" spans="1:1" x14ac:dyDescent="0.2">
      <c r="A1632" s="15"/>
    </row>
    <row r="1633" spans="1:1" x14ac:dyDescent="0.2">
      <c r="A1633" s="15"/>
    </row>
    <row r="1634" spans="1:1" x14ac:dyDescent="0.2">
      <c r="A1634" s="15"/>
    </row>
    <row r="1635" spans="1:1" x14ac:dyDescent="0.2">
      <c r="A1635" s="15"/>
    </row>
    <row r="1636" spans="1:1" x14ac:dyDescent="0.2">
      <c r="A1636" s="15"/>
    </row>
    <row r="1637" spans="1:1" x14ac:dyDescent="0.2">
      <c r="A1637" s="15"/>
    </row>
    <row r="1638" spans="1:1" x14ac:dyDescent="0.2">
      <c r="A1638" s="15"/>
    </row>
    <row r="1639" spans="1:1" x14ac:dyDescent="0.2">
      <c r="A1639" s="15"/>
    </row>
    <row r="1640" spans="1:1" x14ac:dyDescent="0.2">
      <c r="A1640" s="15"/>
    </row>
    <row r="1641" spans="1:1" x14ac:dyDescent="0.2">
      <c r="A1641" s="15"/>
    </row>
    <row r="1642" spans="1:1" x14ac:dyDescent="0.2">
      <c r="A1642" s="15"/>
    </row>
    <row r="1643" spans="1:1" x14ac:dyDescent="0.2">
      <c r="A1643" s="15"/>
    </row>
    <row r="1644" spans="1:1" x14ac:dyDescent="0.2">
      <c r="A1644" s="15"/>
    </row>
    <row r="1645" spans="1:1" x14ac:dyDescent="0.2">
      <c r="A1645" s="15"/>
    </row>
    <row r="1646" spans="1:1" x14ac:dyDescent="0.2">
      <c r="A1646" s="15"/>
    </row>
    <row r="1647" spans="1:1" x14ac:dyDescent="0.2">
      <c r="A1647" s="15"/>
    </row>
    <row r="1648" spans="1:1" x14ac:dyDescent="0.2">
      <c r="A1648" s="15"/>
    </row>
    <row r="1649" spans="1:1" x14ac:dyDescent="0.2">
      <c r="A1649" s="15"/>
    </row>
    <row r="1650" spans="1:1" x14ac:dyDescent="0.2">
      <c r="A1650" s="15"/>
    </row>
    <row r="1651" spans="1:1" x14ac:dyDescent="0.2">
      <c r="A1651" s="15"/>
    </row>
    <row r="1652" spans="1:1" x14ac:dyDescent="0.2">
      <c r="A1652" s="15"/>
    </row>
    <row r="1653" spans="1:1" x14ac:dyDescent="0.2">
      <c r="A1653" s="15"/>
    </row>
    <row r="1654" spans="1:1" x14ac:dyDescent="0.2">
      <c r="A1654" s="15"/>
    </row>
    <row r="1655" spans="1:1" x14ac:dyDescent="0.2">
      <c r="A1655" s="15"/>
    </row>
    <row r="1656" spans="1:1" x14ac:dyDescent="0.2">
      <c r="A1656" s="15"/>
    </row>
    <row r="1657" spans="1:1" x14ac:dyDescent="0.2">
      <c r="A1657" s="15"/>
    </row>
    <row r="1658" spans="1:1" x14ac:dyDescent="0.2">
      <c r="A1658" s="15"/>
    </row>
    <row r="1659" spans="1:1" x14ac:dyDescent="0.2">
      <c r="A1659" s="15"/>
    </row>
    <row r="1660" spans="1:1" x14ac:dyDescent="0.2">
      <c r="A1660" s="15"/>
    </row>
    <row r="1661" spans="1:1" x14ac:dyDescent="0.2">
      <c r="A1661" s="15"/>
    </row>
    <row r="1662" spans="1:1" x14ac:dyDescent="0.2">
      <c r="A1662" s="15"/>
    </row>
    <row r="1663" spans="1:1" x14ac:dyDescent="0.2">
      <c r="A1663" s="15"/>
    </row>
    <row r="1664" spans="1:1" x14ac:dyDescent="0.2">
      <c r="A1664" s="15"/>
    </row>
    <row r="1665" spans="1:1" x14ac:dyDescent="0.2">
      <c r="A1665" s="15"/>
    </row>
    <row r="1666" spans="1:1" x14ac:dyDescent="0.2">
      <c r="A1666" s="15"/>
    </row>
    <row r="1667" spans="1:1" x14ac:dyDescent="0.2">
      <c r="A1667" s="15"/>
    </row>
    <row r="1668" spans="1:1" x14ac:dyDescent="0.2">
      <c r="A1668" s="15"/>
    </row>
    <row r="1669" spans="1:1" x14ac:dyDescent="0.2">
      <c r="A1669" s="15"/>
    </row>
    <row r="1670" spans="1:1" x14ac:dyDescent="0.2">
      <c r="A1670" s="15"/>
    </row>
    <row r="1671" spans="1:1" x14ac:dyDescent="0.2">
      <c r="A1671" s="15"/>
    </row>
    <row r="1672" spans="1:1" x14ac:dyDescent="0.2">
      <c r="A1672" s="15"/>
    </row>
    <row r="1673" spans="1:1" x14ac:dyDescent="0.2">
      <c r="A1673" s="15"/>
    </row>
    <row r="1674" spans="1:1" x14ac:dyDescent="0.2">
      <c r="A1674" s="15"/>
    </row>
    <row r="1675" spans="1:1" x14ac:dyDescent="0.2">
      <c r="A1675" s="15"/>
    </row>
    <row r="1676" spans="1:1" x14ac:dyDescent="0.2">
      <c r="A1676" s="15"/>
    </row>
    <row r="1677" spans="1:1" x14ac:dyDescent="0.2">
      <c r="A1677" s="15"/>
    </row>
    <row r="1678" spans="1:1" x14ac:dyDescent="0.2">
      <c r="A1678" s="15"/>
    </row>
    <row r="1679" spans="1:1" x14ac:dyDescent="0.2">
      <c r="A1679" s="15"/>
    </row>
    <row r="1680" spans="1:1" x14ac:dyDescent="0.2">
      <c r="A1680" s="15"/>
    </row>
    <row r="1681" spans="1:1" x14ac:dyDescent="0.2">
      <c r="A1681" s="15"/>
    </row>
    <row r="1682" spans="1:1" x14ac:dyDescent="0.2">
      <c r="A1682" s="15"/>
    </row>
    <row r="1683" spans="1:1" x14ac:dyDescent="0.2">
      <c r="A1683" s="15"/>
    </row>
    <row r="1684" spans="1:1" x14ac:dyDescent="0.2">
      <c r="A1684" s="15"/>
    </row>
    <row r="1685" spans="1:1" x14ac:dyDescent="0.2">
      <c r="A1685" s="15"/>
    </row>
    <row r="1686" spans="1:1" x14ac:dyDescent="0.2">
      <c r="A1686" s="15"/>
    </row>
    <row r="1687" spans="1:1" x14ac:dyDescent="0.2">
      <c r="A1687" s="15"/>
    </row>
    <row r="1688" spans="1:1" x14ac:dyDescent="0.2">
      <c r="A1688" s="15"/>
    </row>
    <row r="1689" spans="1:1" x14ac:dyDescent="0.2">
      <c r="A1689" s="15"/>
    </row>
    <row r="1690" spans="1:1" x14ac:dyDescent="0.2">
      <c r="A1690" s="15"/>
    </row>
    <row r="1691" spans="1:1" x14ac:dyDescent="0.2">
      <c r="A1691" s="15"/>
    </row>
    <row r="1692" spans="1:1" x14ac:dyDescent="0.2">
      <c r="A1692" s="15"/>
    </row>
    <row r="1693" spans="1:1" x14ac:dyDescent="0.2">
      <c r="A1693" s="15"/>
    </row>
    <row r="1694" spans="1:1" x14ac:dyDescent="0.2">
      <c r="A1694" s="15"/>
    </row>
    <row r="1695" spans="1:1" x14ac:dyDescent="0.2">
      <c r="A1695" s="15"/>
    </row>
    <row r="1696" spans="1:1" x14ac:dyDescent="0.2">
      <c r="A1696" s="15"/>
    </row>
    <row r="1697" spans="1:1" x14ac:dyDescent="0.2">
      <c r="A1697" s="15"/>
    </row>
    <row r="1698" spans="1:1" x14ac:dyDescent="0.2">
      <c r="A1698" s="15"/>
    </row>
    <row r="1699" spans="1:1" x14ac:dyDescent="0.2">
      <c r="A1699" s="15"/>
    </row>
    <row r="1700" spans="1:1" x14ac:dyDescent="0.2">
      <c r="A1700" s="15"/>
    </row>
    <row r="1701" spans="1:1" x14ac:dyDescent="0.2">
      <c r="A1701" s="15"/>
    </row>
    <row r="1702" spans="1:1" x14ac:dyDescent="0.2">
      <c r="A1702" s="15"/>
    </row>
    <row r="1703" spans="1:1" x14ac:dyDescent="0.2">
      <c r="A1703" s="15"/>
    </row>
    <row r="1704" spans="1:1" x14ac:dyDescent="0.2">
      <c r="A1704" s="15"/>
    </row>
    <row r="1705" spans="1:1" x14ac:dyDescent="0.2">
      <c r="A1705" s="15"/>
    </row>
    <row r="1706" spans="1:1" x14ac:dyDescent="0.2">
      <c r="A1706" s="15"/>
    </row>
    <row r="1707" spans="1:1" x14ac:dyDescent="0.2">
      <c r="A1707" s="15"/>
    </row>
    <row r="1708" spans="1:1" x14ac:dyDescent="0.2">
      <c r="A1708" s="15"/>
    </row>
    <row r="1709" spans="1:1" x14ac:dyDescent="0.2">
      <c r="A1709" s="15"/>
    </row>
    <row r="1710" spans="1:1" x14ac:dyDescent="0.2">
      <c r="A1710" s="15"/>
    </row>
    <row r="1711" spans="1:1" x14ac:dyDescent="0.2">
      <c r="A1711" s="15"/>
    </row>
    <row r="1712" spans="1:1" x14ac:dyDescent="0.2">
      <c r="A1712" s="15"/>
    </row>
    <row r="1713" spans="1:1" x14ac:dyDescent="0.2">
      <c r="A1713" s="15"/>
    </row>
    <row r="1714" spans="1:1" x14ac:dyDescent="0.2">
      <c r="A1714" s="15"/>
    </row>
    <row r="1715" spans="1:1" x14ac:dyDescent="0.2">
      <c r="A1715" s="15"/>
    </row>
    <row r="1716" spans="1:1" x14ac:dyDescent="0.2">
      <c r="A1716" s="15"/>
    </row>
    <row r="1717" spans="1:1" x14ac:dyDescent="0.2">
      <c r="A1717" s="15"/>
    </row>
    <row r="1718" spans="1:1" x14ac:dyDescent="0.2">
      <c r="A1718" s="15"/>
    </row>
    <row r="1719" spans="1:1" x14ac:dyDescent="0.2">
      <c r="A1719" s="15"/>
    </row>
    <row r="1720" spans="1:1" x14ac:dyDescent="0.2">
      <c r="A1720" s="15"/>
    </row>
    <row r="1721" spans="1:1" x14ac:dyDescent="0.2">
      <c r="A1721" s="15"/>
    </row>
    <row r="1722" spans="1:1" x14ac:dyDescent="0.2">
      <c r="A1722" s="15"/>
    </row>
    <row r="1723" spans="1:1" x14ac:dyDescent="0.2">
      <c r="A1723" s="15"/>
    </row>
    <row r="1724" spans="1:1" x14ac:dyDescent="0.2">
      <c r="A1724" s="15"/>
    </row>
    <row r="1725" spans="1:1" x14ac:dyDescent="0.2">
      <c r="A1725" s="15"/>
    </row>
    <row r="1726" spans="1:1" x14ac:dyDescent="0.2">
      <c r="A1726" s="15"/>
    </row>
    <row r="1727" spans="1:1" x14ac:dyDescent="0.2">
      <c r="A1727" s="15"/>
    </row>
    <row r="1728" spans="1:1" x14ac:dyDescent="0.2">
      <c r="A1728" s="15"/>
    </row>
    <row r="1729" spans="1:1" x14ac:dyDescent="0.2">
      <c r="A1729" s="15"/>
    </row>
    <row r="1730" spans="1:1" x14ac:dyDescent="0.2">
      <c r="A1730" s="15"/>
    </row>
    <row r="1731" spans="1:1" x14ac:dyDescent="0.2">
      <c r="A1731" s="15"/>
    </row>
    <row r="1732" spans="1:1" x14ac:dyDescent="0.2">
      <c r="A1732" s="15"/>
    </row>
    <row r="1733" spans="1:1" x14ac:dyDescent="0.2">
      <c r="A1733" s="15"/>
    </row>
    <row r="1734" spans="1:1" x14ac:dyDescent="0.2">
      <c r="A1734" s="15"/>
    </row>
    <row r="1735" spans="1:1" x14ac:dyDescent="0.2">
      <c r="A1735" s="15"/>
    </row>
    <row r="1736" spans="1:1" x14ac:dyDescent="0.2">
      <c r="A1736" s="15"/>
    </row>
    <row r="1737" spans="1:1" x14ac:dyDescent="0.2">
      <c r="A1737" s="15"/>
    </row>
    <row r="1738" spans="1:1" x14ac:dyDescent="0.2">
      <c r="A1738" s="15"/>
    </row>
    <row r="1739" spans="1:1" x14ac:dyDescent="0.2">
      <c r="A1739" s="15"/>
    </row>
    <row r="1740" spans="1:1" x14ac:dyDescent="0.2">
      <c r="A1740" s="15"/>
    </row>
    <row r="1741" spans="1:1" x14ac:dyDescent="0.2">
      <c r="A1741" s="15"/>
    </row>
    <row r="1742" spans="1:1" x14ac:dyDescent="0.2">
      <c r="A1742" s="15"/>
    </row>
    <row r="1743" spans="1:1" x14ac:dyDescent="0.2">
      <c r="A1743" s="15"/>
    </row>
    <row r="1744" spans="1:1" x14ac:dyDescent="0.2">
      <c r="A1744" s="15"/>
    </row>
    <row r="1745" spans="1:1" x14ac:dyDescent="0.2">
      <c r="A1745" s="15"/>
    </row>
    <row r="1746" spans="1:1" x14ac:dyDescent="0.2">
      <c r="A1746" s="15"/>
    </row>
    <row r="1747" spans="1:1" x14ac:dyDescent="0.2">
      <c r="A1747" s="15"/>
    </row>
    <row r="1748" spans="1:1" x14ac:dyDescent="0.2">
      <c r="A1748" s="15"/>
    </row>
    <row r="1749" spans="1:1" x14ac:dyDescent="0.2">
      <c r="A1749" s="15"/>
    </row>
    <row r="1750" spans="1:1" x14ac:dyDescent="0.2">
      <c r="A1750" s="15"/>
    </row>
    <row r="1751" spans="1:1" x14ac:dyDescent="0.2">
      <c r="A1751" s="15"/>
    </row>
    <row r="1752" spans="1:1" x14ac:dyDescent="0.2">
      <c r="A1752" s="15"/>
    </row>
    <row r="1753" spans="1:1" x14ac:dyDescent="0.2">
      <c r="A1753" s="15"/>
    </row>
    <row r="1754" spans="1:1" x14ac:dyDescent="0.2">
      <c r="A1754" s="15"/>
    </row>
    <row r="1755" spans="1:1" x14ac:dyDescent="0.2">
      <c r="A1755" s="15"/>
    </row>
    <row r="1756" spans="1:1" x14ac:dyDescent="0.2">
      <c r="A1756" s="15"/>
    </row>
    <row r="1757" spans="1:1" x14ac:dyDescent="0.2">
      <c r="A1757" s="15"/>
    </row>
    <row r="1758" spans="1:1" x14ac:dyDescent="0.2">
      <c r="A1758" s="15"/>
    </row>
    <row r="1759" spans="1:1" x14ac:dyDescent="0.2">
      <c r="A1759" s="15"/>
    </row>
    <row r="1760" spans="1:1" x14ac:dyDescent="0.2">
      <c r="A1760" s="15"/>
    </row>
    <row r="1761" spans="1:1" x14ac:dyDescent="0.2">
      <c r="A1761" s="15"/>
    </row>
    <row r="1762" spans="1:1" x14ac:dyDescent="0.2">
      <c r="A1762" s="15"/>
    </row>
    <row r="1763" spans="1:1" x14ac:dyDescent="0.2">
      <c r="A1763" s="15"/>
    </row>
    <row r="1764" spans="1:1" x14ac:dyDescent="0.2">
      <c r="A1764" s="15"/>
    </row>
    <row r="1765" spans="1:1" x14ac:dyDescent="0.2">
      <c r="A1765" s="15"/>
    </row>
    <row r="1766" spans="1:1" x14ac:dyDescent="0.2">
      <c r="A1766" s="15"/>
    </row>
    <row r="1767" spans="1:1" x14ac:dyDescent="0.2">
      <c r="A1767" s="15"/>
    </row>
    <row r="1768" spans="1:1" x14ac:dyDescent="0.2">
      <c r="A1768" s="15"/>
    </row>
    <row r="1769" spans="1:1" x14ac:dyDescent="0.2">
      <c r="A1769" s="15"/>
    </row>
    <row r="1770" spans="1:1" x14ac:dyDescent="0.2">
      <c r="A1770" s="15"/>
    </row>
    <row r="1771" spans="1:1" x14ac:dyDescent="0.2">
      <c r="A1771" s="15"/>
    </row>
    <row r="1772" spans="1:1" x14ac:dyDescent="0.2">
      <c r="A1772" s="15"/>
    </row>
    <row r="1773" spans="1:1" x14ac:dyDescent="0.2">
      <c r="A1773" s="15"/>
    </row>
    <row r="1774" spans="1:1" x14ac:dyDescent="0.2">
      <c r="A1774" s="15"/>
    </row>
    <row r="1775" spans="1:1" x14ac:dyDescent="0.2">
      <c r="A1775" s="15"/>
    </row>
    <row r="1776" spans="1:1" x14ac:dyDescent="0.2">
      <c r="A1776" s="15"/>
    </row>
    <row r="1777" spans="1:1" x14ac:dyDescent="0.2">
      <c r="A1777" s="15"/>
    </row>
    <row r="1778" spans="1:1" x14ac:dyDescent="0.2">
      <c r="A1778" s="15"/>
    </row>
    <row r="1779" spans="1:1" x14ac:dyDescent="0.2">
      <c r="A1779" s="15"/>
    </row>
    <row r="1780" spans="1:1" x14ac:dyDescent="0.2">
      <c r="A1780" s="15"/>
    </row>
    <row r="1781" spans="1:1" x14ac:dyDescent="0.2">
      <c r="A1781" s="15"/>
    </row>
    <row r="1782" spans="1:1" x14ac:dyDescent="0.2">
      <c r="A1782" s="15"/>
    </row>
    <row r="1783" spans="1:1" x14ac:dyDescent="0.2">
      <c r="A1783" s="15"/>
    </row>
    <row r="1784" spans="1:1" x14ac:dyDescent="0.2">
      <c r="A1784" s="15"/>
    </row>
    <row r="1785" spans="1:1" x14ac:dyDescent="0.2">
      <c r="A1785" s="15"/>
    </row>
    <row r="1786" spans="1:1" x14ac:dyDescent="0.2">
      <c r="A1786" s="15"/>
    </row>
    <row r="1787" spans="1:1" x14ac:dyDescent="0.2">
      <c r="A1787" s="15"/>
    </row>
    <row r="1788" spans="1:1" x14ac:dyDescent="0.2">
      <c r="A1788" s="15"/>
    </row>
    <row r="1789" spans="1:1" x14ac:dyDescent="0.2">
      <c r="A1789" s="15"/>
    </row>
    <row r="1790" spans="1:1" x14ac:dyDescent="0.2">
      <c r="A1790" s="15"/>
    </row>
    <row r="1791" spans="1:1" x14ac:dyDescent="0.2">
      <c r="A1791" s="15"/>
    </row>
    <row r="1792" spans="1:1" x14ac:dyDescent="0.2">
      <c r="A1792" s="15"/>
    </row>
    <row r="1793" spans="1:1" x14ac:dyDescent="0.2">
      <c r="A1793" s="15"/>
    </row>
    <row r="1794" spans="1:1" x14ac:dyDescent="0.2">
      <c r="A1794" s="15"/>
    </row>
    <row r="1795" spans="1:1" x14ac:dyDescent="0.2">
      <c r="A1795" s="15"/>
    </row>
    <row r="1796" spans="1:1" x14ac:dyDescent="0.2">
      <c r="A1796" s="15"/>
    </row>
    <row r="1797" spans="1:1" x14ac:dyDescent="0.2">
      <c r="A1797" s="15"/>
    </row>
    <row r="1798" spans="1:1" x14ac:dyDescent="0.2">
      <c r="A1798" s="15"/>
    </row>
    <row r="1799" spans="1:1" x14ac:dyDescent="0.2">
      <c r="A1799" s="15"/>
    </row>
    <row r="1800" spans="1:1" x14ac:dyDescent="0.2">
      <c r="A1800" s="15"/>
    </row>
    <row r="1801" spans="1:1" x14ac:dyDescent="0.2">
      <c r="A1801" s="15"/>
    </row>
    <row r="1802" spans="1:1" x14ac:dyDescent="0.2">
      <c r="A1802" s="15"/>
    </row>
    <row r="1803" spans="1:1" x14ac:dyDescent="0.2">
      <c r="A1803" s="15"/>
    </row>
    <row r="1804" spans="1:1" x14ac:dyDescent="0.2">
      <c r="A1804" s="15"/>
    </row>
    <row r="1805" spans="1:1" x14ac:dyDescent="0.2">
      <c r="A1805" s="15"/>
    </row>
    <row r="1806" spans="1:1" x14ac:dyDescent="0.2">
      <c r="A1806" s="15"/>
    </row>
    <row r="1807" spans="1:1" x14ac:dyDescent="0.2">
      <c r="A1807" s="15"/>
    </row>
    <row r="1808" spans="1:1" x14ac:dyDescent="0.2">
      <c r="A1808" s="15"/>
    </row>
    <row r="1809" spans="1:1" x14ac:dyDescent="0.2">
      <c r="A1809" s="15"/>
    </row>
    <row r="1810" spans="1:1" x14ac:dyDescent="0.2">
      <c r="A1810" s="15"/>
    </row>
    <row r="1811" spans="1:1" x14ac:dyDescent="0.2">
      <c r="A1811" s="15"/>
    </row>
    <row r="1812" spans="1:1" x14ac:dyDescent="0.2">
      <c r="A1812" s="15"/>
    </row>
    <row r="1813" spans="1:1" x14ac:dyDescent="0.2">
      <c r="A1813" s="15"/>
    </row>
    <row r="1814" spans="1:1" x14ac:dyDescent="0.2">
      <c r="A1814" s="15"/>
    </row>
    <row r="1815" spans="1:1" x14ac:dyDescent="0.2">
      <c r="A1815" s="15"/>
    </row>
    <row r="1816" spans="1:1" x14ac:dyDescent="0.2">
      <c r="A1816" s="15"/>
    </row>
    <row r="1817" spans="1:1" x14ac:dyDescent="0.2">
      <c r="A1817" s="15"/>
    </row>
    <row r="1818" spans="1:1" x14ac:dyDescent="0.2">
      <c r="A1818" s="15"/>
    </row>
    <row r="1819" spans="1:1" x14ac:dyDescent="0.2">
      <c r="A1819" s="15"/>
    </row>
    <row r="1820" spans="1:1" x14ac:dyDescent="0.2">
      <c r="A1820" s="15"/>
    </row>
    <row r="1821" spans="1:1" x14ac:dyDescent="0.2">
      <c r="A1821" s="15"/>
    </row>
    <row r="1822" spans="1:1" x14ac:dyDescent="0.2">
      <c r="A1822" s="15"/>
    </row>
    <row r="1823" spans="1:1" x14ac:dyDescent="0.2">
      <c r="A1823" s="15"/>
    </row>
    <row r="1824" spans="1:1" x14ac:dyDescent="0.2">
      <c r="A1824" s="15"/>
    </row>
    <row r="1825" spans="1:1" x14ac:dyDescent="0.2">
      <c r="A1825" s="15"/>
    </row>
    <row r="1826" spans="1:1" x14ac:dyDescent="0.2">
      <c r="A1826" s="15"/>
    </row>
    <row r="1827" spans="1:1" x14ac:dyDescent="0.2">
      <c r="A1827" s="15"/>
    </row>
    <row r="1828" spans="1:1" x14ac:dyDescent="0.2">
      <c r="A1828" s="15"/>
    </row>
    <row r="1829" spans="1:1" x14ac:dyDescent="0.2">
      <c r="A1829" s="15"/>
    </row>
    <row r="1830" spans="1:1" x14ac:dyDescent="0.2">
      <c r="A1830" s="15"/>
    </row>
    <row r="1831" spans="1:1" x14ac:dyDescent="0.2">
      <c r="A1831" s="15"/>
    </row>
    <row r="1832" spans="1:1" x14ac:dyDescent="0.2">
      <c r="A1832" s="15"/>
    </row>
    <row r="1833" spans="1:1" x14ac:dyDescent="0.2">
      <c r="A1833" s="15"/>
    </row>
    <row r="1834" spans="1:1" x14ac:dyDescent="0.2">
      <c r="A1834" s="15"/>
    </row>
    <row r="1835" spans="1:1" x14ac:dyDescent="0.2">
      <c r="A1835" s="15"/>
    </row>
    <row r="1836" spans="1:1" x14ac:dyDescent="0.2">
      <c r="A1836" s="15"/>
    </row>
    <row r="1837" spans="1:1" x14ac:dyDescent="0.2">
      <c r="A1837" s="15"/>
    </row>
    <row r="1838" spans="1:1" x14ac:dyDescent="0.2">
      <c r="A1838" s="15"/>
    </row>
    <row r="1839" spans="1:1" x14ac:dyDescent="0.2">
      <c r="A1839" s="15"/>
    </row>
    <row r="1840" spans="1:1" x14ac:dyDescent="0.2">
      <c r="A1840" s="15"/>
    </row>
    <row r="1841" spans="1:1" x14ac:dyDescent="0.2">
      <c r="A1841" s="15"/>
    </row>
    <row r="1842" spans="1:1" x14ac:dyDescent="0.2">
      <c r="A1842" s="15"/>
    </row>
    <row r="1843" spans="1:1" x14ac:dyDescent="0.2">
      <c r="A1843" s="15"/>
    </row>
    <row r="1844" spans="1:1" x14ac:dyDescent="0.2">
      <c r="A1844" s="15"/>
    </row>
    <row r="1845" spans="1:1" x14ac:dyDescent="0.2">
      <c r="A1845" s="15"/>
    </row>
    <row r="1846" spans="1:1" x14ac:dyDescent="0.2">
      <c r="A1846" s="15"/>
    </row>
    <row r="1847" spans="1:1" x14ac:dyDescent="0.2">
      <c r="A1847" s="15"/>
    </row>
    <row r="1848" spans="1:1" x14ac:dyDescent="0.2">
      <c r="A1848" s="15"/>
    </row>
    <row r="1849" spans="1:1" x14ac:dyDescent="0.2">
      <c r="A1849" s="15"/>
    </row>
    <row r="1850" spans="1:1" x14ac:dyDescent="0.2">
      <c r="A1850" s="15"/>
    </row>
    <row r="1851" spans="1:1" x14ac:dyDescent="0.2">
      <c r="A1851" s="15"/>
    </row>
    <row r="1852" spans="1:1" x14ac:dyDescent="0.2">
      <c r="A1852" s="15"/>
    </row>
    <row r="1853" spans="1:1" x14ac:dyDescent="0.2">
      <c r="A1853" s="15"/>
    </row>
    <row r="1854" spans="1:1" x14ac:dyDescent="0.2">
      <c r="A1854" s="15"/>
    </row>
    <row r="1855" spans="1:1" x14ac:dyDescent="0.2">
      <c r="A1855" s="15"/>
    </row>
    <row r="1856" spans="1:1" x14ac:dyDescent="0.2">
      <c r="A1856" s="15"/>
    </row>
    <row r="1857" spans="1:1" x14ac:dyDescent="0.2">
      <c r="A1857" s="15"/>
    </row>
    <row r="1858" spans="1:1" x14ac:dyDescent="0.2">
      <c r="A1858" s="15"/>
    </row>
    <row r="1859" spans="1:1" x14ac:dyDescent="0.2">
      <c r="A1859" s="15"/>
    </row>
    <row r="1860" spans="1:1" x14ac:dyDescent="0.2">
      <c r="A1860" s="15"/>
    </row>
    <row r="1861" spans="1:1" x14ac:dyDescent="0.2">
      <c r="A1861" s="15"/>
    </row>
    <row r="1862" spans="1:1" x14ac:dyDescent="0.2">
      <c r="A1862" s="15"/>
    </row>
    <row r="1863" spans="1:1" x14ac:dyDescent="0.2">
      <c r="A1863" s="15"/>
    </row>
    <row r="1864" spans="1:1" x14ac:dyDescent="0.2">
      <c r="A1864" s="15"/>
    </row>
    <row r="1865" spans="1:1" x14ac:dyDescent="0.2">
      <c r="A1865" s="15"/>
    </row>
    <row r="1866" spans="1:1" x14ac:dyDescent="0.2">
      <c r="A1866" s="15"/>
    </row>
    <row r="1867" spans="1:1" x14ac:dyDescent="0.2">
      <c r="A1867" s="15"/>
    </row>
    <row r="1868" spans="1:1" x14ac:dyDescent="0.2">
      <c r="A1868" s="15"/>
    </row>
    <row r="1869" spans="1:1" x14ac:dyDescent="0.2">
      <c r="A1869" s="15"/>
    </row>
    <row r="1870" spans="1:1" x14ac:dyDescent="0.2">
      <c r="A1870" s="15"/>
    </row>
    <row r="1871" spans="1:1" x14ac:dyDescent="0.2">
      <c r="A1871" s="15"/>
    </row>
    <row r="1872" spans="1:1" x14ac:dyDescent="0.2">
      <c r="A1872" s="15"/>
    </row>
    <row r="1873" spans="1:1" x14ac:dyDescent="0.2">
      <c r="A1873" s="15"/>
    </row>
    <row r="1874" spans="1:1" x14ac:dyDescent="0.2">
      <c r="A1874" s="15"/>
    </row>
    <row r="1875" spans="1:1" x14ac:dyDescent="0.2">
      <c r="A1875" s="15"/>
    </row>
    <row r="1876" spans="1:1" x14ac:dyDescent="0.2">
      <c r="A1876" s="15"/>
    </row>
    <row r="1877" spans="1:1" x14ac:dyDescent="0.2">
      <c r="A1877" s="15"/>
    </row>
    <row r="1878" spans="1:1" x14ac:dyDescent="0.2">
      <c r="A1878" s="15"/>
    </row>
    <row r="1879" spans="1:1" x14ac:dyDescent="0.2">
      <c r="A1879" s="15"/>
    </row>
    <row r="1880" spans="1:1" x14ac:dyDescent="0.2">
      <c r="A1880" s="15"/>
    </row>
    <row r="1881" spans="1:1" x14ac:dyDescent="0.2">
      <c r="A1881" s="15"/>
    </row>
    <row r="1882" spans="1:1" x14ac:dyDescent="0.2">
      <c r="A1882" s="15"/>
    </row>
    <row r="1883" spans="1:1" x14ac:dyDescent="0.2">
      <c r="A1883" s="15"/>
    </row>
    <row r="1884" spans="1:1" x14ac:dyDescent="0.2">
      <c r="A1884" s="15"/>
    </row>
    <row r="1885" spans="1:1" x14ac:dyDescent="0.2">
      <c r="A1885" s="15"/>
    </row>
    <row r="1886" spans="1:1" x14ac:dyDescent="0.2">
      <c r="A1886" s="15"/>
    </row>
    <row r="1887" spans="1:1" x14ac:dyDescent="0.2">
      <c r="A1887" s="15"/>
    </row>
    <row r="1888" spans="1:1" x14ac:dyDescent="0.2">
      <c r="A1888" s="15"/>
    </row>
    <row r="1889" spans="1:1" x14ac:dyDescent="0.2">
      <c r="A1889" s="15"/>
    </row>
    <row r="1890" spans="1:1" x14ac:dyDescent="0.2">
      <c r="A1890" s="15"/>
    </row>
    <row r="1891" spans="1:1" x14ac:dyDescent="0.2">
      <c r="A1891" s="15"/>
    </row>
    <row r="1892" spans="1:1" x14ac:dyDescent="0.2">
      <c r="A1892" s="15"/>
    </row>
    <row r="1893" spans="1:1" x14ac:dyDescent="0.2">
      <c r="A1893" s="15"/>
    </row>
    <row r="1894" spans="1:1" x14ac:dyDescent="0.2">
      <c r="A1894" s="15"/>
    </row>
    <row r="1895" spans="1:1" x14ac:dyDescent="0.2">
      <c r="A1895" s="15"/>
    </row>
    <row r="1896" spans="1:1" x14ac:dyDescent="0.2">
      <c r="A1896" s="15"/>
    </row>
    <row r="1897" spans="1:1" x14ac:dyDescent="0.2">
      <c r="A1897" s="15"/>
    </row>
    <row r="1898" spans="1:1" x14ac:dyDescent="0.2">
      <c r="A1898" s="15"/>
    </row>
    <row r="1899" spans="1:1" x14ac:dyDescent="0.2">
      <c r="A1899" s="15"/>
    </row>
    <row r="1900" spans="1:1" x14ac:dyDescent="0.2">
      <c r="A1900" s="15"/>
    </row>
    <row r="1901" spans="1:1" x14ac:dyDescent="0.2">
      <c r="A1901" s="15"/>
    </row>
    <row r="1902" spans="1:1" x14ac:dyDescent="0.2">
      <c r="A1902" s="15"/>
    </row>
    <row r="1903" spans="1:1" x14ac:dyDescent="0.2">
      <c r="A1903" s="15"/>
    </row>
    <row r="1904" spans="1:1" x14ac:dyDescent="0.2">
      <c r="A1904" s="15"/>
    </row>
    <row r="1905" spans="1:1" x14ac:dyDescent="0.2">
      <c r="A1905" s="15"/>
    </row>
    <row r="1906" spans="1:1" x14ac:dyDescent="0.2">
      <c r="A1906" s="15"/>
    </row>
    <row r="1907" spans="1:1" x14ac:dyDescent="0.2">
      <c r="A1907" s="15"/>
    </row>
    <row r="1908" spans="1:1" x14ac:dyDescent="0.2">
      <c r="A1908" s="15"/>
    </row>
    <row r="1909" spans="1:1" x14ac:dyDescent="0.2">
      <c r="A1909" s="15"/>
    </row>
    <row r="1910" spans="1:1" x14ac:dyDescent="0.2">
      <c r="A1910" s="15"/>
    </row>
    <row r="1911" spans="1:1" x14ac:dyDescent="0.2">
      <c r="A1911" s="15"/>
    </row>
    <row r="1912" spans="1:1" x14ac:dyDescent="0.2">
      <c r="A1912" s="15"/>
    </row>
    <row r="1913" spans="1:1" x14ac:dyDescent="0.2">
      <c r="A1913" s="15"/>
    </row>
    <row r="1914" spans="1:1" x14ac:dyDescent="0.2">
      <c r="A1914" s="15"/>
    </row>
    <row r="1915" spans="1:1" x14ac:dyDescent="0.2">
      <c r="A1915" s="15"/>
    </row>
    <row r="1916" spans="1:1" x14ac:dyDescent="0.2">
      <c r="A1916" s="15"/>
    </row>
    <row r="1917" spans="1:1" x14ac:dyDescent="0.2">
      <c r="A1917" s="15"/>
    </row>
    <row r="1918" spans="1:1" x14ac:dyDescent="0.2">
      <c r="A1918" s="15"/>
    </row>
    <row r="1919" spans="1:1" x14ac:dyDescent="0.2">
      <c r="A1919" s="15"/>
    </row>
    <row r="1920" spans="1:1" x14ac:dyDescent="0.2">
      <c r="A1920" s="15"/>
    </row>
    <row r="1921" spans="1:1" x14ac:dyDescent="0.2">
      <c r="A1921" s="15"/>
    </row>
    <row r="1922" spans="1:1" x14ac:dyDescent="0.2">
      <c r="A1922" s="15"/>
    </row>
    <row r="1923" spans="1:1" x14ac:dyDescent="0.2">
      <c r="A1923" s="15"/>
    </row>
    <row r="1924" spans="1:1" x14ac:dyDescent="0.2">
      <c r="A1924" s="15"/>
    </row>
    <row r="1925" spans="1:1" x14ac:dyDescent="0.2">
      <c r="A1925" s="15"/>
    </row>
    <row r="1926" spans="1:1" x14ac:dyDescent="0.2">
      <c r="A1926" s="15"/>
    </row>
    <row r="1927" spans="1:1" x14ac:dyDescent="0.2">
      <c r="A1927" s="15"/>
    </row>
    <row r="1928" spans="1:1" x14ac:dyDescent="0.2">
      <c r="A1928" s="15"/>
    </row>
    <row r="1929" spans="1:1" x14ac:dyDescent="0.2">
      <c r="A1929" s="15"/>
    </row>
    <row r="1930" spans="1:1" x14ac:dyDescent="0.2">
      <c r="A1930" s="15"/>
    </row>
    <row r="1931" spans="1:1" x14ac:dyDescent="0.2">
      <c r="A1931" s="15"/>
    </row>
    <row r="1932" spans="1:1" x14ac:dyDescent="0.2">
      <c r="A1932" s="15"/>
    </row>
    <row r="1933" spans="1:1" x14ac:dyDescent="0.2">
      <c r="A1933" s="15"/>
    </row>
    <row r="1934" spans="1:1" x14ac:dyDescent="0.2">
      <c r="A1934" s="15"/>
    </row>
    <row r="1935" spans="1:1" x14ac:dyDescent="0.2">
      <c r="A1935" s="15"/>
    </row>
    <row r="1936" spans="1:1" x14ac:dyDescent="0.2">
      <c r="A1936" s="15"/>
    </row>
    <row r="1937" spans="1:1" x14ac:dyDescent="0.2">
      <c r="A1937" s="15"/>
    </row>
    <row r="1938" spans="1:1" x14ac:dyDescent="0.2">
      <c r="A1938" s="15"/>
    </row>
    <row r="1939" spans="1:1" x14ac:dyDescent="0.2">
      <c r="A1939" s="15"/>
    </row>
    <row r="1940" spans="1:1" x14ac:dyDescent="0.2">
      <c r="A1940" s="15"/>
    </row>
    <row r="1941" spans="1:1" x14ac:dyDescent="0.2">
      <c r="A1941" s="15"/>
    </row>
    <row r="1942" spans="1:1" x14ac:dyDescent="0.2">
      <c r="A1942" s="15"/>
    </row>
    <row r="1943" spans="1:1" x14ac:dyDescent="0.2">
      <c r="A1943" s="15"/>
    </row>
    <row r="1944" spans="1:1" x14ac:dyDescent="0.2">
      <c r="A1944" s="15"/>
    </row>
    <row r="1945" spans="1:1" x14ac:dyDescent="0.2">
      <c r="A1945" s="15"/>
    </row>
    <row r="1946" spans="1:1" x14ac:dyDescent="0.2">
      <c r="A1946" s="15"/>
    </row>
    <row r="1947" spans="1:1" x14ac:dyDescent="0.2">
      <c r="A1947" s="15"/>
    </row>
    <row r="1948" spans="1:1" x14ac:dyDescent="0.2">
      <c r="A1948" s="15"/>
    </row>
    <row r="1949" spans="1:1" x14ac:dyDescent="0.2">
      <c r="A1949" s="15"/>
    </row>
    <row r="1950" spans="1:1" x14ac:dyDescent="0.2">
      <c r="A1950" s="15"/>
    </row>
    <row r="1951" spans="1:1" x14ac:dyDescent="0.2">
      <c r="A1951" s="15"/>
    </row>
    <row r="1952" spans="1:1" x14ac:dyDescent="0.2">
      <c r="A1952" s="15"/>
    </row>
    <row r="1953" spans="1:1" x14ac:dyDescent="0.2">
      <c r="A1953" s="15"/>
    </row>
    <row r="1954" spans="1:1" x14ac:dyDescent="0.2">
      <c r="A1954" s="15"/>
    </row>
    <row r="1955" spans="1:1" x14ac:dyDescent="0.2">
      <c r="A1955" s="15"/>
    </row>
    <row r="1956" spans="1:1" x14ac:dyDescent="0.2">
      <c r="A1956" s="15"/>
    </row>
    <row r="1957" spans="1:1" x14ac:dyDescent="0.2">
      <c r="A1957" s="15"/>
    </row>
    <row r="1958" spans="1:1" x14ac:dyDescent="0.2">
      <c r="A1958" s="15"/>
    </row>
    <row r="1959" spans="1:1" x14ac:dyDescent="0.2">
      <c r="A1959" s="15"/>
    </row>
    <row r="1960" spans="1:1" x14ac:dyDescent="0.2">
      <c r="A1960" s="15"/>
    </row>
    <row r="1961" spans="1:1" x14ac:dyDescent="0.2">
      <c r="A1961" s="15"/>
    </row>
    <row r="1962" spans="1:1" x14ac:dyDescent="0.2">
      <c r="A1962" s="15"/>
    </row>
    <row r="1963" spans="1:1" x14ac:dyDescent="0.2">
      <c r="A1963" s="15"/>
    </row>
    <row r="1964" spans="1:1" x14ac:dyDescent="0.2">
      <c r="A1964" s="15"/>
    </row>
    <row r="1965" spans="1:1" x14ac:dyDescent="0.2">
      <c r="A1965" s="15"/>
    </row>
    <row r="1966" spans="1:1" x14ac:dyDescent="0.2">
      <c r="A1966" s="15"/>
    </row>
    <row r="1967" spans="1:1" x14ac:dyDescent="0.2">
      <c r="A1967" s="15"/>
    </row>
    <row r="1968" spans="1:1" x14ac:dyDescent="0.2">
      <c r="A1968" s="15"/>
    </row>
    <row r="1969" spans="1:1" x14ac:dyDescent="0.2">
      <c r="A1969" s="15"/>
    </row>
    <row r="1970" spans="1:1" x14ac:dyDescent="0.2">
      <c r="A1970" s="15"/>
    </row>
    <row r="1971" spans="1:1" x14ac:dyDescent="0.2">
      <c r="A1971" s="15"/>
    </row>
    <row r="1972" spans="1:1" x14ac:dyDescent="0.2">
      <c r="A1972" s="15"/>
    </row>
    <row r="1973" spans="1:1" x14ac:dyDescent="0.2">
      <c r="A1973" s="15"/>
    </row>
    <row r="1974" spans="1:1" x14ac:dyDescent="0.2">
      <c r="A1974" s="15"/>
    </row>
    <row r="1975" spans="1:1" x14ac:dyDescent="0.2">
      <c r="A1975" s="15"/>
    </row>
    <row r="1976" spans="1:1" x14ac:dyDescent="0.2">
      <c r="A1976" s="15"/>
    </row>
    <row r="1977" spans="1:1" x14ac:dyDescent="0.2">
      <c r="A1977" s="15"/>
    </row>
    <row r="1978" spans="1:1" x14ac:dyDescent="0.2">
      <c r="A1978" s="15"/>
    </row>
    <row r="1979" spans="1:1" x14ac:dyDescent="0.2">
      <c r="A1979" s="15"/>
    </row>
    <row r="1980" spans="1:1" x14ac:dyDescent="0.2">
      <c r="A1980" s="15"/>
    </row>
    <row r="1981" spans="1:1" x14ac:dyDescent="0.2">
      <c r="A1981" s="15"/>
    </row>
    <row r="1982" spans="1:1" x14ac:dyDescent="0.2">
      <c r="A1982" s="15"/>
    </row>
    <row r="1983" spans="1:1" x14ac:dyDescent="0.2">
      <c r="A1983" s="15"/>
    </row>
    <row r="1984" spans="1:1" x14ac:dyDescent="0.2">
      <c r="A1984" s="15"/>
    </row>
    <row r="1985" spans="1:1" x14ac:dyDescent="0.2">
      <c r="A1985" s="15"/>
    </row>
    <row r="1986" spans="1:1" x14ac:dyDescent="0.2">
      <c r="A1986" s="15"/>
    </row>
    <row r="1987" spans="1:1" x14ac:dyDescent="0.2">
      <c r="A1987" s="15"/>
    </row>
    <row r="1988" spans="1:1" x14ac:dyDescent="0.2">
      <c r="A1988" s="15"/>
    </row>
    <row r="1989" spans="1:1" x14ac:dyDescent="0.2">
      <c r="A1989" s="15"/>
    </row>
    <row r="1990" spans="1:1" x14ac:dyDescent="0.2">
      <c r="A1990" s="15"/>
    </row>
    <row r="1991" spans="1:1" x14ac:dyDescent="0.2">
      <c r="A1991" s="15"/>
    </row>
    <row r="1992" spans="1:1" x14ac:dyDescent="0.2">
      <c r="A1992" s="15"/>
    </row>
    <row r="1993" spans="1:1" x14ac:dyDescent="0.2">
      <c r="A1993" s="15"/>
    </row>
    <row r="1994" spans="1:1" x14ac:dyDescent="0.2">
      <c r="A1994" s="15"/>
    </row>
    <row r="1995" spans="1:1" x14ac:dyDescent="0.2">
      <c r="A1995" s="15"/>
    </row>
    <row r="1996" spans="1:1" x14ac:dyDescent="0.2">
      <c r="A1996" s="15"/>
    </row>
    <row r="1997" spans="1:1" x14ac:dyDescent="0.2">
      <c r="A1997" s="15"/>
    </row>
    <row r="1998" spans="1:1" x14ac:dyDescent="0.2">
      <c r="A1998" s="15"/>
    </row>
    <row r="1999" spans="1:1" x14ac:dyDescent="0.2">
      <c r="A1999" s="15"/>
    </row>
    <row r="2000" spans="1:1" x14ac:dyDescent="0.2">
      <c r="A2000" s="15"/>
    </row>
    <row r="2001" spans="1:1" x14ac:dyDescent="0.2">
      <c r="A2001" s="15"/>
    </row>
    <row r="2002" spans="1:1" x14ac:dyDescent="0.2">
      <c r="A2002" s="15"/>
    </row>
    <row r="2003" spans="1:1" x14ac:dyDescent="0.2">
      <c r="A2003" s="15"/>
    </row>
    <row r="2004" spans="1:1" x14ac:dyDescent="0.2">
      <c r="A2004" s="15"/>
    </row>
    <row r="2005" spans="1:1" x14ac:dyDescent="0.2">
      <c r="A2005" s="15"/>
    </row>
    <row r="2006" spans="1:1" x14ac:dyDescent="0.2">
      <c r="A2006" s="15"/>
    </row>
    <row r="2007" spans="1:1" x14ac:dyDescent="0.2">
      <c r="A2007" s="15"/>
    </row>
    <row r="2008" spans="1:1" x14ac:dyDescent="0.2">
      <c r="A2008" s="15"/>
    </row>
    <row r="2009" spans="1:1" x14ac:dyDescent="0.2">
      <c r="A2009" s="15"/>
    </row>
    <row r="2010" spans="1:1" x14ac:dyDescent="0.2">
      <c r="A2010" s="15"/>
    </row>
    <row r="2011" spans="1:1" x14ac:dyDescent="0.2">
      <c r="A2011" s="15"/>
    </row>
    <row r="2012" spans="1:1" x14ac:dyDescent="0.2">
      <c r="A2012" s="15"/>
    </row>
    <row r="2013" spans="1:1" x14ac:dyDescent="0.2">
      <c r="A2013" s="15"/>
    </row>
    <row r="2014" spans="1:1" x14ac:dyDescent="0.2">
      <c r="A2014" s="15"/>
    </row>
    <row r="2015" spans="1:1" x14ac:dyDescent="0.2">
      <c r="A2015" s="15"/>
    </row>
    <row r="2016" spans="1:1" x14ac:dyDescent="0.2">
      <c r="A2016" s="15"/>
    </row>
    <row r="2017" spans="1:1" x14ac:dyDescent="0.2">
      <c r="A2017" s="15"/>
    </row>
    <row r="2018" spans="1:1" x14ac:dyDescent="0.2">
      <c r="A2018" s="15"/>
    </row>
    <row r="2019" spans="1:1" x14ac:dyDescent="0.2">
      <c r="A2019" s="15"/>
    </row>
    <row r="2020" spans="1:1" x14ac:dyDescent="0.2">
      <c r="A2020" s="15"/>
    </row>
    <row r="2021" spans="1:1" x14ac:dyDescent="0.2">
      <c r="A2021" s="15"/>
    </row>
    <row r="2022" spans="1:1" x14ac:dyDescent="0.2">
      <c r="A2022" s="15"/>
    </row>
    <row r="2023" spans="1:1" x14ac:dyDescent="0.2">
      <c r="A2023" s="15"/>
    </row>
    <row r="2024" spans="1:1" x14ac:dyDescent="0.2">
      <c r="A2024" s="15"/>
    </row>
    <row r="2025" spans="1:1" x14ac:dyDescent="0.2">
      <c r="A2025" s="15"/>
    </row>
    <row r="2026" spans="1:1" x14ac:dyDescent="0.2">
      <c r="A2026" s="15"/>
    </row>
    <row r="2027" spans="1:1" x14ac:dyDescent="0.2">
      <c r="A2027" s="15"/>
    </row>
    <row r="2028" spans="1:1" x14ac:dyDescent="0.2">
      <c r="A2028" s="15"/>
    </row>
    <row r="2029" spans="1:1" x14ac:dyDescent="0.2">
      <c r="A2029" s="15"/>
    </row>
    <row r="2030" spans="1:1" x14ac:dyDescent="0.2">
      <c r="A2030" s="15"/>
    </row>
    <row r="2031" spans="1:1" x14ac:dyDescent="0.2">
      <c r="A2031" s="15"/>
    </row>
    <row r="2032" spans="1:1" x14ac:dyDescent="0.2">
      <c r="A2032" s="15"/>
    </row>
    <row r="2033" spans="1:1" x14ac:dyDescent="0.2">
      <c r="A2033" s="15"/>
    </row>
    <row r="2034" spans="1:1" x14ac:dyDescent="0.2">
      <c r="A2034" s="15"/>
    </row>
    <row r="2035" spans="1:1" x14ac:dyDescent="0.2">
      <c r="A2035" s="15"/>
    </row>
    <row r="2036" spans="1:1" x14ac:dyDescent="0.2">
      <c r="A2036" s="15"/>
    </row>
    <row r="2037" spans="1:1" x14ac:dyDescent="0.2">
      <c r="A2037" s="15"/>
    </row>
    <row r="2038" spans="1:1" x14ac:dyDescent="0.2">
      <c r="A2038" s="15"/>
    </row>
    <row r="2039" spans="1:1" x14ac:dyDescent="0.2">
      <c r="A2039" s="15"/>
    </row>
    <row r="2040" spans="1:1" x14ac:dyDescent="0.2">
      <c r="A2040" s="15"/>
    </row>
    <row r="2041" spans="1:1" x14ac:dyDescent="0.2">
      <c r="A2041" s="15"/>
    </row>
    <row r="2042" spans="1:1" x14ac:dyDescent="0.2">
      <c r="A2042" s="15"/>
    </row>
    <row r="2043" spans="1:1" x14ac:dyDescent="0.2">
      <c r="A2043" s="15"/>
    </row>
    <row r="2044" spans="1:1" x14ac:dyDescent="0.2">
      <c r="A2044" s="15"/>
    </row>
    <row r="2045" spans="1:1" x14ac:dyDescent="0.2">
      <c r="A2045" s="15"/>
    </row>
    <row r="2046" spans="1:1" x14ac:dyDescent="0.2">
      <c r="A2046" s="15"/>
    </row>
    <row r="2047" spans="1:1" x14ac:dyDescent="0.2">
      <c r="A2047" s="15"/>
    </row>
    <row r="2048" spans="1:1" x14ac:dyDescent="0.2">
      <c r="A2048" s="15"/>
    </row>
    <row r="2049" spans="1:1" x14ac:dyDescent="0.2">
      <c r="A2049" s="15"/>
    </row>
    <row r="2050" spans="1:1" x14ac:dyDescent="0.2">
      <c r="A2050" s="15"/>
    </row>
    <row r="2051" spans="1:1" x14ac:dyDescent="0.2">
      <c r="A2051" s="15"/>
    </row>
    <row r="2052" spans="1:1" x14ac:dyDescent="0.2">
      <c r="A2052" s="15"/>
    </row>
    <row r="2053" spans="1:1" x14ac:dyDescent="0.2">
      <c r="A2053" s="15"/>
    </row>
    <row r="2054" spans="1:1" x14ac:dyDescent="0.2">
      <c r="A2054" s="15"/>
    </row>
    <row r="2055" spans="1:1" x14ac:dyDescent="0.2">
      <c r="A2055" s="15"/>
    </row>
    <row r="2056" spans="1:1" x14ac:dyDescent="0.2">
      <c r="A2056" s="15"/>
    </row>
    <row r="2057" spans="1:1" x14ac:dyDescent="0.2">
      <c r="A2057" s="15"/>
    </row>
    <row r="2058" spans="1:1" x14ac:dyDescent="0.2">
      <c r="A2058" s="15"/>
    </row>
    <row r="2059" spans="1:1" x14ac:dyDescent="0.2">
      <c r="A2059" s="15"/>
    </row>
    <row r="2060" spans="1:1" x14ac:dyDescent="0.2">
      <c r="A2060" s="15"/>
    </row>
    <row r="2061" spans="1:1" x14ac:dyDescent="0.2">
      <c r="A2061" s="15"/>
    </row>
    <row r="2062" spans="1:1" x14ac:dyDescent="0.2">
      <c r="A2062" s="15"/>
    </row>
    <row r="2063" spans="1:1" x14ac:dyDescent="0.2">
      <c r="A2063" s="15"/>
    </row>
    <row r="2064" spans="1:1" x14ac:dyDescent="0.2">
      <c r="A2064" s="15"/>
    </row>
    <row r="2065" spans="1:1" x14ac:dyDescent="0.2">
      <c r="A2065" s="15"/>
    </row>
    <row r="2066" spans="1:1" x14ac:dyDescent="0.2">
      <c r="A2066" s="15"/>
    </row>
    <row r="2067" spans="1:1" x14ac:dyDescent="0.2">
      <c r="A2067" s="15"/>
    </row>
    <row r="2068" spans="1:1" x14ac:dyDescent="0.2">
      <c r="A2068" s="15"/>
    </row>
    <row r="2069" spans="1:1" x14ac:dyDescent="0.2">
      <c r="A2069" s="15"/>
    </row>
    <row r="2070" spans="1:1" x14ac:dyDescent="0.2">
      <c r="A2070" s="15"/>
    </row>
    <row r="2071" spans="1:1" x14ac:dyDescent="0.2">
      <c r="A2071" s="15"/>
    </row>
    <row r="2072" spans="1:1" x14ac:dyDescent="0.2">
      <c r="A2072" s="15"/>
    </row>
    <row r="2073" spans="1:1" x14ac:dyDescent="0.2">
      <c r="A2073" s="15"/>
    </row>
    <row r="2074" spans="1:1" x14ac:dyDescent="0.2">
      <c r="A2074" s="15"/>
    </row>
    <row r="2075" spans="1:1" x14ac:dyDescent="0.2">
      <c r="A2075" s="15"/>
    </row>
    <row r="2076" spans="1:1" x14ac:dyDescent="0.2">
      <c r="A2076" s="15"/>
    </row>
    <row r="2077" spans="1:1" x14ac:dyDescent="0.2">
      <c r="A2077" s="15"/>
    </row>
    <row r="2078" spans="1:1" x14ac:dyDescent="0.2">
      <c r="A2078" s="15"/>
    </row>
    <row r="2079" spans="1:1" x14ac:dyDescent="0.2">
      <c r="A2079" s="15"/>
    </row>
    <row r="2080" spans="1:1" x14ac:dyDescent="0.2">
      <c r="A2080" s="15"/>
    </row>
    <row r="2081" spans="1:1" x14ac:dyDescent="0.2">
      <c r="A2081" s="15"/>
    </row>
    <row r="2082" spans="1:1" x14ac:dyDescent="0.2">
      <c r="A2082" s="15"/>
    </row>
    <row r="2083" spans="1:1" x14ac:dyDescent="0.2">
      <c r="A2083" s="15"/>
    </row>
    <row r="2084" spans="1:1" x14ac:dyDescent="0.2">
      <c r="A2084" s="15"/>
    </row>
    <row r="2085" spans="1:1" x14ac:dyDescent="0.2">
      <c r="A2085" s="15"/>
    </row>
    <row r="2086" spans="1:1" x14ac:dyDescent="0.2">
      <c r="A2086" s="15"/>
    </row>
    <row r="2087" spans="1:1" x14ac:dyDescent="0.2">
      <c r="A2087" s="15"/>
    </row>
    <row r="2088" spans="1:1" x14ac:dyDescent="0.2">
      <c r="A2088" s="15"/>
    </row>
    <row r="2089" spans="1:1" x14ac:dyDescent="0.2">
      <c r="A2089" s="15"/>
    </row>
    <row r="2090" spans="1:1" x14ac:dyDescent="0.2">
      <c r="A2090" s="15"/>
    </row>
    <row r="2091" spans="1:1" x14ac:dyDescent="0.2">
      <c r="A2091" s="15"/>
    </row>
    <row r="2092" spans="1:1" x14ac:dyDescent="0.2">
      <c r="A2092" s="15"/>
    </row>
    <row r="2093" spans="1:1" x14ac:dyDescent="0.2">
      <c r="A2093" s="15"/>
    </row>
    <row r="2094" spans="1:1" x14ac:dyDescent="0.2">
      <c r="A2094" s="15"/>
    </row>
    <row r="2095" spans="1:1" x14ac:dyDescent="0.2">
      <c r="A2095" s="15"/>
    </row>
    <row r="2096" spans="1:1" x14ac:dyDescent="0.2">
      <c r="A2096" s="15"/>
    </row>
    <row r="2097" spans="1:1" x14ac:dyDescent="0.2">
      <c r="A2097" s="15"/>
    </row>
    <row r="2098" spans="1:1" x14ac:dyDescent="0.2">
      <c r="A2098" s="15"/>
    </row>
    <row r="2099" spans="1:1" x14ac:dyDescent="0.2">
      <c r="A2099" s="15"/>
    </row>
    <row r="2100" spans="1:1" x14ac:dyDescent="0.2">
      <c r="A2100" s="15"/>
    </row>
    <row r="2101" spans="1:1" x14ac:dyDescent="0.2">
      <c r="A2101" s="15"/>
    </row>
    <row r="2102" spans="1:1" x14ac:dyDescent="0.2">
      <c r="A2102" s="15"/>
    </row>
    <row r="2103" spans="1:1" x14ac:dyDescent="0.2">
      <c r="A2103" s="15"/>
    </row>
    <row r="2104" spans="1:1" x14ac:dyDescent="0.2">
      <c r="A2104" s="15"/>
    </row>
    <row r="2105" spans="1:1" x14ac:dyDescent="0.2">
      <c r="A2105" s="15"/>
    </row>
    <row r="2106" spans="1:1" x14ac:dyDescent="0.2">
      <c r="A2106" s="15"/>
    </row>
    <row r="2107" spans="1:1" x14ac:dyDescent="0.2">
      <c r="A2107" s="15"/>
    </row>
    <row r="2108" spans="1:1" x14ac:dyDescent="0.2">
      <c r="A2108" s="15"/>
    </row>
    <row r="2109" spans="1:1" x14ac:dyDescent="0.2">
      <c r="A2109" s="15"/>
    </row>
    <row r="2110" spans="1:1" x14ac:dyDescent="0.2">
      <c r="A2110" s="15"/>
    </row>
    <row r="2111" spans="1:1" x14ac:dyDescent="0.2">
      <c r="A2111" s="15"/>
    </row>
    <row r="2112" spans="1:1" x14ac:dyDescent="0.2">
      <c r="A2112" s="15"/>
    </row>
    <row r="2113" spans="1:1" x14ac:dyDescent="0.2">
      <c r="A2113" s="15"/>
    </row>
    <row r="2114" spans="1:1" x14ac:dyDescent="0.2">
      <c r="A2114" s="15"/>
    </row>
    <row r="2115" spans="1:1" x14ac:dyDescent="0.2">
      <c r="A2115" s="15"/>
    </row>
    <row r="2116" spans="1:1" x14ac:dyDescent="0.2">
      <c r="A2116" s="15"/>
    </row>
    <row r="2117" spans="1:1" x14ac:dyDescent="0.2">
      <c r="A2117" s="15"/>
    </row>
    <row r="2118" spans="1:1" x14ac:dyDescent="0.2">
      <c r="A2118" s="15"/>
    </row>
    <row r="2119" spans="1:1" x14ac:dyDescent="0.2">
      <c r="A2119" s="15"/>
    </row>
    <row r="2120" spans="1:1" x14ac:dyDescent="0.2">
      <c r="A2120" s="15"/>
    </row>
    <row r="2121" spans="1:1" x14ac:dyDescent="0.2">
      <c r="A2121" s="15"/>
    </row>
    <row r="2122" spans="1:1" x14ac:dyDescent="0.2">
      <c r="A2122" s="15"/>
    </row>
    <row r="2123" spans="1:1" x14ac:dyDescent="0.2">
      <c r="A2123" s="15"/>
    </row>
    <row r="2124" spans="1:1" x14ac:dyDescent="0.2">
      <c r="A2124" s="15"/>
    </row>
    <row r="2125" spans="1:1" x14ac:dyDescent="0.2">
      <c r="A2125" s="15"/>
    </row>
    <row r="2126" spans="1:1" x14ac:dyDescent="0.2">
      <c r="A2126" s="15"/>
    </row>
    <row r="2127" spans="1:1" x14ac:dyDescent="0.2">
      <c r="A2127" s="15"/>
    </row>
    <row r="2128" spans="1:1" x14ac:dyDescent="0.2">
      <c r="A2128" s="15"/>
    </row>
    <row r="2129" spans="1:1" x14ac:dyDescent="0.2">
      <c r="A2129" s="15"/>
    </row>
    <row r="2130" spans="1:1" x14ac:dyDescent="0.2">
      <c r="A2130" s="15"/>
    </row>
    <row r="2131" spans="1:1" x14ac:dyDescent="0.2">
      <c r="A2131" s="15"/>
    </row>
    <row r="2132" spans="1:1" x14ac:dyDescent="0.2">
      <c r="A2132" s="15"/>
    </row>
    <row r="2133" spans="1:1" x14ac:dyDescent="0.2">
      <c r="A2133" s="15"/>
    </row>
    <row r="2134" spans="1:1" x14ac:dyDescent="0.2">
      <c r="A2134" s="15"/>
    </row>
    <row r="2135" spans="1:1" x14ac:dyDescent="0.2">
      <c r="A2135" s="15"/>
    </row>
    <row r="2136" spans="1:1" x14ac:dyDescent="0.2">
      <c r="A2136" s="15"/>
    </row>
    <row r="2137" spans="1:1" x14ac:dyDescent="0.2">
      <c r="A2137" s="15"/>
    </row>
    <row r="2138" spans="1:1" x14ac:dyDescent="0.2">
      <c r="A2138" s="15"/>
    </row>
    <row r="2139" spans="1:1" x14ac:dyDescent="0.2">
      <c r="A2139" s="15"/>
    </row>
    <row r="2140" spans="1:1" x14ac:dyDescent="0.2">
      <c r="A2140" s="15"/>
    </row>
    <row r="2141" spans="1:1" x14ac:dyDescent="0.2">
      <c r="A2141" s="15"/>
    </row>
    <row r="2142" spans="1:1" x14ac:dyDescent="0.2">
      <c r="A2142" s="15"/>
    </row>
    <row r="2143" spans="1:1" x14ac:dyDescent="0.2">
      <c r="A2143" s="15"/>
    </row>
    <row r="2144" spans="1:1" x14ac:dyDescent="0.2">
      <c r="A2144" s="15"/>
    </row>
    <row r="2145" spans="1:1" x14ac:dyDescent="0.2">
      <c r="A2145" s="15"/>
    </row>
    <row r="2146" spans="1:1" x14ac:dyDescent="0.2">
      <c r="A2146" s="15"/>
    </row>
    <row r="2147" spans="1:1" x14ac:dyDescent="0.2">
      <c r="A2147" s="15"/>
    </row>
    <row r="2148" spans="1:1" x14ac:dyDescent="0.2">
      <c r="A2148" s="15"/>
    </row>
    <row r="2149" spans="1:1" x14ac:dyDescent="0.2">
      <c r="A2149" s="15"/>
    </row>
    <row r="2150" spans="1:1" x14ac:dyDescent="0.2">
      <c r="A2150" s="15"/>
    </row>
    <row r="2151" spans="1:1" x14ac:dyDescent="0.2">
      <c r="A2151" s="15"/>
    </row>
    <row r="2152" spans="1:1" x14ac:dyDescent="0.2">
      <c r="A2152" s="15"/>
    </row>
    <row r="2153" spans="1:1" x14ac:dyDescent="0.2">
      <c r="A2153" s="15"/>
    </row>
    <row r="2154" spans="1:1" x14ac:dyDescent="0.2">
      <c r="A2154" s="15"/>
    </row>
    <row r="2155" spans="1:1" x14ac:dyDescent="0.2">
      <c r="A2155" s="15"/>
    </row>
    <row r="2156" spans="1:1" x14ac:dyDescent="0.2">
      <c r="A2156" s="15"/>
    </row>
    <row r="2157" spans="1:1" x14ac:dyDescent="0.2">
      <c r="A2157" s="15"/>
    </row>
    <row r="2158" spans="1:1" x14ac:dyDescent="0.2">
      <c r="A2158" s="15"/>
    </row>
    <row r="2159" spans="1:1" x14ac:dyDescent="0.2">
      <c r="A2159" s="15"/>
    </row>
    <row r="2160" spans="1:1" x14ac:dyDescent="0.2">
      <c r="A2160" s="15"/>
    </row>
    <row r="2161" spans="1:1" x14ac:dyDescent="0.2">
      <c r="A2161" s="15"/>
    </row>
    <row r="2162" spans="1:1" x14ac:dyDescent="0.2">
      <c r="A2162" s="15"/>
    </row>
    <row r="2163" spans="1:1" x14ac:dyDescent="0.2">
      <c r="A2163" s="15"/>
    </row>
    <row r="2164" spans="1:1" x14ac:dyDescent="0.2">
      <c r="A2164" s="15"/>
    </row>
    <row r="2165" spans="1:1" x14ac:dyDescent="0.2">
      <c r="A2165" s="15"/>
    </row>
    <row r="2166" spans="1:1" x14ac:dyDescent="0.2">
      <c r="A2166" s="15"/>
    </row>
    <row r="2167" spans="1:1" x14ac:dyDescent="0.2">
      <c r="A2167" s="15"/>
    </row>
    <row r="2168" spans="1:1" x14ac:dyDescent="0.2">
      <c r="A2168" s="15"/>
    </row>
    <row r="2169" spans="1:1" x14ac:dyDescent="0.2">
      <c r="A2169" s="15"/>
    </row>
    <row r="2170" spans="1:1" x14ac:dyDescent="0.2">
      <c r="A2170" s="15"/>
    </row>
    <row r="2171" spans="1:1" x14ac:dyDescent="0.2">
      <c r="A2171" s="15"/>
    </row>
    <row r="2172" spans="1:1" x14ac:dyDescent="0.2">
      <c r="A2172" s="15"/>
    </row>
    <row r="2173" spans="1:1" x14ac:dyDescent="0.2">
      <c r="A2173" s="15"/>
    </row>
    <row r="2174" spans="1:1" x14ac:dyDescent="0.2">
      <c r="A2174" s="15"/>
    </row>
    <row r="2175" spans="1:1" x14ac:dyDescent="0.2">
      <c r="A2175" s="15"/>
    </row>
    <row r="2176" spans="1:1" x14ac:dyDescent="0.2">
      <c r="A2176" s="15"/>
    </row>
    <row r="2177" spans="1:1" x14ac:dyDescent="0.2">
      <c r="A2177" s="15"/>
    </row>
    <row r="2178" spans="1:1" x14ac:dyDescent="0.2">
      <c r="A2178" s="15"/>
    </row>
    <row r="2179" spans="1:1" x14ac:dyDescent="0.2">
      <c r="A2179" s="15"/>
    </row>
    <row r="2180" spans="1:1" x14ac:dyDescent="0.2">
      <c r="A2180" s="15"/>
    </row>
    <row r="2181" spans="1:1" x14ac:dyDescent="0.2">
      <c r="A2181" s="15"/>
    </row>
    <row r="2182" spans="1:1" x14ac:dyDescent="0.2">
      <c r="A2182" s="15"/>
    </row>
    <row r="2183" spans="1:1" x14ac:dyDescent="0.2">
      <c r="A2183" s="15"/>
    </row>
    <row r="2184" spans="1:1" x14ac:dyDescent="0.2">
      <c r="A2184" s="15"/>
    </row>
    <row r="2185" spans="1:1" x14ac:dyDescent="0.2">
      <c r="A2185" s="15"/>
    </row>
    <row r="2186" spans="1:1" x14ac:dyDescent="0.2">
      <c r="A2186" s="15"/>
    </row>
    <row r="2187" spans="1:1" x14ac:dyDescent="0.2">
      <c r="A2187" s="15"/>
    </row>
    <row r="2188" spans="1:1" x14ac:dyDescent="0.2">
      <c r="A2188" s="15"/>
    </row>
    <row r="2189" spans="1:1" x14ac:dyDescent="0.2">
      <c r="A2189" s="15"/>
    </row>
    <row r="2190" spans="1:1" x14ac:dyDescent="0.2">
      <c r="A2190" s="15"/>
    </row>
    <row r="2191" spans="1:1" x14ac:dyDescent="0.2">
      <c r="A2191" s="15"/>
    </row>
    <row r="2192" spans="1:1" x14ac:dyDescent="0.2">
      <c r="A2192" s="15"/>
    </row>
    <row r="2193" spans="1:1" x14ac:dyDescent="0.2">
      <c r="A2193" s="15"/>
    </row>
    <row r="2194" spans="1:1" x14ac:dyDescent="0.2">
      <c r="A2194" s="15"/>
    </row>
    <row r="2195" spans="1:1" x14ac:dyDescent="0.2">
      <c r="A2195" s="15"/>
    </row>
    <row r="2196" spans="1:1" x14ac:dyDescent="0.2">
      <c r="A2196" s="15"/>
    </row>
    <row r="2197" spans="1:1" x14ac:dyDescent="0.2">
      <c r="A2197" s="15"/>
    </row>
    <row r="2198" spans="1:1" x14ac:dyDescent="0.2">
      <c r="A2198" s="15"/>
    </row>
    <row r="2199" spans="1:1" x14ac:dyDescent="0.2">
      <c r="A2199" s="15"/>
    </row>
    <row r="2200" spans="1:1" x14ac:dyDescent="0.2">
      <c r="A2200" s="15"/>
    </row>
    <row r="2201" spans="1:1" x14ac:dyDescent="0.2">
      <c r="A2201" s="15"/>
    </row>
    <row r="2202" spans="1:1" x14ac:dyDescent="0.2">
      <c r="A2202" s="15"/>
    </row>
    <row r="2203" spans="1:1" x14ac:dyDescent="0.2">
      <c r="A2203" s="15"/>
    </row>
    <row r="2204" spans="1:1" x14ac:dyDescent="0.2">
      <c r="A2204" s="15"/>
    </row>
    <row r="2205" spans="1:1" x14ac:dyDescent="0.2">
      <c r="A2205" s="15"/>
    </row>
    <row r="2206" spans="1:1" x14ac:dyDescent="0.2">
      <c r="A2206" s="15"/>
    </row>
    <row r="2207" spans="1:1" x14ac:dyDescent="0.2">
      <c r="A2207" s="15"/>
    </row>
    <row r="2208" spans="1:1" x14ac:dyDescent="0.2">
      <c r="A2208" s="15"/>
    </row>
    <row r="2209" spans="1:1" x14ac:dyDescent="0.2">
      <c r="A2209" s="15"/>
    </row>
    <row r="2210" spans="1:1" x14ac:dyDescent="0.2">
      <c r="A2210" s="15"/>
    </row>
    <row r="2211" spans="1:1" x14ac:dyDescent="0.2">
      <c r="A2211" s="15"/>
    </row>
    <row r="2212" spans="1:1" x14ac:dyDescent="0.2">
      <c r="A2212" s="15"/>
    </row>
    <row r="2213" spans="1:1" x14ac:dyDescent="0.2">
      <c r="A2213" s="15"/>
    </row>
    <row r="2214" spans="1:1" x14ac:dyDescent="0.2">
      <c r="A2214" s="15"/>
    </row>
    <row r="2215" spans="1:1" x14ac:dyDescent="0.2">
      <c r="A2215" s="15"/>
    </row>
    <row r="2216" spans="1:1" x14ac:dyDescent="0.2">
      <c r="A2216" s="15"/>
    </row>
    <row r="2217" spans="1:1" x14ac:dyDescent="0.2">
      <c r="A2217" s="15"/>
    </row>
    <row r="2218" spans="1:1" x14ac:dyDescent="0.2">
      <c r="A2218" s="15"/>
    </row>
    <row r="2219" spans="1:1" x14ac:dyDescent="0.2">
      <c r="A2219" s="15"/>
    </row>
    <row r="2220" spans="1:1" x14ac:dyDescent="0.2">
      <c r="A2220" s="15"/>
    </row>
    <row r="2221" spans="1:1" x14ac:dyDescent="0.2">
      <c r="A2221" s="15"/>
    </row>
    <row r="2222" spans="1:1" x14ac:dyDescent="0.2">
      <c r="A2222" s="15"/>
    </row>
    <row r="2223" spans="1:1" x14ac:dyDescent="0.2">
      <c r="A2223" s="15"/>
    </row>
    <row r="2224" spans="1:1" x14ac:dyDescent="0.2">
      <c r="A2224" s="15"/>
    </row>
    <row r="2225" spans="1:1" x14ac:dyDescent="0.2">
      <c r="A2225" s="15"/>
    </row>
    <row r="2226" spans="1:1" x14ac:dyDescent="0.2">
      <c r="A2226" s="15"/>
    </row>
    <row r="2227" spans="1:1" x14ac:dyDescent="0.2">
      <c r="A2227" s="15"/>
    </row>
    <row r="2228" spans="1:1" x14ac:dyDescent="0.2">
      <c r="A2228" s="15"/>
    </row>
    <row r="2229" spans="1:1" x14ac:dyDescent="0.2">
      <c r="A2229" s="15"/>
    </row>
    <row r="2230" spans="1:1" x14ac:dyDescent="0.2">
      <c r="A2230" s="15"/>
    </row>
    <row r="2231" spans="1:1" x14ac:dyDescent="0.2">
      <c r="A2231" s="15"/>
    </row>
    <row r="2232" spans="1:1" x14ac:dyDescent="0.2">
      <c r="A2232" s="15"/>
    </row>
    <row r="2233" spans="1:1" x14ac:dyDescent="0.2">
      <c r="A2233" s="15"/>
    </row>
    <row r="2234" spans="1:1" x14ac:dyDescent="0.2">
      <c r="A2234" s="15"/>
    </row>
    <row r="2235" spans="1:1" x14ac:dyDescent="0.2">
      <c r="A2235" s="15"/>
    </row>
    <row r="2236" spans="1:1" x14ac:dyDescent="0.2">
      <c r="A2236" s="15"/>
    </row>
    <row r="2237" spans="1:1" x14ac:dyDescent="0.2">
      <c r="A2237" s="15"/>
    </row>
    <row r="2238" spans="1:1" x14ac:dyDescent="0.2">
      <c r="A2238" s="15"/>
    </row>
    <row r="2239" spans="1:1" x14ac:dyDescent="0.2">
      <c r="A2239" s="15"/>
    </row>
    <row r="2240" spans="1:1" x14ac:dyDescent="0.2">
      <c r="A2240" s="15"/>
    </row>
    <row r="2241" spans="1:1" x14ac:dyDescent="0.2">
      <c r="A2241" s="15"/>
    </row>
    <row r="2242" spans="1:1" x14ac:dyDescent="0.2">
      <c r="A2242" s="15"/>
    </row>
    <row r="2243" spans="1:1" x14ac:dyDescent="0.2">
      <c r="A2243" s="15"/>
    </row>
    <row r="2244" spans="1:1" x14ac:dyDescent="0.2">
      <c r="A2244" s="15"/>
    </row>
    <row r="2245" spans="1:1" x14ac:dyDescent="0.2">
      <c r="A2245" s="15"/>
    </row>
    <row r="2246" spans="1:1" x14ac:dyDescent="0.2">
      <c r="A2246" s="15"/>
    </row>
    <row r="2247" spans="1:1" x14ac:dyDescent="0.2">
      <c r="A2247" s="15"/>
    </row>
    <row r="2248" spans="1:1" x14ac:dyDescent="0.2">
      <c r="A2248" s="15"/>
    </row>
    <row r="2249" spans="1:1" x14ac:dyDescent="0.2">
      <c r="A2249" s="15"/>
    </row>
    <row r="2250" spans="1:1" x14ac:dyDescent="0.2">
      <c r="A2250" s="15"/>
    </row>
    <row r="2251" spans="1:1" x14ac:dyDescent="0.2">
      <c r="A2251" s="15"/>
    </row>
    <row r="2252" spans="1:1" x14ac:dyDescent="0.2">
      <c r="A2252" s="15"/>
    </row>
    <row r="2253" spans="1:1" x14ac:dyDescent="0.2">
      <c r="A2253" s="15"/>
    </row>
    <row r="2254" spans="1:1" x14ac:dyDescent="0.2">
      <c r="A2254" s="15"/>
    </row>
    <row r="2255" spans="1:1" x14ac:dyDescent="0.2">
      <c r="A2255" s="15"/>
    </row>
    <row r="2256" spans="1:1" x14ac:dyDescent="0.2">
      <c r="A2256" s="15"/>
    </row>
    <row r="2257" spans="1:1" x14ac:dyDescent="0.2">
      <c r="A2257" s="15"/>
    </row>
    <row r="2258" spans="1:1" x14ac:dyDescent="0.2">
      <c r="A2258" s="15"/>
    </row>
    <row r="2259" spans="1:1" x14ac:dyDescent="0.2">
      <c r="A2259" s="15"/>
    </row>
    <row r="2260" spans="1:1" x14ac:dyDescent="0.2">
      <c r="A2260" s="15"/>
    </row>
    <row r="2261" spans="1:1" x14ac:dyDescent="0.2">
      <c r="A2261" s="15"/>
    </row>
    <row r="2262" spans="1:1" x14ac:dyDescent="0.2">
      <c r="A2262" s="15"/>
    </row>
    <row r="2263" spans="1:1" x14ac:dyDescent="0.2">
      <c r="A2263" s="15"/>
    </row>
    <row r="2264" spans="1:1" x14ac:dyDescent="0.2">
      <c r="A2264" s="15"/>
    </row>
    <row r="2265" spans="1:1" x14ac:dyDescent="0.2">
      <c r="A2265" s="15"/>
    </row>
    <row r="2266" spans="1:1" x14ac:dyDescent="0.2">
      <c r="A2266" s="15"/>
    </row>
    <row r="2267" spans="1:1" x14ac:dyDescent="0.2">
      <c r="A2267" s="15"/>
    </row>
    <row r="2268" spans="1:1" x14ac:dyDescent="0.2">
      <c r="A2268" s="15"/>
    </row>
    <row r="2269" spans="1:1" x14ac:dyDescent="0.2">
      <c r="A2269" s="15"/>
    </row>
    <row r="2270" spans="1:1" x14ac:dyDescent="0.2">
      <c r="A2270" s="15"/>
    </row>
    <row r="2271" spans="1:1" x14ac:dyDescent="0.2">
      <c r="A2271" s="15"/>
    </row>
    <row r="2272" spans="1:1" x14ac:dyDescent="0.2">
      <c r="A2272" s="15"/>
    </row>
    <row r="2273" spans="1:1" x14ac:dyDescent="0.2">
      <c r="A2273" s="15"/>
    </row>
    <row r="2274" spans="1:1" x14ac:dyDescent="0.2">
      <c r="A2274" s="15"/>
    </row>
    <row r="2275" spans="1:1" x14ac:dyDescent="0.2">
      <c r="A2275" s="15"/>
    </row>
    <row r="2276" spans="1:1" x14ac:dyDescent="0.2">
      <c r="A2276" s="15"/>
    </row>
    <row r="2277" spans="1:1" x14ac:dyDescent="0.2">
      <c r="A2277" s="15"/>
    </row>
    <row r="2278" spans="1:1" x14ac:dyDescent="0.2">
      <c r="A2278" s="15"/>
    </row>
    <row r="2279" spans="1:1" x14ac:dyDescent="0.2">
      <c r="A2279" s="15"/>
    </row>
    <row r="2280" spans="1:1" x14ac:dyDescent="0.2">
      <c r="A2280" s="15"/>
    </row>
    <row r="2281" spans="1:1" x14ac:dyDescent="0.2">
      <c r="A2281" s="15"/>
    </row>
    <row r="2282" spans="1:1" x14ac:dyDescent="0.2">
      <c r="A2282" s="15"/>
    </row>
    <row r="2283" spans="1:1" x14ac:dyDescent="0.2">
      <c r="A2283" s="15"/>
    </row>
    <row r="2284" spans="1:1" x14ac:dyDescent="0.2">
      <c r="A2284" s="15"/>
    </row>
    <row r="2285" spans="1:1" x14ac:dyDescent="0.2">
      <c r="A2285" s="15"/>
    </row>
    <row r="2286" spans="1:1" x14ac:dyDescent="0.2">
      <c r="A2286" s="15"/>
    </row>
    <row r="2287" spans="1:1" x14ac:dyDescent="0.2">
      <c r="A2287" s="15"/>
    </row>
    <row r="2288" spans="1:1" x14ac:dyDescent="0.2">
      <c r="A2288" s="15"/>
    </row>
    <row r="2289" spans="1:1" x14ac:dyDescent="0.2">
      <c r="A2289" s="15"/>
    </row>
    <row r="2290" spans="1:1" x14ac:dyDescent="0.2">
      <c r="A2290" s="15"/>
    </row>
    <row r="2291" spans="1:1" x14ac:dyDescent="0.2">
      <c r="A2291" s="15"/>
    </row>
    <row r="2292" spans="1:1" x14ac:dyDescent="0.2">
      <c r="A2292" s="15"/>
    </row>
    <row r="2293" spans="1:1" x14ac:dyDescent="0.2">
      <c r="A2293" s="15"/>
    </row>
    <row r="2294" spans="1:1" x14ac:dyDescent="0.2">
      <c r="A2294" s="15"/>
    </row>
    <row r="2295" spans="1:1" x14ac:dyDescent="0.2">
      <c r="A2295" s="15"/>
    </row>
    <row r="2296" spans="1:1" x14ac:dyDescent="0.2">
      <c r="A2296" s="15"/>
    </row>
    <row r="2297" spans="1:1" x14ac:dyDescent="0.2">
      <c r="A2297" s="15"/>
    </row>
    <row r="2298" spans="1:1" x14ac:dyDescent="0.2">
      <c r="A2298" s="15"/>
    </row>
    <row r="2299" spans="1:1" x14ac:dyDescent="0.2">
      <c r="A2299" s="15"/>
    </row>
    <row r="2300" spans="1:1" x14ac:dyDescent="0.2">
      <c r="A2300" s="15"/>
    </row>
    <row r="2301" spans="1:1" x14ac:dyDescent="0.2">
      <c r="A2301" s="15"/>
    </row>
    <row r="2302" spans="1:1" x14ac:dyDescent="0.2">
      <c r="A2302" s="15"/>
    </row>
    <row r="2303" spans="1:1" x14ac:dyDescent="0.2">
      <c r="A2303" s="15"/>
    </row>
    <row r="2304" spans="1:1" x14ac:dyDescent="0.2">
      <c r="A2304" s="15"/>
    </row>
    <row r="2305" spans="1:1" x14ac:dyDescent="0.2">
      <c r="A2305" s="15"/>
    </row>
    <row r="2306" spans="1:1" x14ac:dyDescent="0.2">
      <c r="A2306" s="15"/>
    </row>
    <row r="2307" spans="1:1" x14ac:dyDescent="0.2">
      <c r="A2307" s="15"/>
    </row>
    <row r="2308" spans="1:1" x14ac:dyDescent="0.2">
      <c r="A2308" s="15"/>
    </row>
    <row r="2309" spans="1:1" x14ac:dyDescent="0.2">
      <c r="A2309" s="15"/>
    </row>
    <row r="2310" spans="1:1" x14ac:dyDescent="0.2">
      <c r="A2310" s="15"/>
    </row>
    <row r="2311" spans="1:1" x14ac:dyDescent="0.2">
      <c r="A2311" s="15"/>
    </row>
    <row r="2312" spans="1:1" x14ac:dyDescent="0.2">
      <c r="A2312" s="15"/>
    </row>
    <row r="2313" spans="1:1" x14ac:dyDescent="0.2">
      <c r="A2313" s="15"/>
    </row>
    <row r="2314" spans="1:1" x14ac:dyDescent="0.2">
      <c r="A2314" s="15"/>
    </row>
    <row r="2315" spans="1:1" x14ac:dyDescent="0.2">
      <c r="A2315" s="15"/>
    </row>
    <row r="2316" spans="1:1" x14ac:dyDescent="0.2">
      <c r="A2316" s="15"/>
    </row>
    <row r="2317" spans="1:1" x14ac:dyDescent="0.2">
      <c r="A2317" s="15"/>
    </row>
    <row r="2318" spans="1:1" x14ac:dyDescent="0.2">
      <c r="A2318" s="15"/>
    </row>
    <row r="2319" spans="1:1" x14ac:dyDescent="0.2">
      <c r="A2319" s="15"/>
    </row>
    <row r="2320" spans="1:1" x14ac:dyDescent="0.2">
      <c r="A2320" s="15"/>
    </row>
    <row r="2321" spans="1:1" x14ac:dyDescent="0.2">
      <c r="A2321" s="15"/>
    </row>
    <row r="2322" spans="1:1" x14ac:dyDescent="0.2">
      <c r="A2322" s="15"/>
    </row>
    <row r="2323" spans="1:1" x14ac:dyDescent="0.2">
      <c r="A2323" s="15"/>
    </row>
    <row r="2324" spans="1:1" x14ac:dyDescent="0.2">
      <c r="A2324" s="15"/>
    </row>
    <row r="2325" spans="1:1" x14ac:dyDescent="0.2">
      <c r="A2325" s="15"/>
    </row>
    <row r="2326" spans="1:1" x14ac:dyDescent="0.2">
      <c r="A2326" s="15"/>
    </row>
    <row r="2327" spans="1:1" x14ac:dyDescent="0.2">
      <c r="A2327" s="15"/>
    </row>
    <row r="2328" spans="1:1" x14ac:dyDescent="0.2">
      <c r="A2328" s="15"/>
    </row>
    <row r="2329" spans="1:1" x14ac:dyDescent="0.2">
      <c r="A2329" s="15"/>
    </row>
    <row r="2330" spans="1:1" x14ac:dyDescent="0.2">
      <c r="A2330" s="15"/>
    </row>
    <row r="2331" spans="1:1" x14ac:dyDescent="0.2">
      <c r="A2331" s="15"/>
    </row>
    <row r="2332" spans="1:1" x14ac:dyDescent="0.2">
      <c r="A2332" s="15"/>
    </row>
    <row r="2333" spans="1:1" x14ac:dyDescent="0.2">
      <c r="A2333" s="15"/>
    </row>
    <row r="2334" spans="1:1" x14ac:dyDescent="0.2">
      <c r="A2334" s="15"/>
    </row>
    <row r="2335" spans="1:1" x14ac:dyDescent="0.2">
      <c r="A2335" s="15"/>
    </row>
    <row r="2336" spans="1:1" x14ac:dyDescent="0.2">
      <c r="A2336" s="15"/>
    </row>
    <row r="2337" spans="1:1" x14ac:dyDescent="0.2">
      <c r="A2337" s="15"/>
    </row>
    <row r="2338" spans="1:1" x14ac:dyDescent="0.2">
      <c r="A2338" s="15"/>
    </row>
    <row r="2339" spans="1:1" x14ac:dyDescent="0.2">
      <c r="A2339" s="15"/>
    </row>
    <row r="2340" spans="1:1" x14ac:dyDescent="0.2">
      <c r="A2340" s="15"/>
    </row>
    <row r="2341" spans="1:1" x14ac:dyDescent="0.2">
      <c r="A2341" s="15"/>
    </row>
    <row r="2342" spans="1:1" x14ac:dyDescent="0.2">
      <c r="A2342" s="15"/>
    </row>
    <row r="2343" spans="1:1" x14ac:dyDescent="0.2">
      <c r="A2343" s="15"/>
    </row>
    <row r="2344" spans="1:1" x14ac:dyDescent="0.2">
      <c r="A2344" s="15"/>
    </row>
    <row r="2345" spans="1:1" x14ac:dyDescent="0.2">
      <c r="A2345" s="15"/>
    </row>
    <row r="2346" spans="1:1" x14ac:dyDescent="0.2">
      <c r="A2346" s="15"/>
    </row>
    <row r="2347" spans="1:1" x14ac:dyDescent="0.2">
      <c r="A2347" s="15"/>
    </row>
    <row r="2348" spans="1:1" x14ac:dyDescent="0.2">
      <c r="A2348" s="15"/>
    </row>
    <row r="2349" spans="1:1" x14ac:dyDescent="0.2">
      <c r="A2349" s="15"/>
    </row>
    <row r="2350" spans="1:1" x14ac:dyDescent="0.2">
      <c r="A2350" s="15"/>
    </row>
    <row r="2351" spans="1:1" x14ac:dyDescent="0.2">
      <c r="A2351" s="15"/>
    </row>
    <row r="2352" spans="1:1" x14ac:dyDescent="0.2">
      <c r="A2352" s="15"/>
    </row>
    <row r="2353" spans="1:1" x14ac:dyDescent="0.2">
      <c r="A2353" s="15"/>
    </row>
    <row r="2354" spans="1:1" x14ac:dyDescent="0.2">
      <c r="A2354" s="15"/>
    </row>
    <row r="2355" spans="1:1" x14ac:dyDescent="0.2">
      <c r="A2355" s="15"/>
    </row>
    <row r="2356" spans="1:1" x14ac:dyDescent="0.2">
      <c r="A2356" s="15"/>
    </row>
    <row r="2357" spans="1:1" x14ac:dyDescent="0.2">
      <c r="A2357" s="15"/>
    </row>
    <row r="2358" spans="1:1" x14ac:dyDescent="0.2">
      <c r="A2358" s="15"/>
    </row>
    <row r="2359" spans="1:1" x14ac:dyDescent="0.2">
      <c r="A2359" s="15"/>
    </row>
    <row r="2360" spans="1:1" x14ac:dyDescent="0.2">
      <c r="A2360" s="15"/>
    </row>
    <row r="2361" spans="1:1" x14ac:dyDescent="0.2">
      <c r="A2361" s="15"/>
    </row>
    <row r="2362" spans="1:1" x14ac:dyDescent="0.2">
      <c r="A2362" s="15"/>
    </row>
    <row r="2363" spans="1:1" x14ac:dyDescent="0.2">
      <c r="A2363" s="15"/>
    </row>
    <row r="2364" spans="1:1" x14ac:dyDescent="0.2">
      <c r="A2364" s="15"/>
    </row>
    <row r="2365" spans="1:1" x14ac:dyDescent="0.2">
      <c r="A2365" s="15"/>
    </row>
    <row r="2366" spans="1:1" x14ac:dyDescent="0.2">
      <c r="A2366" s="15"/>
    </row>
    <row r="2367" spans="1:1" x14ac:dyDescent="0.2">
      <c r="A2367" s="15"/>
    </row>
    <row r="2368" spans="1:1" x14ac:dyDescent="0.2">
      <c r="A2368" s="15"/>
    </row>
    <row r="2369" spans="1:1" x14ac:dyDescent="0.2">
      <c r="A2369" s="15"/>
    </row>
    <row r="2370" spans="1:1" x14ac:dyDescent="0.2">
      <c r="A2370" s="15"/>
    </row>
    <row r="2371" spans="1:1" x14ac:dyDescent="0.2">
      <c r="A2371" s="15"/>
    </row>
    <row r="2372" spans="1:1" x14ac:dyDescent="0.2">
      <c r="A2372" s="15"/>
    </row>
    <row r="2373" spans="1:1" x14ac:dyDescent="0.2">
      <c r="A2373" s="15"/>
    </row>
    <row r="2374" spans="1:1" x14ac:dyDescent="0.2">
      <c r="A2374" s="15"/>
    </row>
    <row r="2375" spans="1:1" x14ac:dyDescent="0.2">
      <c r="A2375" s="15"/>
    </row>
    <row r="2376" spans="1:1" x14ac:dyDescent="0.2">
      <c r="A2376" s="15"/>
    </row>
    <row r="2377" spans="1:1" x14ac:dyDescent="0.2">
      <c r="A2377" s="15"/>
    </row>
    <row r="2378" spans="1:1" x14ac:dyDescent="0.2">
      <c r="A2378" s="15"/>
    </row>
    <row r="2379" spans="1:1" x14ac:dyDescent="0.2">
      <c r="A2379" s="15"/>
    </row>
    <row r="2380" spans="1:1" x14ac:dyDescent="0.2">
      <c r="A2380" s="15"/>
    </row>
    <row r="2381" spans="1:1" x14ac:dyDescent="0.2">
      <c r="A2381" s="15"/>
    </row>
    <row r="2382" spans="1:1" x14ac:dyDescent="0.2">
      <c r="A2382" s="15"/>
    </row>
    <row r="2383" spans="1:1" x14ac:dyDescent="0.2">
      <c r="A2383" s="15"/>
    </row>
    <row r="2384" spans="1:1" x14ac:dyDescent="0.2">
      <c r="A2384" s="15"/>
    </row>
    <row r="2385" spans="1:1" x14ac:dyDescent="0.2">
      <c r="A2385" s="15"/>
    </row>
    <row r="2386" spans="1:1" x14ac:dyDescent="0.2">
      <c r="A2386" s="15"/>
    </row>
    <row r="2387" spans="1:1" x14ac:dyDescent="0.2">
      <c r="A2387" s="15"/>
    </row>
    <row r="2388" spans="1:1" x14ac:dyDescent="0.2">
      <c r="A2388" s="15"/>
    </row>
    <row r="2389" spans="1:1" x14ac:dyDescent="0.2">
      <c r="A2389" s="15"/>
    </row>
    <row r="2390" spans="1:1" x14ac:dyDescent="0.2">
      <c r="A2390" s="15"/>
    </row>
    <row r="2391" spans="1:1" x14ac:dyDescent="0.2">
      <c r="A2391" s="15"/>
    </row>
    <row r="2392" spans="1:1" x14ac:dyDescent="0.2">
      <c r="A2392" s="15"/>
    </row>
    <row r="2393" spans="1:1" x14ac:dyDescent="0.2">
      <c r="A2393" s="15"/>
    </row>
    <row r="2394" spans="1:1" x14ac:dyDescent="0.2">
      <c r="A2394" s="15"/>
    </row>
    <row r="2395" spans="1:1" x14ac:dyDescent="0.2">
      <c r="A2395" s="15"/>
    </row>
    <row r="2396" spans="1:1" x14ac:dyDescent="0.2">
      <c r="A2396" s="15"/>
    </row>
    <row r="2397" spans="1:1" x14ac:dyDescent="0.2">
      <c r="A2397" s="15"/>
    </row>
    <row r="2398" spans="1:1" x14ac:dyDescent="0.2">
      <c r="A2398" s="15"/>
    </row>
    <row r="2399" spans="1:1" x14ac:dyDescent="0.2">
      <c r="A2399" s="15"/>
    </row>
    <row r="2400" spans="1:1" x14ac:dyDescent="0.2">
      <c r="A2400" s="15"/>
    </row>
    <row r="2401" spans="1:1" x14ac:dyDescent="0.2">
      <c r="A2401" s="15"/>
    </row>
    <row r="2402" spans="1:1" x14ac:dyDescent="0.2">
      <c r="A2402" s="15"/>
    </row>
    <row r="2403" spans="1:1" x14ac:dyDescent="0.2">
      <c r="A2403" s="15"/>
    </row>
    <row r="2404" spans="1:1" x14ac:dyDescent="0.2">
      <c r="A2404" s="15"/>
    </row>
    <row r="2405" spans="1:1" x14ac:dyDescent="0.2">
      <c r="A2405" s="15"/>
    </row>
    <row r="2406" spans="1:1" x14ac:dyDescent="0.2">
      <c r="A2406" s="15"/>
    </row>
    <row r="2407" spans="1:1" x14ac:dyDescent="0.2">
      <c r="A2407" s="15"/>
    </row>
    <row r="2408" spans="1:1" x14ac:dyDescent="0.2">
      <c r="A2408" s="15"/>
    </row>
    <row r="2409" spans="1:1" x14ac:dyDescent="0.2">
      <c r="A2409" s="15"/>
    </row>
    <row r="2410" spans="1:1" x14ac:dyDescent="0.2">
      <c r="A2410" s="15"/>
    </row>
    <row r="2411" spans="1:1" x14ac:dyDescent="0.2">
      <c r="A2411" s="15"/>
    </row>
    <row r="2412" spans="1:1" x14ac:dyDescent="0.2">
      <c r="A2412" s="15"/>
    </row>
    <row r="2413" spans="1:1" x14ac:dyDescent="0.2">
      <c r="A2413" s="15"/>
    </row>
    <row r="2414" spans="1:1" x14ac:dyDescent="0.2">
      <c r="A2414" s="15"/>
    </row>
    <row r="2415" spans="1:1" x14ac:dyDescent="0.2">
      <c r="A2415" s="15"/>
    </row>
    <row r="2416" spans="1:1" x14ac:dyDescent="0.2">
      <c r="A2416" s="15"/>
    </row>
    <row r="2417" spans="1:1" x14ac:dyDescent="0.2">
      <c r="A2417" s="15"/>
    </row>
    <row r="2418" spans="1:1" x14ac:dyDescent="0.2">
      <c r="A2418" s="15"/>
    </row>
    <row r="2419" spans="1:1" x14ac:dyDescent="0.2">
      <c r="A2419" s="15"/>
    </row>
    <row r="2420" spans="1:1" x14ac:dyDescent="0.2">
      <c r="A2420" s="15"/>
    </row>
    <row r="2421" spans="1:1" x14ac:dyDescent="0.2">
      <c r="A2421" s="15"/>
    </row>
    <row r="2422" spans="1:1" x14ac:dyDescent="0.2">
      <c r="A2422" s="15"/>
    </row>
    <row r="2423" spans="1:1" x14ac:dyDescent="0.2">
      <c r="A2423" s="15"/>
    </row>
    <row r="2424" spans="1:1" x14ac:dyDescent="0.2">
      <c r="A2424" s="15"/>
    </row>
    <row r="2425" spans="1:1" x14ac:dyDescent="0.2">
      <c r="A2425" s="15"/>
    </row>
    <row r="2426" spans="1:1" x14ac:dyDescent="0.2">
      <c r="A2426" s="15"/>
    </row>
    <row r="2427" spans="1:1" x14ac:dyDescent="0.2">
      <c r="A2427" s="15"/>
    </row>
    <row r="2428" spans="1:1" x14ac:dyDescent="0.2">
      <c r="A2428" s="15"/>
    </row>
    <row r="2429" spans="1:1" x14ac:dyDescent="0.2">
      <c r="A2429" s="15"/>
    </row>
    <row r="2430" spans="1:1" x14ac:dyDescent="0.2">
      <c r="A2430" s="15"/>
    </row>
    <row r="2431" spans="1:1" x14ac:dyDescent="0.2">
      <c r="A2431" s="15"/>
    </row>
    <row r="2432" spans="1:1" x14ac:dyDescent="0.2">
      <c r="A2432" s="15"/>
    </row>
    <row r="2433" spans="1:1" x14ac:dyDescent="0.2">
      <c r="A2433" s="15"/>
    </row>
    <row r="2434" spans="1:1" x14ac:dyDescent="0.2">
      <c r="A2434" s="15"/>
    </row>
    <row r="2435" spans="1:1" x14ac:dyDescent="0.2">
      <c r="A2435" s="15"/>
    </row>
    <row r="2436" spans="1:1" x14ac:dyDescent="0.2">
      <c r="A2436" s="15"/>
    </row>
    <row r="2437" spans="1:1" x14ac:dyDescent="0.2">
      <c r="A2437" s="15"/>
    </row>
    <row r="2438" spans="1:1" x14ac:dyDescent="0.2">
      <c r="A2438" s="15"/>
    </row>
    <row r="2439" spans="1:1" x14ac:dyDescent="0.2">
      <c r="A2439" s="15"/>
    </row>
    <row r="2440" spans="1:1" x14ac:dyDescent="0.2">
      <c r="A2440" s="15"/>
    </row>
    <row r="2441" spans="1:1" x14ac:dyDescent="0.2">
      <c r="A2441" s="15"/>
    </row>
    <row r="2442" spans="1:1" x14ac:dyDescent="0.2">
      <c r="A2442" s="15"/>
    </row>
    <row r="2443" spans="1:1" x14ac:dyDescent="0.2">
      <c r="A2443" s="15"/>
    </row>
    <row r="2444" spans="1:1" x14ac:dyDescent="0.2">
      <c r="A2444" s="15"/>
    </row>
    <row r="2445" spans="1:1" x14ac:dyDescent="0.2">
      <c r="A2445" s="15"/>
    </row>
    <row r="2446" spans="1:1" x14ac:dyDescent="0.2">
      <c r="A2446" s="15"/>
    </row>
    <row r="2447" spans="1:1" x14ac:dyDescent="0.2">
      <c r="A2447" s="15"/>
    </row>
    <row r="2448" spans="1:1" x14ac:dyDescent="0.2">
      <c r="A2448" s="15"/>
    </row>
    <row r="2449" spans="1:1" x14ac:dyDescent="0.2">
      <c r="A2449" s="15"/>
    </row>
    <row r="2450" spans="1:1" x14ac:dyDescent="0.2">
      <c r="A2450" s="15"/>
    </row>
    <row r="2451" spans="1:1" x14ac:dyDescent="0.2">
      <c r="A2451" s="15"/>
    </row>
    <row r="2452" spans="1:1" x14ac:dyDescent="0.2">
      <c r="A2452" s="15"/>
    </row>
    <row r="2453" spans="1:1" x14ac:dyDescent="0.2">
      <c r="A2453" s="15"/>
    </row>
    <row r="2454" spans="1:1" x14ac:dyDescent="0.2">
      <c r="A2454" s="15"/>
    </row>
    <row r="2455" spans="1:1" x14ac:dyDescent="0.2">
      <c r="A2455" s="15"/>
    </row>
    <row r="2456" spans="1:1" x14ac:dyDescent="0.2">
      <c r="A2456" s="15"/>
    </row>
    <row r="2457" spans="1:1" x14ac:dyDescent="0.2">
      <c r="A2457" s="15"/>
    </row>
    <row r="2458" spans="1:1" x14ac:dyDescent="0.2">
      <c r="A2458" s="15"/>
    </row>
    <row r="2459" spans="1:1" x14ac:dyDescent="0.2">
      <c r="A2459" s="15"/>
    </row>
    <row r="2460" spans="1:1" x14ac:dyDescent="0.2">
      <c r="A2460" s="15"/>
    </row>
    <row r="2461" spans="1:1" x14ac:dyDescent="0.2">
      <c r="A2461" s="15"/>
    </row>
    <row r="2462" spans="1:1" x14ac:dyDescent="0.2">
      <c r="A2462" s="15"/>
    </row>
    <row r="2463" spans="1:1" x14ac:dyDescent="0.2">
      <c r="A2463" s="15"/>
    </row>
    <row r="2464" spans="1:1" x14ac:dyDescent="0.2">
      <c r="A2464" s="15"/>
    </row>
    <row r="2465" spans="1:1" x14ac:dyDescent="0.2">
      <c r="A2465" s="15"/>
    </row>
    <row r="2466" spans="1:1" x14ac:dyDescent="0.2">
      <c r="A2466" s="15"/>
    </row>
    <row r="2467" spans="1:1" x14ac:dyDescent="0.2">
      <c r="A2467" s="15"/>
    </row>
    <row r="2468" spans="1:1" x14ac:dyDescent="0.2">
      <c r="A2468" s="15"/>
    </row>
    <row r="2469" spans="1:1" x14ac:dyDescent="0.2">
      <c r="A2469" s="15"/>
    </row>
    <row r="2470" spans="1:1" x14ac:dyDescent="0.2">
      <c r="A2470" s="15"/>
    </row>
    <row r="2471" spans="1:1" x14ac:dyDescent="0.2">
      <c r="A2471" s="15"/>
    </row>
    <row r="2472" spans="1:1" x14ac:dyDescent="0.2">
      <c r="A2472" s="15"/>
    </row>
    <row r="2473" spans="1:1" x14ac:dyDescent="0.2">
      <c r="A2473" s="15"/>
    </row>
    <row r="2474" spans="1:1" x14ac:dyDescent="0.2">
      <c r="A2474" s="15"/>
    </row>
    <row r="2475" spans="1:1" x14ac:dyDescent="0.2">
      <c r="A2475" s="15"/>
    </row>
    <row r="2476" spans="1:1" x14ac:dyDescent="0.2">
      <c r="A2476" s="15"/>
    </row>
    <row r="2477" spans="1:1" x14ac:dyDescent="0.2">
      <c r="A2477" s="15"/>
    </row>
    <row r="2478" spans="1:1" x14ac:dyDescent="0.2">
      <c r="A2478" s="15"/>
    </row>
    <row r="2479" spans="1:1" x14ac:dyDescent="0.2">
      <c r="A2479" s="15"/>
    </row>
    <row r="2480" spans="1:1" x14ac:dyDescent="0.2">
      <c r="A2480" s="15"/>
    </row>
    <row r="2481" spans="1:1" x14ac:dyDescent="0.2">
      <c r="A2481" s="15"/>
    </row>
    <row r="2482" spans="1:1" x14ac:dyDescent="0.2">
      <c r="A2482" s="15"/>
    </row>
    <row r="2483" spans="1:1" x14ac:dyDescent="0.2">
      <c r="A2483" s="15"/>
    </row>
    <row r="2484" spans="1:1" x14ac:dyDescent="0.2">
      <c r="A2484" s="15"/>
    </row>
    <row r="2485" spans="1:1" x14ac:dyDescent="0.2">
      <c r="A2485" s="15"/>
    </row>
    <row r="2486" spans="1:1" x14ac:dyDescent="0.2">
      <c r="A2486" s="15"/>
    </row>
    <row r="2487" spans="1:1" x14ac:dyDescent="0.2">
      <c r="A2487" s="15"/>
    </row>
    <row r="2488" spans="1:1" x14ac:dyDescent="0.2">
      <c r="A2488" s="15"/>
    </row>
    <row r="2489" spans="1:1" x14ac:dyDescent="0.2">
      <c r="A2489" s="15"/>
    </row>
    <row r="2490" spans="1:1" x14ac:dyDescent="0.2">
      <c r="A2490" s="15"/>
    </row>
    <row r="2491" spans="1:1" x14ac:dyDescent="0.2">
      <c r="A2491" s="15"/>
    </row>
    <row r="2492" spans="1:1" x14ac:dyDescent="0.2">
      <c r="A2492" s="15"/>
    </row>
    <row r="2493" spans="1:1" x14ac:dyDescent="0.2">
      <c r="A2493" s="15"/>
    </row>
    <row r="2494" spans="1:1" x14ac:dyDescent="0.2">
      <c r="A2494" s="15"/>
    </row>
    <row r="2495" spans="1:1" x14ac:dyDescent="0.2">
      <c r="A2495" s="15"/>
    </row>
    <row r="2496" spans="1:1" x14ac:dyDescent="0.2">
      <c r="A2496" s="15"/>
    </row>
    <row r="2497" spans="1:1" x14ac:dyDescent="0.2">
      <c r="A2497" s="15"/>
    </row>
    <row r="2498" spans="1:1" x14ac:dyDescent="0.2">
      <c r="A2498" s="15"/>
    </row>
    <row r="2499" spans="1:1" x14ac:dyDescent="0.2">
      <c r="A2499" s="15"/>
    </row>
    <row r="2500" spans="1:1" x14ac:dyDescent="0.2">
      <c r="A2500" s="15"/>
    </row>
    <row r="2501" spans="1:1" x14ac:dyDescent="0.2">
      <c r="A2501" s="15"/>
    </row>
    <row r="2502" spans="1:1" x14ac:dyDescent="0.2">
      <c r="A2502" s="15"/>
    </row>
    <row r="2503" spans="1:1" x14ac:dyDescent="0.2">
      <c r="A2503" s="15"/>
    </row>
    <row r="2504" spans="1:1" x14ac:dyDescent="0.2">
      <c r="A2504" s="15"/>
    </row>
    <row r="2505" spans="1:1" x14ac:dyDescent="0.2">
      <c r="A2505" s="15"/>
    </row>
    <row r="2506" spans="1:1" x14ac:dyDescent="0.2">
      <c r="A2506" s="15"/>
    </row>
    <row r="2507" spans="1:1" x14ac:dyDescent="0.2">
      <c r="A2507" s="15"/>
    </row>
    <row r="2508" spans="1:1" x14ac:dyDescent="0.2">
      <c r="A2508" s="15"/>
    </row>
    <row r="2509" spans="1:1" x14ac:dyDescent="0.2">
      <c r="A2509" s="15"/>
    </row>
    <row r="2510" spans="1:1" x14ac:dyDescent="0.2">
      <c r="A2510" s="15"/>
    </row>
    <row r="2511" spans="1:1" x14ac:dyDescent="0.2">
      <c r="A2511" s="15"/>
    </row>
    <row r="2512" spans="1:1" x14ac:dyDescent="0.2">
      <c r="A2512" s="15"/>
    </row>
    <row r="2513" spans="1:1" x14ac:dyDescent="0.2">
      <c r="A2513" s="15"/>
    </row>
    <row r="2514" spans="1:1" x14ac:dyDescent="0.2">
      <c r="A2514" s="15"/>
    </row>
    <row r="2515" spans="1:1" x14ac:dyDescent="0.2">
      <c r="A2515" s="15"/>
    </row>
    <row r="2516" spans="1:1" x14ac:dyDescent="0.2">
      <c r="A2516" s="15"/>
    </row>
    <row r="2517" spans="1:1" x14ac:dyDescent="0.2">
      <c r="A2517" s="15"/>
    </row>
    <row r="2518" spans="1:1" x14ac:dyDescent="0.2">
      <c r="A2518" s="15"/>
    </row>
    <row r="2519" spans="1:1" x14ac:dyDescent="0.2">
      <c r="A2519" s="15"/>
    </row>
    <row r="2520" spans="1:1" x14ac:dyDescent="0.2">
      <c r="A2520" s="15"/>
    </row>
    <row r="2521" spans="1:1" x14ac:dyDescent="0.2">
      <c r="A2521" s="15"/>
    </row>
    <row r="2522" spans="1:1" x14ac:dyDescent="0.2">
      <c r="A2522" s="15"/>
    </row>
    <row r="2523" spans="1:1" x14ac:dyDescent="0.2">
      <c r="A2523" s="15"/>
    </row>
    <row r="2524" spans="1:1" x14ac:dyDescent="0.2">
      <c r="A2524" s="15"/>
    </row>
    <row r="2525" spans="1:1" x14ac:dyDescent="0.2">
      <c r="A2525" s="15"/>
    </row>
    <row r="2526" spans="1:1" x14ac:dyDescent="0.2">
      <c r="A2526" s="15"/>
    </row>
    <row r="2527" spans="1:1" x14ac:dyDescent="0.2">
      <c r="A2527" s="15"/>
    </row>
    <row r="2528" spans="1:1" x14ac:dyDescent="0.2">
      <c r="A2528" s="15"/>
    </row>
    <row r="2529" spans="1:1" x14ac:dyDescent="0.2">
      <c r="A2529" s="15"/>
    </row>
    <row r="2530" spans="1:1" x14ac:dyDescent="0.2">
      <c r="A2530" s="15"/>
    </row>
    <row r="2531" spans="1:1" x14ac:dyDescent="0.2">
      <c r="A2531" s="15"/>
    </row>
    <row r="2532" spans="1:1" x14ac:dyDescent="0.2">
      <c r="A2532" s="15"/>
    </row>
    <row r="2533" spans="1:1" x14ac:dyDescent="0.2">
      <c r="A2533" s="15"/>
    </row>
    <row r="2534" spans="1:1" x14ac:dyDescent="0.2">
      <c r="A2534" s="15"/>
    </row>
    <row r="2535" spans="1:1" x14ac:dyDescent="0.2">
      <c r="A2535" s="15"/>
    </row>
    <row r="2536" spans="1:1" x14ac:dyDescent="0.2">
      <c r="A2536" s="15"/>
    </row>
    <row r="2537" spans="1:1" x14ac:dyDescent="0.2">
      <c r="A2537" s="15"/>
    </row>
    <row r="2538" spans="1:1" x14ac:dyDescent="0.2">
      <c r="A2538" s="15"/>
    </row>
    <row r="2539" spans="1:1" x14ac:dyDescent="0.2">
      <c r="A2539" s="15"/>
    </row>
    <row r="2540" spans="1:1" x14ac:dyDescent="0.2">
      <c r="A2540" s="15"/>
    </row>
    <row r="2541" spans="1:1" x14ac:dyDescent="0.2">
      <c r="A2541" s="15"/>
    </row>
    <row r="2542" spans="1:1" x14ac:dyDescent="0.2">
      <c r="A2542" s="15"/>
    </row>
    <row r="2543" spans="1:1" x14ac:dyDescent="0.2">
      <c r="A2543" s="15"/>
    </row>
    <row r="2544" spans="1:1" x14ac:dyDescent="0.2">
      <c r="A2544" s="15"/>
    </row>
    <row r="2545" spans="1:1" x14ac:dyDescent="0.2">
      <c r="A2545" s="15"/>
    </row>
    <row r="2546" spans="1:1" x14ac:dyDescent="0.2">
      <c r="A2546" s="15"/>
    </row>
    <row r="2547" spans="1:1" x14ac:dyDescent="0.2">
      <c r="A2547" s="15"/>
    </row>
    <row r="2548" spans="1:1" x14ac:dyDescent="0.2">
      <c r="A2548" s="15"/>
    </row>
    <row r="2549" spans="1:1" x14ac:dyDescent="0.2">
      <c r="A2549" s="15"/>
    </row>
    <row r="2550" spans="1:1" x14ac:dyDescent="0.2">
      <c r="A2550" s="15"/>
    </row>
    <row r="2551" spans="1:1" x14ac:dyDescent="0.2">
      <c r="A2551" s="15"/>
    </row>
    <row r="2552" spans="1:1" x14ac:dyDescent="0.2">
      <c r="A2552" s="15"/>
    </row>
    <row r="2553" spans="1:1" x14ac:dyDescent="0.2">
      <c r="A2553" s="15"/>
    </row>
    <row r="2554" spans="1:1" x14ac:dyDescent="0.2">
      <c r="A2554" s="15"/>
    </row>
    <row r="2555" spans="1:1" x14ac:dyDescent="0.2">
      <c r="A2555" s="15"/>
    </row>
    <row r="2556" spans="1:1" x14ac:dyDescent="0.2">
      <c r="A2556" s="15"/>
    </row>
    <row r="2557" spans="1:1" x14ac:dyDescent="0.2">
      <c r="A2557" s="15"/>
    </row>
    <row r="2558" spans="1:1" x14ac:dyDescent="0.2">
      <c r="A2558" s="15"/>
    </row>
    <row r="2559" spans="1:1" x14ac:dyDescent="0.2">
      <c r="A2559" s="15"/>
    </row>
    <row r="2560" spans="1:1" x14ac:dyDescent="0.2">
      <c r="A2560" s="15"/>
    </row>
    <row r="2561" spans="1:1" x14ac:dyDescent="0.2">
      <c r="A2561" s="15"/>
    </row>
    <row r="2562" spans="1:1" x14ac:dyDescent="0.2">
      <c r="A2562" s="15"/>
    </row>
    <row r="2563" spans="1:1" x14ac:dyDescent="0.2">
      <c r="A2563" s="15"/>
    </row>
    <row r="2564" spans="1:1" x14ac:dyDescent="0.2">
      <c r="A2564" s="15"/>
    </row>
    <row r="2565" spans="1:1" x14ac:dyDescent="0.2">
      <c r="A2565" s="15"/>
    </row>
    <row r="2566" spans="1:1" x14ac:dyDescent="0.2">
      <c r="A2566" s="15"/>
    </row>
    <row r="2567" spans="1:1" x14ac:dyDescent="0.2">
      <c r="A2567" s="15"/>
    </row>
    <row r="2568" spans="1:1" x14ac:dyDescent="0.2">
      <c r="A2568" s="15"/>
    </row>
    <row r="2569" spans="1:1" x14ac:dyDescent="0.2">
      <c r="A2569" s="15"/>
    </row>
    <row r="2570" spans="1:1" x14ac:dyDescent="0.2">
      <c r="A2570" s="15"/>
    </row>
    <row r="2571" spans="1:1" x14ac:dyDescent="0.2">
      <c r="A2571" s="15"/>
    </row>
    <row r="2572" spans="1:1" x14ac:dyDescent="0.2">
      <c r="A2572" s="15"/>
    </row>
    <row r="2573" spans="1:1" x14ac:dyDescent="0.2">
      <c r="A2573" s="15"/>
    </row>
    <row r="2574" spans="1:1" x14ac:dyDescent="0.2">
      <c r="A2574" s="15"/>
    </row>
    <row r="2575" spans="1:1" x14ac:dyDescent="0.2">
      <c r="A2575" s="15"/>
    </row>
    <row r="2576" spans="1:1" x14ac:dyDescent="0.2">
      <c r="A2576" s="15"/>
    </row>
    <row r="2577" spans="1:1" x14ac:dyDescent="0.2">
      <c r="A2577" s="15"/>
    </row>
    <row r="2578" spans="1:1" x14ac:dyDescent="0.2">
      <c r="A2578" s="15"/>
    </row>
    <row r="2579" spans="1:1" x14ac:dyDescent="0.2">
      <c r="A2579" s="15"/>
    </row>
    <row r="2580" spans="1:1" x14ac:dyDescent="0.2">
      <c r="A2580" s="15"/>
    </row>
    <row r="2581" spans="1:1" x14ac:dyDescent="0.2">
      <c r="A2581" s="15"/>
    </row>
    <row r="2582" spans="1:1" x14ac:dyDescent="0.2">
      <c r="A2582" s="15"/>
    </row>
    <row r="2583" spans="1:1" x14ac:dyDescent="0.2">
      <c r="A2583" s="15"/>
    </row>
    <row r="2584" spans="1:1" x14ac:dyDescent="0.2">
      <c r="A2584" s="15"/>
    </row>
    <row r="2585" spans="1:1" x14ac:dyDescent="0.2">
      <c r="A2585" s="15"/>
    </row>
    <row r="2586" spans="1:1" x14ac:dyDescent="0.2">
      <c r="A2586" s="15"/>
    </row>
    <row r="2587" spans="1:1" x14ac:dyDescent="0.2">
      <c r="A2587" s="15"/>
    </row>
    <row r="2588" spans="1:1" x14ac:dyDescent="0.2">
      <c r="A2588" s="15"/>
    </row>
    <row r="2589" spans="1:1" x14ac:dyDescent="0.2">
      <c r="A2589" s="15"/>
    </row>
    <row r="2590" spans="1:1" x14ac:dyDescent="0.2">
      <c r="A2590" s="15"/>
    </row>
    <row r="2591" spans="1:1" x14ac:dyDescent="0.2">
      <c r="A2591" s="15"/>
    </row>
    <row r="2592" spans="1:1" x14ac:dyDescent="0.2">
      <c r="A2592" s="15"/>
    </row>
    <row r="2593" spans="1:1" x14ac:dyDescent="0.2">
      <c r="A2593" s="15"/>
    </row>
    <row r="2594" spans="1:1" x14ac:dyDescent="0.2">
      <c r="A2594" s="15"/>
    </row>
    <row r="2595" spans="1:1" x14ac:dyDescent="0.2">
      <c r="A2595" s="15"/>
    </row>
    <row r="2596" spans="1:1" x14ac:dyDescent="0.2">
      <c r="A2596" s="15"/>
    </row>
    <row r="2597" spans="1:1" x14ac:dyDescent="0.2">
      <c r="A2597" s="15"/>
    </row>
    <row r="2598" spans="1:1" x14ac:dyDescent="0.2">
      <c r="A2598" s="15"/>
    </row>
    <row r="2599" spans="1:1" x14ac:dyDescent="0.2">
      <c r="A2599" s="15"/>
    </row>
    <row r="2600" spans="1:1" x14ac:dyDescent="0.2">
      <c r="A2600" s="15"/>
    </row>
    <row r="2601" spans="1:1" x14ac:dyDescent="0.2">
      <c r="A2601" s="15"/>
    </row>
    <row r="2602" spans="1:1" x14ac:dyDescent="0.2">
      <c r="A2602" s="15"/>
    </row>
    <row r="2603" spans="1:1" x14ac:dyDescent="0.2">
      <c r="A2603" s="15"/>
    </row>
    <row r="2604" spans="1:1" x14ac:dyDescent="0.2">
      <c r="A2604" s="15"/>
    </row>
    <row r="2605" spans="1:1" x14ac:dyDescent="0.2">
      <c r="A2605" s="15"/>
    </row>
    <row r="2606" spans="1:1" x14ac:dyDescent="0.2">
      <c r="A2606" s="15"/>
    </row>
    <row r="2607" spans="1:1" x14ac:dyDescent="0.2">
      <c r="A2607" s="15"/>
    </row>
    <row r="2608" spans="1:1" x14ac:dyDescent="0.2">
      <c r="A2608" s="15"/>
    </row>
    <row r="2609" spans="1:1" x14ac:dyDescent="0.2">
      <c r="A2609" s="15"/>
    </row>
    <row r="2610" spans="1:1" x14ac:dyDescent="0.2">
      <c r="A2610" s="15"/>
    </row>
    <row r="2611" spans="1:1" x14ac:dyDescent="0.2">
      <c r="A2611" s="15"/>
    </row>
    <row r="2612" spans="1:1" x14ac:dyDescent="0.2">
      <c r="A2612" s="15"/>
    </row>
    <row r="2613" spans="1:1" x14ac:dyDescent="0.2">
      <c r="A2613" s="15"/>
    </row>
    <row r="2614" spans="1:1" x14ac:dyDescent="0.2">
      <c r="A2614" s="15"/>
    </row>
    <row r="2615" spans="1:1" x14ac:dyDescent="0.2">
      <c r="A2615" s="15"/>
    </row>
    <row r="2616" spans="1:1" x14ac:dyDescent="0.2">
      <c r="A2616" s="15"/>
    </row>
    <row r="2617" spans="1:1" x14ac:dyDescent="0.2">
      <c r="A2617" s="15"/>
    </row>
    <row r="2618" spans="1:1" x14ac:dyDescent="0.2">
      <c r="A2618" s="15"/>
    </row>
    <row r="2619" spans="1:1" x14ac:dyDescent="0.2">
      <c r="A2619" s="15"/>
    </row>
    <row r="2620" spans="1:1" x14ac:dyDescent="0.2">
      <c r="A2620" s="15"/>
    </row>
    <row r="2621" spans="1:1" x14ac:dyDescent="0.2">
      <c r="A2621" s="15"/>
    </row>
    <row r="2622" spans="1:1" x14ac:dyDescent="0.2">
      <c r="A2622" s="15"/>
    </row>
    <row r="2623" spans="1:1" x14ac:dyDescent="0.2">
      <c r="A2623" s="15"/>
    </row>
    <row r="2624" spans="1:1" x14ac:dyDescent="0.2">
      <c r="A2624" s="15"/>
    </row>
    <row r="2625" spans="1:1" x14ac:dyDescent="0.2">
      <c r="A2625" s="15"/>
    </row>
    <row r="2626" spans="1:1" x14ac:dyDescent="0.2">
      <c r="A2626" s="15"/>
    </row>
    <row r="2627" spans="1:1" x14ac:dyDescent="0.2">
      <c r="A2627" s="15"/>
    </row>
    <row r="2628" spans="1:1" x14ac:dyDescent="0.2">
      <c r="A2628" s="15"/>
    </row>
    <row r="2629" spans="1:1" x14ac:dyDescent="0.2">
      <c r="A2629" s="15"/>
    </row>
    <row r="2630" spans="1:1" x14ac:dyDescent="0.2">
      <c r="A2630" s="15"/>
    </row>
    <row r="2631" spans="1:1" x14ac:dyDescent="0.2">
      <c r="A2631" s="15"/>
    </row>
    <row r="2632" spans="1:1" x14ac:dyDescent="0.2">
      <c r="A2632" s="15"/>
    </row>
    <row r="2633" spans="1:1" x14ac:dyDescent="0.2">
      <c r="A2633" s="15"/>
    </row>
    <row r="2634" spans="1:1" x14ac:dyDescent="0.2">
      <c r="A2634" s="15"/>
    </row>
    <row r="2635" spans="1:1" x14ac:dyDescent="0.2">
      <c r="A2635" s="15"/>
    </row>
    <row r="2636" spans="1:1" x14ac:dyDescent="0.2">
      <c r="A2636" s="15"/>
    </row>
    <row r="2637" spans="1:1" x14ac:dyDescent="0.2">
      <c r="A2637" s="15"/>
    </row>
    <row r="2638" spans="1:1" x14ac:dyDescent="0.2">
      <c r="A2638" s="15"/>
    </row>
    <row r="2639" spans="1:1" x14ac:dyDescent="0.2">
      <c r="A2639" s="15"/>
    </row>
    <row r="2640" spans="1:1" x14ac:dyDescent="0.2">
      <c r="A2640" s="15"/>
    </row>
    <row r="2641" spans="1:1" x14ac:dyDescent="0.2">
      <c r="A2641" s="15"/>
    </row>
    <row r="2642" spans="1:1" x14ac:dyDescent="0.2">
      <c r="A2642" s="15"/>
    </row>
    <row r="2643" spans="1:1" x14ac:dyDescent="0.2">
      <c r="A2643" s="15"/>
    </row>
    <row r="2644" spans="1:1" x14ac:dyDescent="0.2">
      <c r="A2644" s="15"/>
    </row>
    <row r="2645" spans="1:1" x14ac:dyDescent="0.2">
      <c r="A2645" s="15"/>
    </row>
    <row r="2646" spans="1:1" x14ac:dyDescent="0.2">
      <c r="A2646" s="15"/>
    </row>
    <row r="2647" spans="1:1" x14ac:dyDescent="0.2">
      <c r="A2647" s="15"/>
    </row>
    <row r="2648" spans="1:1" x14ac:dyDescent="0.2">
      <c r="A2648" s="15"/>
    </row>
    <row r="2649" spans="1:1" x14ac:dyDescent="0.2">
      <c r="A2649" s="15"/>
    </row>
    <row r="2650" spans="1:1" x14ac:dyDescent="0.2">
      <c r="A2650" s="15"/>
    </row>
    <row r="2651" spans="1:1" x14ac:dyDescent="0.2">
      <c r="A2651" s="15"/>
    </row>
    <row r="2652" spans="1:1" x14ac:dyDescent="0.2">
      <c r="A2652" s="15"/>
    </row>
    <row r="2653" spans="1:1" x14ac:dyDescent="0.2">
      <c r="A2653" s="15"/>
    </row>
    <row r="2654" spans="1:1" x14ac:dyDescent="0.2">
      <c r="A2654" s="15"/>
    </row>
    <row r="2655" spans="1:1" x14ac:dyDescent="0.2">
      <c r="A2655" s="15"/>
    </row>
    <row r="2656" spans="1:1" x14ac:dyDescent="0.2">
      <c r="A2656" s="15"/>
    </row>
    <row r="2657" spans="1:1" x14ac:dyDescent="0.2">
      <c r="A2657" s="15"/>
    </row>
    <row r="2658" spans="1:1" x14ac:dyDescent="0.2">
      <c r="A2658" s="15"/>
    </row>
    <row r="2659" spans="1:1" x14ac:dyDescent="0.2">
      <c r="A2659" s="15"/>
    </row>
    <row r="2660" spans="1:1" x14ac:dyDescent="0.2">
      <c r="A2660" s="15"/>
    </row>
    <row r="2661" spans="1:1" x14ac:dyDescent="0.2">
      <c r="A2661" s="15"/>
    </row>
    <row r="2662" spans="1:1" x14ac:dyDescent="0.2">
      <c r="A2662" s="15"/>
    </row>
    <row r="2663" spans="1:1" x14ac:dyDescent="0.2">
      <c r="A2663" s="15"/>
    </row>
    <row r="2664" spans="1:1" x14ac:dyDescent="0.2">
      <c r="A2664" s="15"/>
    </row>
    <row r="2665" spans="1:1" x14ac:dyDescent="0.2">
      <c r="A2665" s="15"/>
    </row>
    <row r="2666" spans="1:1" x14ac:dyDescent="0.2">
      <c r="A2666" s="15"/>
    </row>
    <row r="2667" spans="1:1" x14ac:dyDescent="0.2">
      <c r="A2667" s="15"/>
    </row>
    <row r="2668" spans="1:1" x14ac:dyDescent="0.2">
      <c r="A2668" s="15"/>
    </row>
    <row r="2669" spans="1:1" x14ac:dyDescent="0.2">
      <c r="A2669" s="15"/>
    </row>
    <row r="2670" spans="1:1" x14ac:dyDescent="0.2">
      <c r="A2670" s="15"/>
    </row>
    <row r="2671" spans="1:1" x14ac:dyDescent="0.2">
      <c r="A2671" s="15"/>
    </row>
    <row r="2672" spans="1:1" x14ac:dyDescent="0.2">
      <c r="A2672" s="15"/>
    </row>
    <row r="2673" spans="1:1" x14ac:dyDescent="0.2">
      <c r="A2673" s="15"/>
    </row>
    <row r="2674" spans="1:1" x14ac:dyDescent="0.2">
      <c r="A2674" s="15"/>
    </row>
    <row r="2675" spans="1:1" x14ac:dyDescent="0.2">
      <c r="A2675" s="15"/>
    </row>
    <row r="2676" spans="1:1" x14ac:dyDescent="0.2">
      <c r="A2676" s="15"/>
    </row>
    <row r="2677" spans="1:1" x14ac:dyDescent="0.2">
      <c r="A2677" s="15"/>
    </row>
    <row r="2678" spans="1:1" x14ac:dyDescent="0.2">
      <c r="A2678" s="15"/>
    </row>
    <row r="2679" spans="1:1" x14ac:dyDescent="0.2">
      <c r="A2679" s="15"/>
    </row>
    <row r="2680" spans="1:1" x14ac:dyDescent="0.2">
      <c r="A2680" s="15"/>
    </row>
    <row r="2681" spans="1:1" x14ac:dyDescent="0.2">
      <c r="A2681" s="15"/>
    </row>
    <row r="2682" spans="1:1" x14ac:dyDescent="0.2">
      <c r="A2682" s="15"/>
    </row>
    <row r="2683" spans="1:1" x14ac:dyDescent="0.2">
      <c r="A2683" s="15"/>
    </row>
    <row r="2684" spans="1:1" x14ac:dyDescent="0.2">
      <c r="A2684" s="15"/>
    </row>
    <row r="2685" spans="1:1" x14ac:dyDescent="0.2">
      <c r="A2685" s="15"/>
    </row>
    <row r="2686" spans="1:1" x14ac:dyDescent="0.2">
      <c r="A2686" s="15"/>
    </row>
    <row r="2687" spans="1:1" x14ac:dyDescent="0.2">
      <c r="A2687" s="15"/>
    </row>
    <row r="2688" spans="1:1" x14ac:dyDescent="0.2">
      <c r="A2688" s="15"/>
    </row>
    <row r="2689" spans="1:1" x14ac:dyDescent="0.2">
      <c r="A2689" s="15"/>
    </row>
    <row r="2690" spans="1:1" x14ac:dyDescent="0.2">
      <c r="A2690" s="15"/>
    </row>
    <row r="2691" spans="1:1" x14ac:dyDescent="0.2">
      <c r="A2691" s="15"/>
    </row>
    <row r="2692" spans="1:1" x14ac:dyDescent="0.2">
      <c r="A2692" s="15"/>
    </row>
    <row r="2693" spans="1:1" x14ac:dyDescent="0.2">
      <c r="A2693" s="15"/>
    </row>
    <row r="2694" spans="1:1" x14ac:dyDescent="0.2">
      <c r="A2694" s="15"/>
    </row>
    <row r="2695" spans="1:1" x14ac:dyDescent="0.2">
      <c r="A2695" s="15"/>
    </row>
    <row r="2696" spans="1:1" x14ac:dyDescent="0.2">
      <c r="A2696" s="15"/>
    </row>
    <row r="2697" spans="1:1" x14ac:dyDescent="0.2">
      <c r="A2697" s="15"/>
    </row>
    <row r="2698" spans="1:1" x14ac:dyDescent="0.2">
      <c r="A2698" s="15"/>
    </row>
    <row r="2699" spans="1:1" x14ac:dyDescent="0.2">
      <c r="A2699" s="15"/>
    </row>
    <row r="2700" spans="1:1" x14ac:dyDescent="0.2">
      <c r="A2700" s="15"/>
    </row>
    <row r="2701" spans="1:1" x14ac:dyDescent="0.2">
      <c r="A2701" s="15"/>
    </row>
    <row r="2702" spans="1:1" x14ac:dyDescent="0.2">
      <c r="A2702" s="15"/>
    </row>
    <row r="2703" spans="1:1" x14ac:dyDescent="0.2">
      <c r="A2703" s="15"/>
    </row>
    <row r="2704" spans="1:1" x14ac:dyDescent="0.2">
      <c r="A2704" s="15"/>
    </row>
    <row r="2705" spans="1:1" x14ac:dyDescent="0.2">
      <c r="A2705" s="15"/>
    </row>
    <row r="2706" spans="1:1" x14ac:dyDescent="0.2">
      <c r="A2706" s="15"/>
    </row>
    <row r="2707" spans="1:1" x14ac:dyDescent="0.2">
      <c r="A2707" s="15"/>
    </row>
    <row r="2708" spans="1:1" x14ac:dyDescent="0.2">
      <c r="A2708" s="15"/>
    </row>
    <row r="2709" spans="1:1" x14ac:dyDescent="0.2">
      <c r="A2709" s="15"/>
    </row>
    <row r="2710" spans="1:1" x14ac:dyDescent="0.2">
      <c r="A2710" s="15"/>
    </row>
    <row r="2711" spans="1:1" x14ac:dyDescent="0.2">
      <c r="A2711" s="15"/>
    </row>
    <row r="2712" spans="1:1" x14ac:dyDescent="0.2">
      <c r="A2712" s="15"/>
    </row>
    <row r="2713" spans="1:1" x14ac:dyDescent="0.2">
      <c r="A2713" s="15"/>
    </row>
    <row r="2714" spans="1:1" x14ac:dyDescent="0.2">
      <c r="A2714" s="15"/>
    </row>
    <row r="2715" spans="1:1" x14ac:dyDescent="0.2">
      <c r="A2715" s="15"/>
    </row>
    <row r="2716" spans="1:1" x14ac:dyDescent="0.2">
      <c r="A2716" s="15"/>
    </row>
    <row r="2717" spans="1:1" x14ac:dyDescent="0.2">
      <c r="A2717" s="15"/>
    </row>
    <row r="2718" spans="1:1" x14ac:dyDescent="0.2">
      <c r="A2718" s="15"/>
    </row>
    <row r="2719" spans="1:1" x14ac:dyDescent="0.2">
      <c r="A2719" s="15"/>
    </row>
    <row r="2720" spans="1:1" x14ac:dyDescent="0.2">
      <c r="A2720" s="15"/>
    </row>
    <row r="2721" spans="1:1" x14ac:dyDescent="0.2">
      <c r="A2721" s="15"/>
    </row>
    <row r="2722" spans="1:1" x14ac:dyDescent="0.2">
      <c r="A2722" s="15"/>
    </row>
    <row r="2723" spans="1:1" x14ac:dyDescent="0.2">
      <c r="A2723" s="15"/>
    </row>
    <row r="2724" spans="1:1" x14ac:dyDescent="0.2">
      <c r="A2724" s="15"/>
    </row>
    <row r="2725" spans="1:1" x14ac:dyDescent="0.2">
      <c r="A2725" s="15"/>
    </row>
    <row r="2726" spans="1:1" x14ac:dyDescent="0.2">
      <c r="A2726" s="15"/>
    </row>
    <row r="2727" spans="1:1" x14ac:dyDescent="0.2">
      <c r="A2727" s="15"/>
    </row>
    <row r="2728" spans="1:1" x14ac:dyDescent="0.2">
      <c r="A2728" s="15"/>
    </row>
    <row r="2729" spans="1:1" x14ac:dyDescent="0.2">
      <c r="A2729" s="15"/>
    </row>
    <row r="2730" spans="1:1" x14ac:dyDescent="0.2">
      <c r="A2730" s="15"/>
    </row>
    <row r="2731" spans="1:1" x14ac:dyDescent="0.2">
      <c r="A2731" s="15"/>
    </row>
    <row r="2732" spans="1:1" x14ac:dyDescent="0.2">
      <c r="A2732" s="15"/>
    </row>
    <row r="2733" spans="1:1" x14ac:dyDescent="0.2">
      <c r="A2733" s="15"/>
    </row>
    <row r="2734" spans="1:1" x14ac:dyDescent="0.2">
      <c r="A2734" s="15"/>
    </row>
    <row r="2735" spans="1:1" x14ac:dyDescent="0.2">
      <c r="A2735" s="15"/>
    </row>
    <row r="2736" spans="1:1" x14ac:dyDescent="0.2">
      <c r="A2736" s="15"/>
    </row>
    <row r="2737" spans="1:1" x14ac:dyDescent="0.2">
      <c r="A2737" s="15"/>
    </row>
    <row r="2738" spans="1:1" x14ac:dyDescent="0.2">
      <c r="A2738" s="15"/>
    </row>
    <row r="2739" spans="1:1" x14ac:dyDescent="0.2">
      <c r="A2739" s="15"/>
    </row>
    <row r="2740" spans="1:1" x14ac:dyDescent="0.2">
      <c r="A2740" s="15"/>
    </row>
    <row r="2741" spans="1:1" x14ac:dyDescent="0.2">
      <c r="A2741" s="15"/>
    </row>
    <row r="2742" spans="1:1" x14ac:dyDescent="0.2">
      <c r="A2742" s="15"/>
    </row>
    <row r="2743" spans="1:1" x14ac:dyDescent="0.2">
      <c r="A2743" s="15"/>
    </row>
    <row r="2744" spans="1:1" x14ac:dyDescent="0.2">
      <c r="A2744" s="15"/>
    </row>
    <row r="2745" spans="1:1" x14ac:dyDescent="0.2">
      <c r="A2745" s="15"/>
    </row>
    <row r="2746" spans="1:1" x14ac:dyDescent="0.2">
      <c r="A2746" s="15"/>
    </row>
    <row r="2747" spans="1:1" x14ac:dyDescent="0.2">
      <c r="A2747" s="15"/>
    </row>
    <row r="2748" spans="1:1" x14ac:dyDescent="0.2">
      <c r="A2748" s="15"/>
    </row>
    <row r="2749" spans="1:1" x14ac:dyDescent="0.2">
      <c r="A2749" s="15"/>
    </row>
    <row r="2750" spans="1:1" x14ac:dyDescent="0.2">
      <c r="A2750" s="15"/>
    </row>
    <row r="2751" spans="1:1" x14ac:dyDescent="0.2">
      <c r="A2751" s="15"/>
    </row>
    <row r="2752" spans="1:1" x14ac:dyDescent="0.2">
      <c r="A2752" s="15"/>
    </row>
    <row r="2753" spans="1:1" x14ac:dyDescent="0.2">
      <c r="A2753" s="15"/>
    </row>
    <row r="2754" spans="1:1" x14ac:dyDescent="0.2">
      <c r="A2754" s="15"/>
    </row>
    <row r="2755" spans="1:1" x14ac:dyDescent="0.2">
      <c r="A2755" s="15"/>
    </row>
    <row r="2756" spans="1:1" x14ac:dyDescent="0.2">
      <c r="A2756" s="15"/>
    </row>
    <row r="2757" spans="1:1" x14ac:dyDescent="0.2">
      <c r="A2757" s="15"/>
    </row>
    <row r="2758" spans="1:1" x14ac:dyDescent="0.2">
      <c r="A2758" s="15"/>
    </row>
    <row r="2759" spans="1:1" x14ac:dyDescent="0.2">
      <c r="A2759" s="15"/>
    </row>
    <row r="2760" spans="1:1" x14ac:dyDescent="0.2">
      <c r="A2760" s="15"/>
    </row>
    <row r="2761" spans="1:1" x14ac:dyDescent="0.2">
      <c r="A2761" s="15"/>
    </row>
    <row r="2762" spans="1:1" x14ac:dyDescent="0.2">
      <c r="A2762" s="15"/>
    </row>
    <row r="2763" spans="1:1" x14ac:dyDescent="0.2">
      <c r="A2763" s="15"/>
    </row>
    <row r="2764" spans="1:1" x14ac:dyDescent="0.2">
      <c r="A2764" s="15"/>
    </row>
    <row r="2765" spans="1:1" x14ac:dyDescent="0.2">
      <c r="A2765" s="15"/>
    </row>
    <row r="2766" spans="1:1" x14ac:dyDescent="0.2">
      <c r="A2766" s="15"/>
    </row>
    <row r="2767" spans="1:1" x14ac:dyDescent="0.2">
      <c r="A2767" s="15"/>
    </row>
    <row r="2768" spans="1:1" x14ac:dyDescent="0.2">
      <c r="A2768" s="15"/>
    </row>
    <row r="2769" spans="1:1" x14ac:dyDescent="0.2">
      <c r="A2769" s="15"/>
    </row>
    <row r="2770" spans="1:1" x14ac:dyDescent="0.2">
      <c r="A2770" s="15"/>
    </row>
    <row r="2771" spans="1:1" x14ac:dyDescent="0.2">
      <c r="A2771" s="15"/>
    </row>
    <row r="2772" spans="1:1" x14ac:dyDescent="0.2">
      <c r="A2772" s="15"/>
    </row>
    <row r="2773" spans="1:1" x14ac:dyDescent="0.2">
      <c r="A2773" s="15"/>
    </row>
    <row r="2774" spans="1:1" x14ac:dyDescent="0.2">
      <c r="A2774" s="15"/>
    </row>
    <row r="2775" spans="1:1" x14ac:dyDescent="0.2">
      <c r="A2775" s="15"/>
    </row>
    <row r="2776" spans="1:1" x14ac:dyDescent="0.2">
      <c r="A2776" s="15"/>
    </row>
    <row r="2777" spans="1:1" x14ac:dyDescent="0.2">
      <c r="A2777" s="15"/>
    </row>
    <row r="2778" spans="1:1" x14ac:dyDescent="0.2">
      <c r="A2778" s="15"/>
    </row>
    <row r="2779" spans="1:1" x14ac:dyDescent="0.2">
      <c r="A2779" s="15"/>
    </row>
    <row r="2780" spans="1:1" x14ac:dyDescent="0.2">
      <c r="A2780" s="15"/>
    </row>
    <row r="2781" spans="1:1" x14ac:dyDescent="0.2">
      <c r="A2781" s="15"/>
    </row>
    <row r="2782" spans="1:1" x14ac:dyDescent="0.2">
      <c r="A2782" s="15"/>
    </row>
    <row r="2783" spans="1:1" x14ac:dyDescent="0.2">
      <c r="A2783" s="15"/>
    </row>
    <row r="2784" spans="1:1" x14ac:dyDescent="0.2">
      <c r="A2784" s="15"/>
    </row>
    <row r="2785" spans="1:1" x14ac:dyDescent="0.2">
      <c r="A2785" s="15"/>
    </row>
    <row r="2786" spans="1:1" x14ac:dyDescent="0.2">
      <c r="A2786" s="15"/>
    </row>
    <row r="2787" spans="1:1" x14ac:dyDescent="0.2">
      <c r="A2787" s="15"/>
    </row>
    <row r="2788" spans="1:1" x14ac:dyDescent="0.2">
      <c r="A2788" s="15"/>
    </row>
    <row r="2789" spans="1:1" x14ac:dyDescent="0.2">
      <c r="A2789" s="15"/>
    </row>
    <row r="2790" spans="1:1" x14ac:dyDescent="0.2">
      <c r="A2790" s="15"/>
    </row>
    <row r="2791" spans="1:1" x14ac:dyDescent="0.2">
      <c r="A2791" s="15"/>
    </row>
    <row r="2792" spans="1:1" x14ac:dyDescent="0.2">
      <c r="A2792" s="15"/>
    </row>
    <row r="2793" spans="1:1" x14ac:dyDescent="0.2">
      <c r="A2793" s="15"/>
    </row>
    <row r="2794" spans="1:1" x14ac:dyDescent="0.2">
      <c r="A2794" s="15"/>
    </row>
    <row r="2795" spans="1:1" x14ac:dyDescent="0.2">
      <c r="A2795" s="15"/>
    </row>
    <row r="2796" spans="1:1" x14ac:dyDescent="0.2">
      <c r="A2796" s="15"/>
    </row>
    <row r="2797" spans="1:1" x14ac:dyDescent="0.2">
      <c r="A2797" s="15"/>
    </row>
    <row r="2798" spans="1:1" x14ac:dyDescent="0.2">
      <c r="A2798" s="15"/>
    </row>
    <row r="2799" spans="1:1" x14ac:dyDescent="0.2">
      <c r="A2799" s="15"/>
    </row>
    <row r="2800" spans="1:1" x14ac:dyDescent="0.2">
      <c r="A2800" s="15"/>
    </row>
    <row r="2801" spans="1:1" x14ac:dyDescent="0.2">
      <c r="A2801" s="15"/>
    </row>
    <row r="2802" spans="1:1" x14ac:dyDescent="0.2">
      <c r="A2802" s="15"/>
    </row>
    <row r="2803" spans="1:1" x14ac:dyDescent="0.2">
      <c r="A2803" s="15"/>
    </row>
    <row r="2804" spans="1:1" x14ac:dyDescent="0.2">
      <c r="A2804" s="15"/>
    </row>
    <row r="2805" spans="1:1" x14ac:dyDescent="0.2">
      <c r="A2805" s="15"/>
    </row>
    <row r="2806" spans="1:1" x14ac:dyDescent="0.2">
      <c r="A2806" s="15"/>
    </row>
    <row r="2807" spans="1:1" x14ac:dyDescent="0.2">
      <c r="A2807" s="15"/>
    </row>
    <row r="2808" spans="1:1" x14ac:dyDescent="0.2">
      <c r="A2808" s="15"/>
    </row>
    <row r="2809" spans="1:1" x14ac:dyDescent="0.2">
      <c r="A2809" s="15"/>
    </row>
    <row r="2810" spans="1:1" x14ac:dyDescent="0.2">
      <c r="A2810" s="15"/>
    </row>
    <row r="2811" spans="1:1" x14ac:dyDescent="0.2">
      <c r="A2811" s="15"/>
    </row>
    <row r="2812" spans="1:1" x14ac:dyDescent="0.2">
      <c r="A2812" s="15"/>
    </row>
    <row r="2813" spans="1:1" x14ac:dyDescent="0.2">
      <c r="A2813" s="15"/>
    </row>
    <row r="2814" spans="1:1" x14ac:dyDescent="0.2">
      <c r="A2814" s="15"/>
    </row>
    <row r="2815" spans="1:1" x14ac:dyDescent="0.2">
      <c r="A2815" s="15"/>
    </row>
    <row r="2816" spans="1:1" x14ac:dyDescent="0.2">
      <c r="A2816" s="15"/>
    </row>
    <row r="2817" spans="1:1" x14ac:dyDescent="0.2">
      <c r="A2817" s="15"/>
    </row>
    <row r="2818" spans="1:1" x14ac:dyDescent="0.2">
      <c r="A2818" s="15"/>
    </row>
    <row r="2819" spans="1:1" x14ac:dyDescent="0.2">
      <c r="A2819" s="15"/>
    </row>
    <row r="2820" spans="1:1" x14ac:dyDescent="0.2">
      <c r="A2820" s="15"/>
    </row>
    <row r="2821" spans="1:1" x14ac:dyDescent="0.2">
      <c r="A2821" s="15"/>
    </row>
    <row r="2822" spans="1:1" x14ac:dyDescent="0.2">
      <c r="A2822" s="15"/>
    </row>
    <row r="2823" spans="1:1" x14ac:dyDescent="0.2">
      <c r="A2823" s="15"/>
    </row>
    <row r="2824" spans="1:1" x14ac:dyDescent="0.2">
      <c r="A2824" s="15"/>
    </row>
    <row r="2825" spans="1:1" x14ac:dyDescent="0.2">
      <c r="A2825" s="15"/>
    </row>
    <row r="2826" spans="1:1" x14ac:dyDescent="0.2">
      <c r="A2826" s="15"/>
    </row>
    <row r="2827" spans="1:1" x14ac:dyDescent="0.2">
      <c r="A2827" s="15"/>
    </row>
    <row r="2828" spans="1:1" x14ac:dyDescent="0.2">
      <c r="A2828" s="15"/>
    </row>
    <row r="2829" spans="1:1" x14ac:dyDescent="0.2">
      <c r="A2829" s="15"/>
    </row>
    <row r="2830" spans="1:1" x14ac:dyDescent="0.2">
      <c r="A2830" s="15"/>
    </row>
    <row r="2831" spans="1:1" x14ac:dyDescent="0.2">
      <c r="A2831" s="15"/>
    </row>
    <row r="2832" spans="1:1" x14ac:dyDescent="0.2">
      <c r="A2832" s="15"/>
    </row>
    <row r="2833" spans="1:1" x14ac:dyDescent="0.2">
      <c r="A2833" s="15"/>
    </row>
    <row r="2834" spans="1:1" x14ac:dyDescent="0.2">
      <c r="A2834" s="15"/>
    </row>
    <row r="2835" spans="1:1" x14ac:dyDescent="0.2">
      <c r="A2835" s="15"/>
    </row>
    <row r="2836" spans="1:1" x14ac:dyDescent="0.2">
      <c r="A2836" s="15"/>
    </row>
    <row r="2837" spans="1:1" x14ac:dyDescent="0.2">
      <c r="A2837" s="15"/>
    </row>
    <row r="2838" spans="1:1" x14ac:dyDescent="0.2">
      <c r="A2838" s="15"/>
    </row>
    <row r="2839" spans="1:1" x14ac:dyDescent="0.2">
      <c r="A2839" s="15"/>
    </row>
    <row r="2840" spans="1:1" x14ac:dyDescent="0.2">
      <c r="A2840" s="15"/>
    </row>
    <row r="2841" spans="1:1" x14ac:dyDescent="0.2">
      <c r="A2841" s="15"/>
    </row>
    <row r="2842" spans="1:1" x14ac:dyDescent="0.2">
      <c r="A2842" s="15"/>
    </row>
    <row r="2843" spans="1:1" x14ac:dyDescent="0.2">
      <c r="A2843" s="15"/>
    </row>
    <row r="2844" spans="1:1" x14ac:dyDescent="0.2">
      <c r="A2844" s="15"/>
    </row>
    <row r="2845" spans="1:1" x14ac:dyDescent="0.2">
      <c r="A2845" s="15"/>
    </row>
    <row r="2846" spans="1:1" x14ac:dyDescent="0.2">
      <c r="A2846" s="15"/>
    </row>
    <row r="2847" spans="1:1" x14ac:dyDescent="0.2">
      <c r="A2847" s="15"/>
    </row>
    <row r="2848" spans="1:1" x14ac:dyDescent="0.2">
      <c r="A2848" s="15"/>
    </row>
    <row r="2849" spans="1:1" x14ac:dyDescent="0.2">
      <c r="A2849" s="15"/>
    </row>
    <row r="2850" spans="1:1" x14ac:dyDescent="0.2">
      <c r="A2850" s="15"/>
    </row>
    <row r="2851" spans="1:1" x14ac:dyDescent="0.2">
      <c r="A2851" s="15"/>
    </row>
    <row r="2852" spans="1:1" x14ac:dyDescent="0.2">
      <c r="A2852" s="15"/>
    </row>
    <row r="2853" spans="1:1" x14ac:dyDescent="0.2">
      <c r="A2853" s="15"/>
    </row>
    <row r="2854" spans="1:1" x14ac:dyDescent="0.2">
      <c r="A2854" s="15"/>
    </row>
    <row r="2855" spans="1:1" x14ac:dyDescent="0.2">
      <c r="A2855" s="15"/>
    </row>
    <row r="2856" spans="1:1" x14ac:dyDescent="0.2">
      <c r="A2856" s="15"/>
    </row>
    <row r="2857" spans="1:1" x14ac:dyDescent="0.2">
      <c r="A2857" s="15"/>
    </row>
    <row r="2858" spans="1:1" x14ac:dyDescent="0.2">
      <c r="A2858" s="15"/>
    </row>
    <row r="2859" spans="1:1" x14ac:dyDescent="0.2">
      <c r="A2859" s="15"/>
    </row>
    <row r="2860" spans="1:1" x14ac:dyDescent="0.2">
      <c r="A2860" s="15"/>
    </row>
    <row r="2861" spans="1:1" x14ac:dyDescent="0.2">
      <c r="A2861" s="15"/>
    </row>
    <row r="2862" spans="1:1" x14ac:dyDescent="0.2">
      <c r="A2862" s="15"/>
    </row>
    <row r="2863" spans="1:1" x14ac:dyDescent="0.2">
      <c r="A2863" s="15"/>
    </row>
    <row r="2864" spans="1:1" x14ac:dyDescent="0.2">
      <c r="A2864" s="15"/>
    </row>
    <row r="2865" spans="1:1" x14ac:dyDescent="0.2">
      <c r="A2865" s="15"/>
    </row>
    <row r="2866" spans="1:1" x14ac:dyDescent="0.2">
      <c r="A2866" s="15"/>
    </row>
    <row r="2867" spans="1:1" x14ac:dyDescent="0.2">
      <c r="A2867" s="15"/>
    </row>
    <row r="2868" spans="1:1" x14ac:dyDescent="0.2">
      <c r="A2868" s="15"/>
    </row>
    <row r="2869" spans="1:1" x14ac:dyDescent="0.2">
      <c r="A2869" s="15"/>
    </row>
    <row r="2870" spans="1:1" x14ac:dyDescent="0.2">
      <c r="A2870" s="15"/>
    </row>
    <row r="2871" spans="1:1" x14ac:dyDescent="0.2">
      <c r="A2871" s="15"/>
    </row>
    <row r="2872" spans="1:1" x14ac:dyDescent="0.2">
      <c r="A2872" s="15"/>
    </row>
    <row r="2873" spans="1:1" x14ac:dyDescent="0.2">
      <c r="A2873" s="15"/>
    </row>
    <row r="2874" spans="1:1" x14ac:dyDescent="0.2">
      <c r="A2874" s="15"/>
    </row>
    <row r="2875" spans="1:1" x14ac:dyDescent="0.2">
      <c r="A2875" s="15"/>
    </row>
    <row r="2876" spans="1:1" x14ac:dyDescent="0.2">
      <c r="A2876" s="15"/>
    </row>
    <row r="2877" spans="1:1" x14ac:dyDescent="0.2">
      <c r="A2877" s="15"/>
    </row>
    <row r="2878" spans="1:1" x14ac:dyDescent="0.2">
      <c r="A2878" s="15"/>
    </row>
    <row r="2879" spans="1:1" x14ac:dyDescent="0.2">
      <c r="A2879" s="15"/>
    </row>
    <row r="2880" spans="1:1" x14ac:dyDescent="0.2">
      <c r="A2880" s="15"/>
    </row>
    <row r="2881" spans="1:1" x14ac:dyDescent="0.2">
      <c r="A2881" s="15"/>
    </row>
    <row r="2882" spans="1:1" x14ac:dyDescent="0.2">
      <c r="A2882" s="15"/>
    </row>
    <row r="2883" spans="1:1" x14ac:dyDescent="0.2">
      <c r="A2883" s="15"/>
    </row>
    <row r="2884" spans="1:1" x14ac:dyDescent="0.2">
      <c r="A2884" s="15"/>
    </row>
    <row r="2885" spans="1:1" x14ac:dyDescent="0.2">
      <c r="A2885" s="15"/>
    </row>
    <row r="2886" spans="1:1" x14ac:dyDescent="0.2">
      <c r="A2886" s="15"/>
    </row>
    <row r="2887" spans="1:1" x14ac:dyDescent="0.2">
      <c r="A2887" s="15"/>
    </row>
    <row r="2888" spans="1:1" x14ac:dyDescent="0.2">
      <c r="A2888" s="15"/>
    </row>
    <row r="2889" spans="1:1" x14ac:dyDescent="0.2">
      <c r="A2889" s="15"/>
    </row>
    <row r="2890" spans="1:1" x14ac:dyDescent="0.2">
      <c r="A2890" s="15"/>
    </row>
    <row r="2891" spans="1:1" x14ac:dyDescent="0.2">
      <c r="A2891" s="15"/>
    </row>
    <row r="2892" spans="1:1" x14ac:dyDescent="0.2">
      <c r="A2892" s="15"/>
    </row>
    <row r="2893" spans="1:1" x14ac:dyDescent="0.2">
      <c r="A2893" s="15"/>
    </row>
    <row r="2894" spans="1:1" x14ac:dyDescent="0.2">
      <c r="A2894" s="15"/>
    </row>
    <row r="2895" spans="1:1" x14ac:dyDescent="0.2">
      <c r="A2895" s="15"/>
    </row>
    <row r="2896" spans="1:1" x14ac:dyDescent="0.2">
      <c r="A2896" s="15"/>
    </row>
    <row r="2897" spans="1:1" x14ac:dyDescent="0.2">
      <c r="A2897" s="15"/>
    </row>
    <row r="2898" spans="1:1" x14ac:dyDescent="0.2">
      <c r="A2898" s="15"/>
    </row>
    <row r="2899" spans="1:1" x14ac:dyDescent="0.2">
      <c r="A2899" s="15"/>
    </row>
    <row r="2900" spans="1:1" x14ac:dyDescent="0.2">
      <c r="A2900" s="15"/>
    </row>
    <row r="2901" spans="1:1" x14ac:dyDescent="0.2">
      <c r="A2901" s="15"/>
    </row>
    <row r="2902" spans="1:1" x14ac:dyDescent="0.2">
      <c r="A2902" s="15"/>
    </row>
    <row r="2903" spans="1:1" x14ac:dyDescent="0.2">
      <c r="A2903" s="15"/>
    </row>
    <row r="2904" spans="1:1" x14ac:dyDescent="0.2">
      <c r="A2904" s="15"/>
    </row>
    <row r="2905" spans="1:1" x14ac:dyDescent="0.2">
      <c r="A2905" s="15"/>
    </row>
    <row r="2906" spans="1:1" x14ac:dyDescent="0.2">
      <c r="A2906" s="15"/>
    </row>
    <row r="2907" spans="1:1" x14ac:dyDescent="0.2">
      <c r="A2907" s="15"/>
    </row>
    <row r="2908" spans="1:1" x14ac:dyDescent="0.2">
      <c r="A2908" s="15"/>
    </row>
    <row r="2909" spans="1:1" x14ac:dyDescent="0.2">
      <c r="A2909" s="15"/>
    </row>
    <row r="2910" spans="1:1" x14ac:dyDescent="0.2">
      <c r="A2910" s="15"/>
    </row>
    <row r="2911" spans="1:1" x14ac:dyDescent="0.2">
      <c r="A2911" s="15"/>
    </row>
    <row r="2912" spans="1:1" x14ac:dyDescent="0.2">
      <c r="A2912" s="15"/>
    </row>
    <row r="2913" spans="1:1" x14ac:dyDescent="0.2">
      <c r="A2913" s="15"/>
    </row>
    <row r="2914" spans="1:1" x14ac:dyDescent="0.2">
      <c r="A2914" s="15"/>
    </row>
    <row r="2915" spans="1:1" x14ac:dyDescent="0.2">
      <c r="A2915" s="15"/>
    </row>
    <row r="2916" spans="1:1" x14ac:dyDescent="0.2">
      <c r="A2916" s="15"/>
    </row>
    <row r="2917" spans="1:1" x14ac:dyDescent="0.2">
      <c r="A2917" s="15"/>
    </row>
    <row r="2918" spans="1:1" x14ac:dyDescent="0.2">
      <c r="A2918" s="15"/>
    </row>
    <row r="2919" spans="1:1" x14ac:dyDescent="0.2">
      <c r="A2919" s="15"/>
    </row>
    <row r="2920" spans="1:1" x14ac:dyDescent="0.2">
      <c r="A2920" s="15"/>
    </row>
    <row r="2921" spans="1:1" x14ac:dyDescent="0.2">
      <c r="A2921" s="15"/>
    </row>
    <row r="2922" spans="1:1" x14ac:dyDescent="0.2">
      <c r="A2922" s="15"/>
    </row>
    <row r="2923" spans="1:1" x14ac:dyDescent="0.2">
      <c r="A2923" s="15"/>
    </row>
    <row r="2924" spans="1:1" x14ac:dyDescent="0.2">
      <c r="A2924" s="15"/>
    </row>
    <row r="2925" spans="1:1" x14ac:dyDescent="0.2">
      <c r="A2925" s="15"/>
    </row>
    <row r="2926" spans="1:1" x14ac:dyDescent="0.2">
      <c r="A2926" s="15"/>
    </row>
    <row r="2927" spans="1:1" x14ac:dyDescent="0.2">
      <c r="A2927" s="15"/>
    </row>
    <row r="2928" spans="1:1" x14ac:dyDescent="0.2">
      <c r="A2928" s="15"/>
    </row>
    <row r="2929" spans="1:1" x14ac:dyDescent="0.2">
      <c r="A2929" s="15"/>
    </row>
    <row r="2930" spans="1:1" x14ac:dyDescent="0.2">
      <c r="A2930" s="15"/>
    </row>
    <row r="2931" spans="1:1" x14ac:dyDescent="0.2">
      <c r="A2931" s="15"/>
    </row>
    <row r="2932" spans="1:1" x14ac:dyDescent="0.2">
      <c r="A2932" s="15"/>
    </row>
    <row r="2933" spans="1:1" x14ac:dyDescent="0.2">
      <c r="A2933" s="15"/>
    </row>
    <row r="2934" spans="1:1" x14ac:dyDescent="0.2">
      <c r="A2934" s="15"/>
    </row>
    <row r="2935" spans="1:1" x14ac:dyDescent="0.2">
      <c r="A2935" s="15"/>
    </row>
    <row r="2936" spans="1:1" x14ac:dyDescent="0.2">
      <c r="A2936" s="15"/>
    </row>
    <row r="2937" spans="1:1" x14ac:dyDescent="0.2">
      <c r="A2937" s="15"/>
    </row>
    <row r="2938" spans="1:1" x14ac:dyDescent="0.2">
      <c r="A2938" s="15"/>
    </row>
    <row r="2939" spans="1:1" x14ac:dyDescent="0.2">
      <c r="A2939" s="15"/>
    </row>
    <row r="2940" spans="1:1" x14ac:dyDescent="0.2">
      <c r="A2940" s="15"/>
    </row>
    <row r="2941" spans="1:1" x14ac:dyDescent="0.2">
      <c r="A2941" s="15"/>
    </row>
    <row r="2942" spans="1:1" x14ac:dyDescent="0.2">
      <c r="A2942" s="15"/>
    </row>
    <row r="2943" spans="1:1" x14ac:dyDescent="0.2">
      <c r="A2943" s="15"/>
    </row>
    <row r="2944" spans="1:1" x14ac:dyDescent="0.2">
      <c r="A2944" s="15"/>
    </row>
    <row r="2945" spans="1:1" x14ac:dyDescent="0.2">
      <c r="A2945" s="15"/>
    </row>
    <row r="2946" spans="1:1" x14ac:dyDescent="0.2">
      <c r="A2946" s="15"/>
    </row>
    <row r="2947" spans="1:1" x14ac:dyDescent="0.2">
      <c r="A2947" s="15"/>
    </row>
    <row r="2948" spans="1:1" x14ac:dyDescent="0.2">
      <c r="A2948" s="15"/>
    </row>
    <row r="2949" spans="1:1" x14ac:dyDescent="0.2">
      <c r="A2949" s="15"/>
    </row>
    <row r="2950" spans="1:1" x14ac:dyDescent="0.2">
      <c r="A2950" s="15"/>
    </row>
    <row r="2951" spans="1:1" x14ac:dyDescent="0.2">
      <c r="A2951" s="15"/>
    </row>
    <row r="2952" spans="1:1" x14ac:dyDescent="0.2">
      <c r="A2952" s="15"/>
    </row>
    <row r="2953" spans="1:1" x14ac:dyDescent="0.2">
      <c r="A2953" s="15"/>
    </row>
    <row r="2954" spans="1:1" x14ac:dyDescent="0.2">
      <c r="A2954" s="15"/>
    </row>
    <row r="2955" spans="1:1" x14ac:dyDescent="0.2">
      <c r="A2955" s="15"/>
    </row>
    <row r="2956" spans="1:1" x14ac:dyDescent="0.2">
      <c r="A2956" s="15"/>
    </row>
    <row r="2957" spans="1:1" x14ac:dyDescent="0.2">
      <c r="A2957" s="15"/>
    </row>
    <row r="2958" spans="1:1" x14ac:dyDescent="0.2">
      <c r="A2958" s="15"/>
    </row>
    <row r="2959" spans="1:1" x14ac:dyDescent="0.2">
      <c r="A2959" s="15"/>
    </row>
    <row r="2960" spans="1:1" x14ac:dyDescent="0.2">
      <c r="A2960" s="15"/>
    </row>
    <row r="2961" spans="1:1" x14ac:dyDescent="0.2">
      <c r="A2961" s="15"/>
    </row>
    <row r="2962" spans="1:1" x14ac:dyDescent="0.2">
      <c r="A2962" s="15"/>
    </row>
    <row r="2963" spans="1:1" x14ac:dyDescent="0.2">
      <c r="A2963" s="15"/>
    </row>
    <row r="2964" spans="1:1" x14ac:dyDescent="0.2">
      <c r="A2964" s="15"/>
    </row>
    <row r="2965" spans="1:1" x14ac:dyDescent="0.2">
      <c r="A2965" s="15"/>
    </row>
    <row r="2966" spans="1:1" x14ac:dyDescent="0.2">
      <c r="A2966" s="15"/>
    </row>
    <row r="2967" spans="1:1" x14ac:dyDescent="0.2">
      <c r="A2967" s="15"/>
    </row>
    <row r="2968" spans="1:1" x14ac:dyDescent="0.2">
      <c r="A2968" s="15"/>
    </row>
    <row r="2969" spans="1:1" x14ac:dyDescent="0.2">
      <c r="A2969" s="15"/>
    </row>
    <row r="2970" spans="1:1" x14ac:dyDescent="0.2">
      <c r="A2970" s="15"/>
    </row>
    <row r="2971" spans="1:1" x14ac:dyDescent="0.2">
      <c r="A2971" s="15"/>
    </row>
    <row r="2972" spans="1:1" x14ac:dyDescent="0.2">
      <c r="A2972" s="15"/>
    </row>
    <row r="2973" spans="1:1" x14ac:dyDescent="0.2">
      <c r="A2973" s="15"/>
    </row>
    <row r="2974" spans="1:1" x14ac:dyDescent="0.2">
      <c r="A2974" s="15"/>
    </row>
    <row r="2975" spans="1:1" x14ac:dyDescent="0.2">
      <c r="A2975" s="15"/>
    </row>
    <row r="2976" spans="1:1" x14ac:dyDescent="0.2">
      <c r="A2976" s="15"/>
    </row>
    <row r="2977" spans="1:1" x14ac:dyDescent="0.2">
      <c r="A2977" s="15"/>
    </row>
    <row r="2978" spans="1:1" x14ac:dyDescent="0.2">
      <c r="A2978" s="15"/>
    </row>
    <row r="2979" spans="1:1" x14ac:dyDescent="0.2">
      <c r="A2979" s="15"/>
    </row>
    <row r="2980" spans="1:1" x14ac:dyDescent="0.2">
      <c r="A2980" s="15"/>
    </row>
    <row r="2981" spans="1:1" x14ac:dyDescent="0.2">
      <c r="A2981" s="15"/>
    </row>
    <row r="2982" spans="1:1" x14ac:dyDescent="0.2">
      <c r="A2982" s="15"/>
    </row>
    <row r="2983" spans="1:1" x14ac:dyDescent="0.2">
      <c r="A2983" s="15"/>
    </row>
    <row r="2984" spans="1:1" x14ac:dyDescent="0.2">
      <c r="A2984" s="15"/>
    </row>
    <row r="2985" spans="1:1" x14ac:dyDescent="0.2">
      <c r="A2985" s="15"/>
    </row>
    <row r="2986" spans="1:1" x14ac:dyDescent="0.2">
      <c r="A2986" s="15"/>
    </row>
    <row r="2987" spans="1:1" x14ac:dyDescent="0.2">
      <c r="A2987" s="15"/>
    </row>
    <row r="2988" spans="1:1" x14ac:dyDescent="0.2">
      <c r="A2988" s="15"/>
    </row>
    <row r="2989" spans="1:1" x14ac:dyDescent="0.2">
      <c r="A2989" s="15"/>
    </row>
    <row r="2990" spans="1:1" x14ac:dyDescent="0.2">
      <c r="A2990" s="15"/>
    </row>
    <row r="2991" spans="1:1" x14ac:dyDescent="0.2">
      <c r="A2991" s="15"/>
    </row>
    <row r="2992" spans="1:1" x14ac:dyDescent="0.2">
      <c r="A2992" s="15"/>
    </row>
    <row r="2993" spans="1:1" x14ac:dyDescent="0.2">
      <c r="A2993" s="15"/>
    </row>
    <row r="2994" spans="1:1" x14ac:dyDescent="0.2">
      <c r="A2994" s="15"/>
    </row>
    <row r="2995" spans="1:1" x14ac:dyDescent="0.2">
      <c r="A2995" s="15"/>
    </row>
    <row r="2996" spans="1:1" x14ac:dyDescent="0.2">
      <c r="A2996" s="15"/>
    </row>
    <row r="2997" spans="1:1" x14ac:dyDescent="0.2">
      <c r="A2997" s="15"/>
    </row>
    <row r="2998" spans="1:1" x14ac:dyDescent="0.2">
      <c r="A2998" s="15"/>
    </row>
    <row r="2999" spans="1:1" x14ac:dyDescent="0.2">
      <c r="A2999" s="15"/>
    </row>
    <row r="3000" spans="1:1" x14ac:dyDescent="0.2">
      <c r="A3000" s="15"/>
    </row>
    <row r="3001" spans="1:1" x14ac:dyDescent="0.2">
      <c r="A3001" s="15"/>
    </row>
    <row r="3002" spans="1:1" x14ac:dyDescent="0.2">
      <c r="A3002" s="15"/>
    </row>
    <row r="3003" spans="1:1" x14ac:dyDescent="0.2">
      <c r="A3003" s="15"/>
    </row>
    <row r="3004" spans="1:1" x14ac:dyDescent="0.2">
      <c r="A3004" s="15"/>
    </row>
    <row r="3005" spans="1:1" x14ac:dyDescent="0.2">
      <c r="A3005" s="15"/>
    </row>
    <row r="3006" spans="1:1" x14ac:dyDescent="0.2">
      <c r="A3006" s="15"/>
    </row>
    <row r="3007" spans="1:1" x14ac:dyDescent="0.2">
      <c r="A3007" s="15"/>
    </row>
    <row r="3008" spans="1:1" x14ac:dyDescent="0.2">
      <c r="A3008" s="15"/>
    </row>
    <row r="3009" spans="1:1" x14ac:dyDescent="0.2">
      <c r="A3009" s="15"/>
    </row>
    <row r="3010" spans="1:1" x14ac:dyDescent="0.2">
      <c r="A3010" s="15"/>
    </row>
    <row r="3011" spans="1:1" x14ac:dyDescent="0.2">
      <c r="A3011" s="15"/>
    </row>
    <row r="3012" spans="1:1" x14ac:dyDescent="0.2">
      <c r="A3012" s="15"/>
    </row>
    <row r="3013" spans="1:1" x14ac:dyDescent="0.2">
      <c r="A3013" s="15"/>
    </row>
    <row r="3014" spans="1:1" x14ac:dyDescent="0.2">
      <c r="A3014" s="15"/>
    </row>
    <row r="3015" spans="1:1" x14ac:dyDescent="0.2">
      <c r="A3015" s="15"/>
    </row>
    <row r="3016" spans="1:1" x14ac:dyDescent="0.2">
      <c r="A3016" s="15"/>
    </row>
    <row r="3017" spans="1:1" x14ac:dyDescent="0.2">
      <c r="A3017" s="15"/>
    </row>
    <row r="3018" spans="1:1" x14ac:dyDescent="0.2">
      <c r="A3018" s="15"/>
    </row>
    <row r="3019" spans="1:1" x14ac:dyDescent="0.2">
      <c r="A3019" s="15"/>
    </row>
    <row r="3020" spans="1:1" x14ac:dyDescent="0.2">
      <c r="A3020" s="15"/>
    </row>
    <row r="3021" spans="1:1" x14ac:dyDescent="0.2">
      <c r="A3021" s="15"/>
    </row>
    <row r="3022" spans="1:1" x14ac:dyDescent="0.2">
      <c r="A3022" s="15"/>
    </row>
    <row r="3023" spans="1:1" x14ac:dyDescent="0.2">
      <c r="A3023" s="15"/>
    </row>
    <row r="3024" spans="1:1" x14ac:dyDescent="0.2">
      <c r="A3024" s="15"/>
    </row>
    <row r="3025" spans="1:1" x14ac:dyDescent="0.2">
      <c r="A3025" s="15"/>
    </row>
    <row r="3026" spans="1:1" x14ac:dyDescent="0.2">
      <c r="A3026" s="15"/>
    </row>
    <row r="3027" spans="1:1" x14ac:dyDescent="0.2">
      <c r="A3027" s="15"/>
    </row>
    <row r="3028" spans="1:1" x14ac:dyDescent="0.2">
      <c r="A3028" s="15"/>
    </row>
    <row r="3029" spans="1:1" x14ac:dyDescent="0.2">
      <c r="A3029" s="15"/>
    </row>
    <row r="3030" spans="1:1" x14ac:dyDescent="0.2">
      <c r="A3030" s="15"/>
    </row>
    <row r="3031" spans="1:1" x14ac:dyDescent="0.2">
      <c r="A3031" s="15"/>
    </row>
    <row r="3032" spans="1:1" x14ac:dyDescent="0.2">
      <c r="A3032" s="15"/>
    </row>
    <row r="3033" spans="1:1" x14ac:dyDescent="0.2">
      <c r="A3033" s="15"/>
    </row>
    <row r="3034" spans="1:1" x14ac:dyDescent="0.2">
      <c r="A3034" s="15"/>
    </row>
    <row r="3035" spans="1:1" x14ac:dyDescent="0.2">
      <c r="A3035" s="15"/>
    </row>
    <row r="3036" spans="1:1" x14ac:dyDescent="0.2">
      <c r="A3036" s="15"/>
    </row>
    <row r="3037" spans="1:1" x14ac:dyDescent="0.2">
      <c r="A3037" s="15"/>
    </row>
    <row r="3038" spans="1:1" x14ac:dyDescent="0.2">
      <c r="A3038" s="15"/>
    </row>
    <row r="3039" spans="1:1" x14ac:dyDescent="0.2">
      <c r="A3039" s="15"/>
    </row>
    <row r="3040" spans="1:1" x14ac:dyDescent="0.2">
      <c r="A3040" s="15"/>
    </row>
    <row r="3041" spans="1:1" x14ac:dyDescent="0.2">
      <c r="A3041" s="15"/>
    </row>
    <row r="3042" spans="1:1" x14ac:dyDescent="0.2">
      <c r="A3042" s="15"/>
    </row>
    <row r="3043" spans="1:1" x14ac:dyDescent="0.2">
      <c r="A3043" s="15"/>
    </row>
    <row r="3044" spans="1:1" x14ac:dyDescent="0.2">
      <c r="A3044" s="15"/>
    </row>
    <row r="3045" spans="1:1" x14ac:dyDescent="0.2">
      <c r="A3045" s="15"/>
    </row>
    <row r="3046" spans="1:1" x14ac:dyDescent="0.2">
      <c r="A3046" s="15"/>
    </row>
    <row r="3047" spans="1:1" x14ac:dyDescent="0.2">
      <c r="A3047" s="15"/>
    </row>
    <row r="3048" spans="1:1" x14ac:dyDescent="0.2">
      <c r="A3048" s="15"/>
    </row>
    <row r="3049" spans="1:1" x14ac:dyDescent="0.2">
      <c r="A3049" s="15"/>
    </row>
    <row r="3050" spans="1:1" x14ac:dyDescent="0.2">
      <c r="A3050" s="15"/>
    </row>
    <row r="3051" spans="1:1" x14ac:dyDescent="0.2">
      <c r="A3051" s="15"/>
    </row>
    <row r="3052" spans="1:1" x14ac:dyDescent="0.2">
      <c r="A3052" s="15"/>
    </row>
    <row r="3053" spans="1:1" x14ac:dyDescent="0.2">
      <c r="A3053" s="15"/>
    </row>
    <row r="3054" spans="1:1" x14ac:dyDescent="0.2">
      <c r="A3054" s="15"/>
    </row>
    <row r="3055" spans="1:1" x14ac:dyDescent="0.2">
      <c r="A3055" s="15"/>
    </row>
    <row r="3056" spans="1:1" x14ac:dyDescent="0.2">
      <c r="A3056" s="15"/>
    </row>
    <row r="3057" spans="1:1" x14ac:dyDescent="0.2">
      <c r="A3057" s="15"/>
    </row>
    <row r="3058" spans="1:1" x14ac:dyDescent="0.2">
      <c r="A3058" s="15"/>
    </row>
    <row r="3059" spans="1:1" x14ac:dyDescent="0.2">
      <c r="A3059" s="15"/>
    </row>
    <row r="3060" spans="1:1" x14ac:dyDescent="0.2">
      <c r="A3060" s="15"/>
    </row>
    <row r="3061" spans="1:1" x14ac:dyDescent="0.2">
      <c r="A3061" s="15"/>
    </row>
    <row r="3062" spans="1:1" x14ac:dyDescent="0.2">
      <c r="A3062" s="15"/>
    </row>
    <row r="3063" spans="1:1" x14ac:dyDescent="0.2">
      <c r="A3063" s="15"/>
    </row>
    <row r="3064" spans="1:1" x14ac:dyDescent="0.2">
      <c r="A3064" s="15"/>
    </row>
    <row r="3065" spans="1:1" x14ac:dyDescent="0.2">
      <c r="A3065" s="15"/>
    </row>
    <row r="3066" spans="1:1" x14ac:dyDescent="0.2">
      <c r="A3066" s="15"/>
    </row>
    <row r="3067" spans="1:1" x14ac:dyDescent="0.2">
      <c r="A3067" s="15"/>
    </row>
    <row r="3068" spans="1:1" x14ac:dyDescent="0.2">
      <c r="A3068" s="15"/>
    </row>
    <row r="3069" spans="1:1" x14ac:dyDescent="0.2">
      <c r="A3069" s="15"/>
    </row>
    <row r="3070" spans="1:1" x14ac:dyDescent="0.2">
      <c r="A3070" s="15"/>
    </row>
    <row r="3071" spans="1:1" x14ac:dyDescent="0.2">
      <c r="A3071" s="15"/>
    </row>
    <row r="3072" spans="1:1" x14ac:dyDescent="0.2">
      <c r="A3072" s="15"/>
    </row>
    <row r="3073" spans="1:1" x14ac:dyDescent="0.2">
      <c r="A3073" s="15"/>
    </row>
    <row r="3074" spans="1:1" x14ac:dyDescent="0.2">
      <c r="A3074" s="15"/>
    </row>
    <row r="3075" spans="1:1" x14ac:dyDescent="0.2">
      <c r="A3075" s="15"/>
    </row>
    <row r="3076" spans="1:1" x14ac:dyDescent="0.2">
      <c r="A3076" s="15"/>
    </row>
    <row r="3077" spans="1:1" x14ac:dyDescent="0.2">
      <c r="A3077" s="15"/>
    </row>
    <row r="3078" spans="1:1" x14ac:dyDescent="0.2">
      <c r="A3078" s="15"/>
    </row>
    <row r="3079" spans="1:1" x14ac:dyDescent="0.2">
      <c r="A3079" s="15"/>
    </row>
    <row r="3080" spans="1:1" x14ac:dyDescent="0.2">
      <c r="A3080" s="15"/>
    </row>
    <row r="3081" spans="1:1" x14ac:dyDescent="0.2">
      <c r="A3081" s="15"/>
    </row>
    <row r="3082" spans="1:1" x14ac:dyDescent="0.2">
      <c r="A3082" s="15"/>
    </row>
    <row r="3083" spans="1:1" x14ac:dyDescent="0.2">
      <c r="A3083" s="15"/>
    </row>
    <row r="3084" spans="1:1" x14ac:dyDescent="0.2">
      <c r="A3084" s="15"/>
    </row>
    <row r="3085" spans="1:1" x14ac:dyDescent="0.2">
      <c r="A3085" s="15"/>
    </row>
    <row r="3086" spans="1:1" x14ac:dyDescent="0.2">
      <c r="A3086" s="15"/>
    </row>
    <row r="3087" spans="1:1" x14ac:dyDescent="0.2">
      <c r="A3087" s="15"/>
    </row>
    <row r="3088" spans="1:1" x14ac:dyDescent="0.2">
      <c r="A3088" s="15"/>
    </row>
    <row r="3089" spans="1:1" x14ac:dyDescent="0.2">
      <c r="A3089" s="15"/>
    </row>
    <row r="3090" spans="1:1" x14ac:dyDescent="0.2">
      <c r="A3090" s="15"/>
    </row>
    <row r="3091" spans="1:1" x14ac:dyDescent="0.2">
      <c r="A3091" s="15"/>
    </row>
    <row r="3092" spans="1:1" x14ac:dyDescent="0.2">
      <c r="A3092" s="15"/>
    </row>
    <row r="3093" spans="1:1" x14ac:dyDescent="0.2">
      <c r="A3093" s="15"/>
    </row>
    <row r="3094" spans="1:1" x14ac:dyDescent="0.2">
      <c r="A3094" s="15"/>
    </row>
    <row r="3095" spans="1:1" x14ac:dyDescent="0.2">
      <c r="A3095" s="15"/>
    </row>
    <row r="3096" spans="1:1" x14ac:dyDescent="0.2">
      <c r="A3096" s="15"/>
    </row>
    <row r="3097" spans="1:1" x14ac:dyDescent="0.2">
      <c r="A3097" s="15"/>
    </row>
    <row r="3098" spans="1:1" x14ac:dyDescent="0.2">
      <c r="A3098" s="15"/>
    </row>
    <row r="3099" spans="1:1" x14ac:dyDescent="0.2">
      <c r="A3099" s="15"/>
    </row>
    <row r="3100" spans="1:1" x14ac:dyDescent="0.2">
      <c r="A3100" s="15"/>
    </row>
    <row r="3101" spans="1:1" x14ac:dyDescent="0.2">
      <c r="A3101" s="15"/>
    </row>
    <row r="3102" spans="1:1" x14ac:dyDescent="0.2">
      <c r="A3102" s="15"/>
    </row>
    <row r="3103" spans="1:1" x14ac:dyDescent="0.2">
      <c r="A3103" s="15"/>
    </row>
    <row r="3104" spans="1:1" x14ac:dyDescent="0.2">
      <c r="A3104" s="15"/>
    </row>
    <row r="3105" spans="1:1" x14ac:dyDescent="0.2">
      <c r="A3105" s="15"/>
    </row>
    <row r="3106" spans="1:1" x14ac:dyDescent="0.2">
      <c r="A3106" s="15"/>
    </row>
    <row r="3107" spans="1:1" x14ac:dyDescent="0.2">
      <c r="A3107" s="15"/>
    </row>
    <row r="3108" spans="1:1" x14ac:dyDescent="0.2">
      <c r="A3108" s="15"/>
    </row>
    <row r="3109" spans="1:1" x14ac:dyDescent="0.2">
      <c r="A3109" s="15"/>
    </row>
    <row r="3110" spans="1:1" x14ac:dyDescent="0.2">
      <c r="A3110" s="15"/>
    </row>
    <row r="3111" spans="1:1" x14ac:dyDescent="0.2">
      <c r="A3111" s="15"/>
    </row>
    <row r="3112" spans="1:1" x14ac:dyDescent="0.2">
      <c r="A3112" s="15"/>
    </row>
    <row r="3113" spans="1:1" x14ac:dyDescent="0.2">
      <c r="A3113" s="15"/>
    </row>
    <row r="3114" spans="1:1" x14ac:dyDescent="0.2">
      <c r="A3114" s="15"/>
    </row>
    <row r="3115" spans="1:1" x14ac:dyDescent="0.2">
      <c r="A3115" s="15"/>
    </row>
    <row r="3116" spans="1:1" x14ac:dyDescent="0.2">
      <c r="A3116" s="15"/>
    </row>
    <row r="3117" spans="1:1" x14ac:dyDescent="0.2">
      <c r="A3117" s="15"/>
    </row>
    <row r="3118" spans="1:1" x14ac:dyDescent="0.2">
      <c r="A3118" s="15"/>
    </row>
    <row r="3119" spans="1:1" x14ac:dyDescent="0.2">
      <c r="A3119" s="15"/>
    </row>
    <row r="3120" spans="1:1" x14ac:dyDescent="0.2">
      <c r="A3120" s="15"/>
    </row>
    <row r="3121" spans="1:1" x14ac:dyDescent="0.2">
      <c r="A3121" s="15"/>
    </row>
    <row r="3122" spans="1:1" x14ac:dyDescent="0.2">
      <c r="A3122" s="15"/>
    </row>
    <row r="3123" spans="1:1" x14ac:dyDescent="0.2">
      <c r="A3123" s="15"/>
    </row>
    <row r="3124" spans="1:1" x14ac:dyDescent="0.2">
      <c r="A3124" s="15"/>
    </row>
    <row r="3125" spans="1:1" x14ac:dyDescent="0.2">
      <c r="A3125" s="15"/>
    </row>
    <row r="3126" spans="1:1" x14ac:dyDescent="0.2">
      <c r="A3126" s="15"/>
    </row>
    <row r="3127" spans="1:1" x14ac:dyDescent="0.2">
      <c r="A3127" s="15"/>
    </row>
    <row r="3128" spans="1:1" x14ac:dyDescent="0.2">
      <c r="A3128" s="15"/>
    </row>
    <row r="3129" spans="1:1" x14ac:dyDescent="0.2">
      <c r="A3129" s="15"/>
    </row>
    <row r="3130" spans="1:1" x14ac:dyDescent="0.2">
      <c r="A3130" s="15"/>
    </row>
    <row r="3131" spans="1:1" x14ac:dyDescent="0.2">
      <c r="A3131" s="15"/>
    </row>
    <row r="3132" spans="1:1" x14ac:dyDescent="0.2">
      <c r="A3132" s="15"/>
    </row>
    <row r="3133" spans="1:1" x14ac:dyDescent="0.2">
      <c r="A3133" s="15"/>
    </row>
    <row r="3134" spans="1:1" x14ac:dyDescent="0.2">
      <c r="A3134" s="15"/>
    </row>
    <row r="3135" spans="1:1" x14ac:dyDescent="0.2">
      <c r="A3135" s="15"/>
    </row>
    <row r="3136" spans="1:1" x14ac:dyDescent="0.2">
      <c r="A3136" s="15"/>
    </row>
    <row r="3137" spans="1:1" x14ac:dyDescent="0.2">
      <c r="A3137" s="15"/>
    </row>
    <row r="3138" spans="1:1" x14ac:dyDescent="0.2">
      <c r="A3138" s="15"/>
    </row>
    <row r="3139" spans="1:1" x14ac:dyDescent="0.2">
      <c r="A3139" s="15"/>
    </row>
    <row r="3140" spans="1:1" x14ac:dyDescent="0.2">
      <c r="A3140" s="15"/>
    </row>
    <row r="3141" spans="1:1" x14ac:dyDescent="0.2">
      <c r="A3141" s="15"/>
    </row>
    <row r="3142" spans="1:1" x14ac:dyDescent="0.2">
      <c r="A3142" s="15"/>
    </row>
    <row r="3143" spans="1:1" x14ac:dyDescent="0.2">
      <c r="A3143" s="15"/>
    </row>
    <row r="3144" spans="1:1" x14ac:dyDescent="0.2">
      <c r="A3144" s="15"/>
    </row>
    <row r="3145" spans="1:1" x14ac:dyDescent="0.2">
      <c r="A3145" s="15"/>
    </row>
    <row r="3146" spans="1:1" x14ac:dyDescent="0.2">
      <c r="A3146" s="15"/>
    </row>
    <row r="3147" spans="1:1" x14ac:dyDescent="0.2">
      <c r="A3147" s="15"/>
    </row>
    <row r="3148" spans="1:1" x14ac:dyDescent="0.2">
      <c r="A3148" s="15"/>
    </row>
    <row r="3149" spans="1:1" x14ac:dyDescent="0.2">
      <c r="A3149" s="15"/>
    </row>
    <row r="3150" spans="1:1" x14ac:dyDescent="0.2">
      <c r="A3150" s="15"/>
    </row>
    <row r="3151" spans="1:1" x14ac:dyDescent="0.2">
      <c r="A3151" s="15"/>
    </row>
    <row r="3152" spans="1:1" x14ac:dyDescent="0.2">
      <c r="A3152" s="15"/>
    </row>
    <row r="3153" spans="1:1" x14ac:dyDescent="0.2">
      <c r="A3153" s="15"/>
    </row>
    <row r="3154" spans="1:1" x14ac:dyDescent="0.2">
      <c r="A3154" s="15"/>
    </row>
    <row r="3155" spans="1:1" x14ac:dyDescent="0.2">
      <c r="A3155" s="15"/>
    </row>
    <row r="3156" spans="1:1" x14ac:dyDescent="0.2">
      <c r="A3156" s="15"/>
    </row>
    <row r="3157" spans="1:1" x14ac:dyDescent="0.2">
      <c r="A3157" s="15"/>
    </row>
    <row r="3158" spans="1:1" x14ac:dyDescent="0.2">
      <c r="A3158" s="15"/>
    </row>
    <row r="3159" spans="1:1" x14ac:dyDescent="0.2">
      <c r="A3159" s="15"/>
    </row>
    <row r="3160" spans="1:1" x14ac:dyDescent="0.2">
      <c r="A3160" s="15"/>
    </row>
    <row r="3161" spans="1:1" x14ac:dyDescent="0.2">
      <c r="A3161" s="15"/>
    </row>
    <row r="3162" spans="1:1" x14ac:dyDescent="0.2">
      <c r="A3162" s="15"/>
    </row>
    <row r="3163" spans="1:1" x14ac:dyDescent="0.2">
      <c r="A3163" s="15"/>
    </row>
    <row r="3164" spans="1:1" x14ac:dyDescent="0.2">
      <c r="A3164" s="15"/>
    </row>
    <row r="3165" spans="1:1" x14ac:dyDescent="0.2">
      <c r="A3165" s="15"/>
    </row>
    <row r="3166" spans="1:1" x14ac:dyDescent="0.2">
      <c r="A3166" s="15"/>
    </row>
    <row r="3167" spans="1:1" x14ac:dyDescent="0.2">
      <c r="A3167" s="15"/>
    </row>
    <row r="3168" spans="1:1" x14ac:dyDescent="0.2">
      <c r="A3168" s="15"/>
    </row>
    <row r="3169" spans="1:1" x14ac:dyDescent="0.2">
      <c r="A3169" s="15"/>
    </row>
    <row r="3170" spans="1:1" x14ac:dyDescent="0.2">
      <c r="A3170" s="15"/>
    </row>
    <row r="3171" spans="1:1" x14ac:dyDescent="0.2">
      <c r="A3171" s="15"/>
    </row>
    <row r="3172" spans="1:1" x14ac:dyDescent="0.2">
      <c r="A3172" s="15"/>
    </row>
    <row r="3173" spans="1:1" x14ac:dyDescent="0.2">
      <c r="A3173" s="15"/>
    </row>
    <row r="3174" spans="1:1" x14ac:dyDescent="0.2">
      <c r="A3174" s="15"/>
    </row>
    <row r="3175" spans="1:1" x14ac:dyDescent="0.2">
      <c r="A3175" s="15"/>
    </row>
    <row r="3176" spans="1:1" x14ac:dyDescent="0.2">
      <c r="A3176" s="15"/>
    </row>
    <row r="3177" spans="1:1" x14ac:dyDescent="0.2">
      <c r="A3177" s="15"/>
    </row>
    <row r="3178" spans="1:1" x14ac:dyDescent="0.2">
      <c r="A3178" s="15"/>
    </row>
    <row r="3179" spans="1:1" x14ac:dyDescent="0.2">
      <c r="A3179" s="15"/>
    </row>
    <row r="3180" spans="1:1" x14ac:dyDescent="0.2">
      <c r="A3180" s="15"/>
    </row>
    <row r="3181" spans="1:1" x14ac:dyDescent="0.2">
      <c r="A3181" s="15"/>
    </row>
    <row r="3182" spans="1:1" x14ac:dyDescent="0.2">
      <c r="A3182" s="15"/>
    </row>
    <row r="3183" spans="1:1" x14ac:dyDescent="0.2">
      <c r="A3183" s="15"/>
    </row>
    <row r="3184" spans="1:1" x14ac:dyDescent="0.2">
      <c r="A3184" s="15"/>
    </row>
    <row r="3185" spans="1:1" x14ac:dyDescent="0.2">
      <c r="A3185" s="15"/>
    </row>
    <row r="3186" spans="1:1" x14ac:dyDescent="0.2">
      <c r="A3186" s="15"/>
    </row>
    <row r="3187" spans="1:1" x14ac:dyDescent="0.2">
      <c r="A3187" s="15"/>
    </row>
    <row r="3188" spans="1:1" x14ac:dyDescent="0.2">
      <c r="A3188" s="15"/>
    </row>
    <row r="3189" spans="1:1" x14ac:dyDescent="0.2">
      <c r="A3189" s="15"/>
    </row>
    <row r="3190" spans="1:1" x14ac:dyDescent="0.2">
      <c r="A3190" s="15"/>
    </row>
    <row r="3191" spans="1:1" x14ac:dyDescent="0.2">
      <c r="A3191" s="15"/>
    </row>
    <row r="3192" spans="1:1" x14ac:dyDescent="0.2">
      <c r="A3192" s="15"/>
    </row>
    <row r="3193" spans="1:1" x14ac:dyDescent="0.2">
      <c r="A3193" s="15"/>
    </row>
    <row r="3194" spans="1:1" x14ac:dyDescent="0.2">
      <c r="A3194" s="15"/>
    </row>
    <row r="3195" spans="1:1" x14ac:dyDescent="0.2">
      <c r="A3195" s="15"/>
    </row>
    <row r="3196" spans="1:1" x14ac:dyDescent="0.2">
      <c r="A3196" s="15"/>
    </row>
    <row r="3197" spans="1:1" x14ac:dyDescent="0.2">
      <c r="A3197" s="15"/>
    </row>
    <row r="3198" spans="1:1" x14ac:dyDescent="0.2">
      <c r="A3198" s="15"/>
    </row>
    <row r="3199" spans="1:1" x14ac:dyDescent="0.2">
      <c r="A3199" s="15"/>
    </row>
    <row r="3200" spans="1:1" x14ac:dyDescent="0.2">
      <c r="A3200" s="15"/>
    </row>
    <row r="3201" spans="1:1" x14ac:dyDescent="0.2">
      <c r="A3201" s="15"/>
    </row>
    <row r="3202" spans="1:1" x14ac:dyDescent="0.2">
      <c r="A3202" s="15"/>
    </row>
    <row r="3203" spans="1:1" x14ac:dyDescent="0.2">
      <c r="A3203" s="15"/>
    </row>
    <row r="3204" spans="1:1" x14ac:dyDescent="0.2">
      <c r="A3204" s="15"/>
    </row>
    <row r="3205" spans="1:1" x14ac:dyDescent="0.2">
      <c r="A3205" s="15"/>
    </row>
    <row r="3206" spans="1:1" x14ac:dyDescent="0.2">
      <c r="A3206" s="15"/>
    </row>
    <row r="3207" spans="1:1" x14ac:dyDescent="0.2">
      <c r="A3207" s="15"/>
    </row>
    <row r="3208" spans="1:1" x14ac:dyDescent="0.2">
      <c r="A3208" s="15"/>
    </row>
    <row r="3209" spans="1:1" x14ac:dyDescent="0.2">
      <c r="A3209" s="15"/>
    </row>
    <row r="3210" spans="1:1" x14ac:dyDescent="0.2">
      <c r="A3210" s="15"/>
    </row>
    <row r="3211" spans="1:1" x14ac:dyDescent="0.2">
      <c r="A3211" s="15"/>
    </row>
    <row r="3212" spans="1:1" x14ac:dyDescent="0.2">
      <c r="A3212" s="15"/>
    </row>
    <row r="3213" spans="1:1" x14ac:dyDescent="0.2">
      <c r="A3213" s="15"/>
    </row>
    <row r="3214" spans="1:1" x14ac:dyDescent="0.2">
      <c r="A3214" s="15"/>
    </row>
    <row r="3215" spans="1:1" x14ac:dyDescent="0.2">
      <c r="A3215" s="15"/>
    </row>
    <row r="3216" spans="1:1" x14ac:dyDescent="0.2">
      <c r="A3216" s="15"/>
    </row>
    <row r="3217" spans="1:1" x14ac:dyDescent="0.2">
      <c r="A3217" s="15"/>
    </row>
    <row r="3218" spans="1:1" x14ac:dyDescent="0.2">
      <c r="A3218" s="15"/>
    </row>
    <row r="3219" spans="1:1" x14ac:dyDescent="0.2">
      <c r="A3219" s="15"/>
    </row>
    <row r="3220" spans="1:1" x14ac:dyDescent="0.2">
      <c r="A3220" s="15"/>
    </row>
    <row r="3221" spans="1:1" x14ac:dyDescent="0.2">
      <c r="A3221" s="15"/>
    </row>
    <row r="3222" spans="1:1" x14ac:dyDescent="0.2">
      <c r="A3222" s="15"/>
    </row>
    <row r="3223" spans="1:1" x14ac:dyDescent="0.2">
      <c r="A3223" s="15"/>
    </row>
    <row r="3224" spans="1:1" x14ac:dyDescent="0.2">
      <c r="A3224" s="15"/>
    </row>
    <row r="3225" spans="1:1" x14ac:dyDescent="0.2">
      <c r="A3225" s="15"/>
    </row>
    <row r="3226" spans="1:1" x14ac:dyDescent="0.2">
      <c r="A3226" s="15"/>
    </row>
    <row r="3227" spans="1:1" x14ac:dyDescent="0.2">
      <c r="A3227" s="15"/>
    </row>
    <row r="3228" spans="1:1" x14ac:dyDescent="0.2">
      <c r="A3228" s="15"/>
    </row>
    <row r="3229" spans="1:1" x14ac:dyDescent="0.2">
      <c r="A3229" s="15"/>
    </row>
    <row r="3230" spans="1:1" x14ac:dyDescent="0.2">
      <c r="A3230" s="15"/>
    </row>
    <row r="3231" spans="1:1" x14ac:dyDescent="0.2">
      <c r="A3231" s="15"/>
    </row>
    <row r="3232" spans="1:1" x14ac:dyDescent="0.2">
      <c r="A3232" s="15"/>
    </row>
    <row r="3233" spans="1:1" x14ac:dyDescent="0.2">
      <c r="A3233" s="15"/>
    </row>
    <row r="3234" spans="1:1" x14ac:dyDescent="0.2">
      <c r="A3234" s="15"/>
    </row>
    <row r="3235" spans="1:1" x14ac:dyDescent="0.2">
      <c r="A3235" s="15"/>
    </row>
    <row r="3236" spans="1:1" x14ac:dyDescent="0.2">
      <c r="A3236" s="15"/>
    </row>
    <row r="3237" spans="1:1" x14ac:dyDescent="0.2">
      <c r="A3237" s="15"/>
    </row>
    <row r="3238" spans="1:1" x14ac:dyDescent="0.2">
      <c r="A3238" s="15"/>
    </row>
    <row r="3239" spans="1:1" x14ac:dyDescent="0.2">
      <c r="A3239" s="15"/>
    </row>
    <row r="3240" spans="1:1" x14ac:dyDescent="0.2">
      <c r="A3240" s="15"/>
    </row>
    <row r="3241" spans="1:1" x14ac:dyDescent="0.2">
      <c r="A3241" s="15"/>
    </row>
    <row r="3242" spans="1:1" x14ac:dyDescent="0.2">
      <c r="A3242" s="15"/>
    </row>
    <row r="3243" spans="1:1" x14ac:dyDescent="0.2">
      <c r="A3243" s="15"/>
    </row>
    <row r="3244" spans="1:1" x14ac:dyDescent="0.2">
      <c r="A3244" s="15"/>
    </row>
    <row r="3245" spans="1:1" x14ac:dyDescent="0.2">
      <c r="A3245" s="15"/>
    </row>
    <row r="3246" spans="1:1" x14ac:dyDescent="0.2">
      <c r="A3246" s="15"/>
    </row>
    <row r="3247" spans="1:1" x14ac:dyDescent="0.2">
      <c r="A3247" s="15"/>
    </row>
    <row r="3248" spans="1:1" x14ac:dyDescent="0.2">
      <c r="A3248" s="15"/>
    </row>
    <row r="3249" spans="1:1" x14ac:dyDescent="0.2">
      <c r="A3249" s="15"/>
    </row>
    <row r="3250" spans="1:1" x14ac:dyDescent="0.2">
      <c r="A3250" s="15"/>
    </row>
    <row r="3251" spans="1:1" x14ac:dyDescent="0.2">
      <c r="A3251" s="15"/>
    </row>
    <row r="3252" spans="1:1" x14ac:dyDescent="0.2">
      <c r="A3252" s="15"/>
    </row>
    <row r="3253" spans="1:1" x14ac:dyDescent="0.2">
      <c r="A3253" s="15"/>
    </row>
    <row r="3254" spans="1:1" x14ac:dyDescent="0.2">
      <c r="A3254" s="15"/>
    </row>
    <row r="3255" spans="1:1" x14ac:dyDescent="0.2">
      <c r="A3255" s="15"/>
    </row>
    <row r="3256" spans="1:1" x14ac:dyDescent="0.2">
      <c r="A3256" s="15"/>
    </row>
    <row r="3257" spans="1:1" x14ac:dyDescent="0.2">
      <c r="A3257" s="15"/>
    </row>
    <row r="3258" spans="1:1" x14ac:dyDescent="0.2">
      <c r="A3258" s="15"/>
    </row>
    <row r="3259" spans="1:1" x14ac:dyDescent="0.2">
      <c r="A3259" s="15"/>
    </row>
    <row r="3260" spans="1:1" x14ac:dyDescent="0.2">
      <c r="A3260" s="15"/>
    </row>
    <row r="3261" spans="1:1" x14ac:dyDescent="0.2">
      <c r="A3261" s="15"/>
    </row>
    <row r="3262" spans="1:1" x14ac:dyDescent="0.2">
      <c r="A3262" s="15"/>
    </row>
    <row r="3263" spans="1:1" x14ac:dyDescent="0.2">
      <c r="A3263" s="15"/>
    </row>
    <row r="3264" spans="1:1" x14ac:dyDescent="0.2">
      <c r="A3264" s="15"/>
    </row>
    <row r="3265" spans="1:1" x14ac:dyDescent="0.2">
      <c r="A3265" s="15"/>
    </row>
    <row r="3266" spans="1:1" x14ac:dyDescent="0.2">
      <c r="A3266" s="15"/>
    </row>
    <row r="3267" spans="1:1" x14ac:dyDescent="0.2">
      <c r="A3267" s="15"/>
    </row>
    <row r="3268" spans="1:1" x14ac:dyDescent="0.2">
      <c r="A3268" s="15"/>
    </row>
    <row r="3269" spans="1:1" x14ac:dyDescent="0.2">
      <c r="A3269" s="15"/>
    </row>
    <row r="3270" spans="1:1" x14ac:dyDescent="0.2">
      <c r="A3270" s="15"/>
    </row>
    <row r="3271" spans="1:1" x14ac:dyDescent="0.2">
      <c r="A3271" s="15"/>
    </row>
    <row r="3272" spans="1:1" x14ac:dyDescent="0.2">
      <c r="A3272" s="15"/>
    </row>
    <row r="3273" spans="1:1" x14ac:dyDescent="0.2">
      <c r="A3273" s="15"/>
    </row>
    <row r="3274" spans="1:1" x14ac:dyDescent="0.2">
      <c r="A3274" s="15"/>
    </row>
    <row r="3275" spans="1:1" x14ac:dyDescent="0.2">
      <c r="A3275" s="15"/>
    </row>
    <row r="3276" spans="1:1" x14ac:dyDescent="0.2">
      <c r="A3276" s="15"/>
    </row>
    <row r="3277" spans="1:1" x14ac:dyDescent="0.2">
      <c r="A3277" s="15"/>
    </row>
    <row r="3278" spans="1:1" x14ac:dyDescent="0.2">
      <c r="A3278" s="15"/>
    </row>
    <row r="3279" spans="1:1" x14ac:dyDescent="0.2">
      <c r="A3279" s="15"/>
    </row>
    <row r="3280" spans="1:1" x14ac:dyDescent="0.2">
      <c r="A3280" s="15"/>
    </row>
    <row r="3281" spans="1:1" x14ac:dyDescent="0.2">
      <c r="A3281" s="15"/>
    </row>
    <row r="3282" spans="1:1" x14ac:dyDescent="0.2">
      <c r="A3282" s="15"/>
    </row>
    <row r="3283" spans="1:1" x14ac:dyDescent="0.2">
      <c r="A3283" s="15"/>
    </row>
    <row r="3284" spans="1:1" x14ac:dyDescent="0.2">
      <c r="A3284" s="15"/>
    </row>
    <row r="3285" spans="1:1" x14ac:dyDescent="0.2">
      <c r="A3285" s="15"/>
    </row>
    <row r="3286" spans="1:1" x14ac:dyDescent="0.2">
      <c r="A3286" s="15"/>
    </row>
    <row r="3287" spans="1:1" x14ac:dyDescent="0.2">
      <c r="A3287" s="15"/>
    </row>
    <row r="3288" spans="1:1" x14ac:dyDescent="0.2">
      <c r="A3288" s="15"/>
    </row>
    <row r="3289" spans="1:1" x14ac:dyDescent="0.2">
      <c r="A3289" s="15"/>
    </row>
    <row r="3290" spans="1:1" x14ac:dyDescent="0.2">
      <c r="A3290" s="15"/>
    </row>
    <row r="3291" spans="1:1" x14ac:dyDescent="0.2">
      <c r="A3291" s="15"/>
    </row>
    <row r="3292" spans="1:1" x14ac:dyDescent="0.2">
      <c r="A3292" s="15"/>
    </row>
    <row r="3293" spans="1:1" x14ac:dyDescent="0.2">
      <c r="A3293" s="15"/>
    </row>
    <row r="3294" spans="1:1" x14ac:dyDescent="0.2">
      <c r="A3294" s="15"/>
    </row>
    <row r="3295" spans="1:1" x14ac:dyDescent="0.2">
      <c r="A3295" s="15"/>
    </row>
    <row r="3296" spans="1:1" x14ac:dyDescent="0.2">
      <c r="A3296" s="15"/>
    </row>
    <row r="3297" spans="1:1" x14ac:dyDescent="0.2">
      <c r="A3297" s="15"/>
    </row>
    <row r="3298" spans="1:1" x14ac:dyDescent="0.2">
      <c r="A3298" s="15"/>
    </row>
    <row r="3299" spans="1:1" x14ac:dyDescent="0.2">
      <c r="A3299" s="15"/>
    </row>
    <row r="3300" spans="1:1" x14ac:dyDescent="0.2">
      <c r="A3300" s="15"/>
    </row>
    <row r="3301" spans="1:1" x14ac:dyDescent="0.2">
      <c r="A3301" s="15"/>
    </row>
    <row r="3302" spans="1:1" x14ac:dyDescent="0.2">
      <c r="A3302" s="15"/>
    </row>
    <row r="3303" spans="1:1" x14ac:dyDescent="0.2">
      <c r="A3303" s="15"/>
    </row>
    <row r="3304" spans="1:1" x14ac:dyDescent="0.2">
      <c r="A3304" s="15"/>
    </row>
    <row r="3305" spans="1:1" x14ac:dyDescent="0.2">
      <c r="A3305" s="15"/>
    </row>
    <row r="3306" spans="1:1" x14ac:dyDescent="0.2">
      <c r="A3306" s="15"/>
    </row>
    <row r="3307" spans="1:1" x14ac:dyDescent="0.2">
      <c r="A3307" s="15"/>
    </row>
    <row r="3308" spans="1:1" x14ac:dyDescent="0.2">
      <c r="A3308" s="15"/>
    </row>
    <row r="3309" spans="1:1" x14ac:dyDescent="0.2">
      <c r="A3309" s="15"/>
    </row>
    <row r="3310" spans="1:1" x14ac:dyDescent="0.2">
      <c r="A3310" s="15"/>
    </row>
    <row r="3311" spans="1:1" x14ac:dyDescent="0.2">
      <c r="A3311" s="15"/>
    </row>
    <row r="3312" spans="1:1" x14ac:dyDescent="0.2">
      <c r="A3312" s="15"/>
    </row>
    <row r="3313" spans="1:1" x14ac:dyDescent="0.2">
      <c r="A3313" s="15"/>
    </row>
    <row r="3314" spans="1:1" x14ac:dyDescent="0.2">
      <c r="A3314" s="15"/>
    </row>
    <row r="3315" spans="1:1" x14ac:dyDescent="0.2">
      <c r="A3315" s="15"/>
    </row>
    <row r="3316" spans="1:1" x14ac:dyDescent="0.2">
      <c r="A3316" s="15"/>
    </row>
    <row r="3317" spans="1:1" x14ac:dyDescent="0.2">
      <c r="A3317" s="15"/>
    </row>
    <row r="3318" spans="1:1" x14ac:dyDescent="0.2">
      <c r="A3318" s="15"/>
    </row>
    <row r="3319" spans="1:1" x14ac:dyDescent="0.2">
      <c r="A3319" s="15"/>
    </row>
    <row r="3320" spans="1:1" x14ac:dyDescent="0.2">
      <c r="A3320" s="15"/>
    </row>
    <row r="3321" spans="1:1" x14ac:dyDescent="0.2">
      <c r="A3321" s="15"/>
    </row>
    <row r="3322" spans="1:1" x14ac:dyDescent="0.2">
      <c r="A3322" s="15"/>
    </row>
    <row r="3323" spans="1:1" x14ac:dyDescent="0.2">
      <c r="A3323" s="15"/>
    </row>
    <row r="3324" spans="1:1" x14ac:dyDescent="0.2">
      <c r="A3324" s="15"/>
    </row>
    <row r="3325" spans="1:1" x14ac:dyDescent="0.2">
      <c r="A3325" s="15"/>
    </row>
    <row r="3326" spans="1:1" x14ac:dyDescent="0.2">
      <c r="A3326" s="15"/>
    </row>
    <row r="3327" spans="1:1" x14ac:dyDescent="0.2">
      <c r="A3327" s="15"/>
    </row>
    <row r="3328" spans="1:1" x14ac:dyDescent="0.2">
      <c r="A3328" s="15"/>
    </row>
    <row r="3329" spans="1:1" x14ac:dyDescent="0.2">
      <c r="A3329" s="15"/>
    </row>
    <row r="3330" spans="1:1" x14ac:dyDescent="0.2">
      <c r="A3330" s="15"/>
    </row>
    <row r="3331" spans="1:1" x14ac:dyDescent="0.2">
      <c r="A3331" s="15"/>
    </row>
    <row r="3332" spans="1:1" x14ac:dyDescent="0.2">
      <c r="A3332" s="15"/>
    </row>
    <row r="3333" spans="1:1" x14ac:dyDescent="0.2">
      <c r="A3333" s="15"/>
    </row>
    <row r="3334" spans="1:1" x14ac:dyDescent="0.2">
      <c r="A3334" s="15"/>
    </row>
    <row r="3335" spans="1:1" x14ac:dyDescent="0.2">
      <c r="A3335" s="15"/>
    </row>
    <row r="3336" spans="1:1" x14ac:dyDescent="0.2">
      <c r="A3336" s="15"/>
    </row>
    <row r="3337" spans="1:1" x14ac:dyDescent="0.2">
      <c r="A3337" s="15"/>
    </row>
    <row r="3338" spans="1:1" x14ac:dyDescent="0.2">
      <c r="A3338" s="15"/>
    </row>
    <row r="3339" spans="1:1" x14ac:dyDescent="0.2">
      <c r="A3339" s="15"/>
    </row>
    <row r="3340" spans="1:1" x14ac:dyDescent="0.2">
      <c r="A3340" s="15"/>
    </row>
    <row r="3341" spans="1:1" x14ac:dyDescent="0.2">
      <c r="A3341" s="15"/>
    </row>
    <row r="3342" spans="1:1" x14ac:dyDescent="0.2">
      <c r="A3342" s="15"/>
    </row>
    <row r="3343" spans="1:1" x14ac:dyDescent="0.2">
      <c r="A3343" s="15"/>
    </row>
    <row r="3344" spans="1:1" x14ac:dyDescent="0.2">
      <c r="A3344" s="15"/>
    </row>
    <row r="3345" spans="1:1" x14ac:dyDescent="0.2">
      <c r="A3345" s="15"/>
    </row>
    <row r="3346" spans="1:1" x14ac:dyDescent="0.2">
      <c r="A3346" s="15"/>
    </row>
    <row r="3347" spans="1:1" x14ac:dyDescent="0.2">
      <c r="A3347" s="15"/>
    </row>
    <row r="3348" spans="1:1" x14ac:dyDescent="0.2">
      <c r="A3348" s="15"/>
    </row>
    <row r="3349" spans="1:1" x14ac:dyDescent="0.2">
      <c r="A3349" s="15"/>
    </row>
    <row r="3350" spans="1:1" x14ac:dyDescent="0.2">
      <c r="A3350" s="15"/>
    </row>
    <row r="3351" spans="1:1" x14ac:dyDescent="0.2">
      <c r="A3351" s="15"/>
    </row>
    <row r="3352" spans="1:1" x14ac:dyDescent="0.2">
      <c r="A3352" s="15"/>
    </row>
    <row r="3353" spans="1:1" x14ac:dyDescent="0.2">
      <c r="A3353" s="15"/>
    </row>
    <row r="3354" spans="1:1" x14ac:dyDescent="0.2">
      <c r="A3354" s="15"/>
    </row>
    <row r="3355" spans="1:1" x14ac:dyDescent="0.2">
      <c r="A3355" s="15"/>
    </row>
    <row r="3356" spans="1:1" x14ac:dyDescent="0.2">
      <c r="A3356" s="15"/>
    </row>
    <row r="3357" spans="1:1" x14ac:dyDescent="0.2">
      <c r="A3357" s="15"/>
    </row>
    <row r="3358" spans="1:1" x14ac:dyDescent="0.2">
      <c r="A3358" s="15"/>
    </row>
    <row r="3359" spans="1:1" x14ac:dyDescent="0.2">
      <c r="A3359" s="15"/>
    </row>
    <row r="3360" spans="1:1" x14ac:dyDescent="0.2">
      <c r="A3360" s="15"/>
    </row>
    <row r="3361" spans="1:1" x14ac:dyDescent="0.2">
      <c r="A3361" s="15"/>
    </row>
    <row r="3362" spans="1:1" x14ac:dyDescent="0.2">
      <c r="A3362" s="15"/>
    </row>
    <row r="3363" spans="1:1" x14ac:dyDescent="0.2">
      <c r="A3363" s="15"/>
    </row>
    <row r="3364" spans="1:1" x14ac:dyDescent="0.2">
      <c r="A3364" s="15"/>
    </row>
    <row r="3365" spans="1:1" x14ac:dyDescent="0.2">
      <c r="A3365" s="15"/>
    </row>
    <row r="3366" spans="1:1" x14ac:dyDescent="0.2">
      <c r="A3366" s="15"/>
    </row>
    <row r="3367" spans="1:1" x14ac:dyDescent="0.2">
      <c r="A3367" s="15"/>
    </row>
    <row r="3368" spans="1:1" x14ac:dyDescent="0.2">
      <c r="A3368" s="15"/>
    </row>
    <row r="3369" spans="1:1" x14ac:dyDescent="0.2">
      <c r="A3369" s="15"/>
    </row>
    <row r="3370" spans="1:1" x14ac:dyDescent="0.2">
      <c r="A3370" s="15"/>
    </row>
    <row r="3371" spans="1:1" x14ac:dyDescent="0.2">
      <c r="A3371" s="15"/>
    </row>
    <row r="3372" spans="1:1" x14ac:dyDescent="0.2">
      <c r="A3372" s="15"/>
    </row>
    <row r="3373" spans="1:1" x14ac:dyDescent="0.2">
      <c r="A3373" s="15"/>
    </row>
    <row r="3374" spans="1:1" x14ac:dyDescent="0.2">
      <c r="A3374" s="15"/>
    </row>
    <row r="3375" spans="1:1" x14ac:dyDescent="0.2">
      <c r="A3375" s="15"/>
    </row>
    <row r="3376" spans="1:1" x14ac:dyDescent="0.2">
      <c r="A3376" s="15"/>
    </row>
    <row r="3377" spans="1:1" x14ac:dyDescent="0.2">
      <c r="A3377" s="15"/>
    </row>
    <row r="3378" spans="1:1" x14ac:dyDescent="0.2">
      <c r="A3378" s="15"/>
    </row>
    <row r="3379" spans="1:1" x14ac:dyDescent="0.2">
      <c r="A3379" s="15"/>
    </row>
    <row r="3380" spans="1:1" x14ac:dyDescent="0.2">
      <c r="A3380" s="15"/>
    </row>
    <row r="3381" spans="1:1" x14ac:dyDescent="0.2">
      <c r="A3381" s="15"/>
    </row>
    <row r="3382" spans="1:1" x14ac:dyDescent="0.2">
      <c r="A3382" s="15"/>
    </row>
    <row r="3383" spans="1:1" x14ac:dyDescent="0.2">
      <c r="A3383" s="15"/>
    </row>
    <row r="3384" spans="1:1" x14ac:dyDescent="0.2">
      <c r="A3384" s="15"/>
    </row>
    <row r="3385" spans="1:1" x14ac:dyDescent="0.2">
      <c r="A3385" s="15"/>
    </row>
    <row r="3386" spans="1:1" x14ac:dyDescent="0.2">
      <c r="A3386" s="15"/>
    </row>
    <row r="3387" spans="1:1" x14ac:dyDescent="0.2">
      <c r="A3387" s="15"/>
    </row>
    <row r="3388" spans="1:1" x14ac:dyDescent="0.2">
      <c r="A3388" s="15"/>
    </row>
    <row r="3389" spans="1:1" x14ac:dyDescent="0.2">
      <c r="A3389" s="15"/>
    </row>
    <row r="3390" spans="1:1" x14ac:dyDescent="0.2">
      <c r="A3390" s="15"/>
    </row>
    <row r="3391" spans="1:1" x14ac:dyDescent="0.2">
      <c r="A3391" s="15"/>
    </row>
    <row r="3392" spans="1:1" x14ac:dyDescent="0.2">
      <c r="A3392" s="15"/>
    </row>
    <row r="3393" spans="1:1" x14ac:dyDescent="0.2">
      <c r="A3393" s="15"/>
    </row>
    <row r="3394" spans="1:1" x14ac:dyDescent="0.2">
      <c r="A3394" s="15"/>
    </row>
    <row r="3395" spans="1:1" x14ac:dyDescent="0.2">
      <c r="A3395" s="15"/>
    </row>
    <row r="3396" spans="1:1" x14ac:dyDescent="0.2">
      <c r="A3396" s="15"/>
    </row>
    <row r="3397" spans="1:1" x14ac:dyDescent="0.2">
      <c r="A3397" s="15"/>
    </row>
    <row r="3398" spans="1:1" x14ac:dyDescent="0.2">
      <c r="A3398" s="15"/>
    </row>
    <row r="3399" spans="1:1" x14ac:dyDescent="0.2">
      <c r="A3399" s="15"/>
    </row>
    <row r="3400" spans="1:1" x14ac:dyDescent="0.2">
      <c r="A3400" s="15"/>
    </row>
    <row r="3401" spans="1:1" x14ac:dyDescent="0.2">
      <c r="A3401" s="15"/>
    </row>
    <row r="3402" spans="1:1" x14ac:dyDescent="0.2">
      <c r="A3402" s="15"/>
    </row>
    <row r="3403" spans="1:1" x14ac:dyDescent="0.2">
      <c r="A3403" s="15"/>
    </row>
    <row r="3404" spans="1:1" x14ac:dyDescent="0.2">
      <c r="A3404" s="15"/>
    </row>
    <row r="3405" spans="1:1" x14ac:dyDescent="0.2">
      <c r="A3405" s="15"/>
    </row>
    <row r="3406" spans="1:1" x14ac:dyDescent="0.2">
      <c r="A3406" s="15"/>
    </row>
    <row r="3407" spans="1:1" x14ac:dyDescent="0.2">
      <c r="A3407" s="15"/>
    </row>
    <row r="3408" spans="1:1" x14ac:dyDescent="0.2">
      <c r="A3408" s="15"/>
    </row>
    <row r="3409" spans="1:1" x14ac:dyDescent="0.2">
      <c r="A3409" s="15"/>
    </row>
    <row r="3410" spans="1:1" x14ac:dyDescent="0.2">
      <c r="A3410" s="15"/>
    </row>
    <row r="3411" spans="1:1" x14ac:dyDescent="0.2">
      <c r="A3411" s="15"/>
    </row>
    <row r="3412" spans="1:1" x14ac:dyDescent="0.2">
      <c r="A3412" s="15"/>
    </row>
    <row r="3413" spans="1:1" x14ac:dyDescent="0.2">
      <c r="A3413" s="15"/>
    </row>
    <row r="3414" spans="1:1" x14ac:dyDescent="0.2">
      <c r="A3414" s="15"/>
    </row>
    <row r="3415" spans="1:1" x14ac:dyDescent="0.2">
      <c r="A3415" s="15"/>
    </row>
    <row r="3416" spans="1:1" x14ac:dyDescent="0.2">
      <c r="A3416" s="15"/>
    </row>
    <row r="3417" spans="1:1" x14ac:dyDescent="0.2">
      <c r="A3417" s="15"/>
    </row>
    <row r="3418" spans="1:1" x14ac:dyDescent="0.2">
      <c r="A3418" s="15"/>
    </row>
    <row r="3419" spans="1:1" x14ac:dyDescent="0.2">
      <c r="A3419" s="15"/>
    </row>
    <row r="3420" spans="1:1" x14ac:dyDescent="0.2">
      <c r="A3420" s="15"/>
    </row>
    <row r="3421" spans="1:1" x14ac:dyDescent="0.2">
      <c r="A3421" s="15"/>
    </row>
    <row r="3422" spans="1:1" x14ac:dyDescent="0.2">
      <c r="A3422" s="15"/>
    </row>
    <row r="3423" spans="1:1" x14ac:dyDescent="0.2">
      <c r="A3423" s="15"/>
    </row>
    <row r="3424" spans="1:1" x14ac:dyDescent="0.2">
      <c r="A3424" s="15"/>
    </row>
    <row r="3425" spans="1:1" x14ac:dyDescent="0.2">
      <c r="A3425" s="15"/>
    </row>
    <row r="3426" spans="1:1" x14ac:dyDescent="0.2">
      <c r="A3426" s="15"/>
    </row>
    <row r="3427" spans="1:1" x14ac:dyDescent="0.2">
      <c r="A3427" s="15"/>
    </row>
    <row r="3428" spans="1:1" x14ac:dyDescent="0.2">
      <c r="A3428" s="15"/>
    </row>
    <row r="3429" spans="1:1" x14ac:dyDescent="0.2">
      <c r="A3429" s="15"/>
    </row>
    <row r="3430" spans="1:1" x14ac:dyDescent="0.2">
      <c r="A3430" s="15"/>
    </row>
    <row r="3431" spans="1:1" x14ac:dyDescent="0.2">
      <c r="A3431" s="15"/>
    </row>
    <row r="3432" spans="1:1" x14ac:dyDescent="0.2">
      <c r="A3432" s="15"/>
    </row>
    <row r="3433" spans="1:1" x14ac:dyDescent="0.2">
      <c r="A3433" s="15"/>
    </row>
    <row r="3434" spans="1:1" x14ac:dyDescent="0.2">
      <c r="A3434" s="15"/>
    </row>
    <row r="3435" spans="1:1" x14ac:dyDescent="0.2">
      <c r="A3435" s="15"/>
    </row>
    <row r="3436" spans="1:1" x14ac:dyDescent="0.2">
      <c r="A3436" s="15"/>
    </row>
    <row r="3437" spans="1:1" x14ac:dyDescent="0.2">
      <c r="A3437" s="15"/>
    </row>
    <row r="3438" spans="1:1" x14ac:dyDescent="0.2">
      <c r="A3438" s="15"/>
    </row>
    <row r="3439" spans="1:1" x14ac:dyDescent="0.2">
      <c r="A3439" s="15"/>
    </row>
    <row r="3440" spans="1:1" x14ac:dyDescent="0.2">
      <c r="A3440" s="15"/>
    </row>
    <row r="3441" spans="1:1" x14ac:dyDescent="0.2">
      <c r="A3441" s="15"/>
    </row>
    <row r="3442" spans="1:1" x14ac:dyDescent="0.2">
      <c r="A3442" s="15"/>
    </row>
    <row r="3443" spans="1:1" x14ac:dyDescent="0.2">
      <c r="A3443" s="15"/>
    </row>
    <row r="3444" spans="1:1" x14ac:dyDescent="0.2">
      <c r="A3444" s="15"/>
    </row>
    <row r="3445" spans="1:1" x14ac:dyDescent="0.2">
      <c r="A3445" s="15"/>
    </row>
    <row r="3446" spans="1:1" x14ac:dyDescent="0.2">
      <c r="A3446" s="15"/>
    </row>
    <row r="3447" spans="1:1" x14ac:dyDescent="0.2">
      <c r="A3447" s="15"/>
    </row>
    <row r="3448" spans="1:1" x14ac:dyDescent="0.2">
      <c r="A3448" s="15"/>
    </row>
    <row r="3449" spans="1:1" x14ac:dyDescent="0.2">
      <c r="A3449" s="15"/>
    </row>
    <row r="3450" spans="1:1" x14ac:dyDescent="0.2">
      <c r="A3450" s="15"/>
    </row>
    <row r="3451" spans="1:1" x14ac:dyDescent="0.2">
      <c r="A3451" s="15"/>
    </row>
    <row r="3452" spans="1:1" x14ac:dyDescent="0.2">
      <c r="A3452" s="15"/>
    </row>
    <row r="3453" spans="1:1" x14ac:dyDescent="0.2">
      <c r="A3453" s="15"/>
    </row>
    <row r="3454" spans="1:1" x14ac:dyDescent="0.2">
      <c r="A3454" s="15"/>
    </row>
    <row r="3455" spans="1:1" x14ac:dyDescent="0.2">
      <c r="A3455" s="15"/>
    </row>
    <row r="3456" spans="1:1" x14ac:dyDescent="0.2">
      <c r="A3456" s="15"/>
    </row>
    <row r="3457" spans="1:1" x14ac:dyDescent="0.2">
      <c r="A3457" s="15"/>
    </row>
    <row r="3458" spans="1:1" x14ac:dyDescent="0.2">
      <c r="A3458" s="15"/>
    </row>
    <row r="3459" spans="1:1" x14ac:dyDescent="0.2">
      <c r="A3459" s="15"/>
    </row>
    <row r="3460" spans="1:1" x14ac:dyDescent="0.2">
      <c r="A3460" s="15"/>
    </row>
    <row r="3461" spans="1:1" x14ac:dyDescent="0.2">
      <c r="A3461" s="15"/>
    </row>
    <row r="3462" spans="1:1" x14ac:dyDescent="0.2">
      <c r="A3462" s="15"/>
    </row>
    <row r="3463" spans="1:1" x14ac:dyDescent="0.2">
      <c r="A3463" s="15"/>
    </row>
    <row r="3464" spans="1:1" x14ac:dyDescent="0.2">
      <c r="A3464" s="15"/>
    </row>
    <row r="3465" spans="1:1" x14ac:dyDescent="0.2">
      <c r="A3465" s="15"/>
    </row>
    <row r="3466" spans="1:1" x14ac:dyDescent="0.2">
      <c r="A3466" s="15"/>
    </row>
    <row r="3467" spans="1:1" x14ac:dyDescent="0.2">
      <c r="A3467" s="15"/>
    </row>
    <row r="3468" spans="1:1" x14ac:dyDescent="0.2">
      <c r="A3468" s="15"/>
    </row>
    <row r="3469" spans="1:1" x14ac:dyDescent="0.2">
      <c r="A3469" s="15"/>
    </row>
    <row r="3470" spans="1:1" x14ac:dyDescent="0.2">
      <c r="A3470" s="15"/>
    </row>
    <row r="3471" spans="1:1" x14ac:dyDescent="0.2">
      <c r="A3471" s="15"/>
    </row>
    <row r="3472" spans="1:1" x14ac:dyDescent="0.2">
      <c r="A3472" s="15"/>
    </row>
    <row r="3473" spans="1:1" x14ac:dyDescent="0.2">
      <c r="A3473" s="15"/>
    </row>
    <row r="3474" spans="1:1" x14ac:dyDescent="0.2">
      <c r="A3474" s="15"/>
    </row>
    <row r="3475" spans="1:1" x14ac:dyDescent="0.2">
      <c r="A3475" s="15"/>
    </row>
    <row r="3476" spans="1:1" x14ac:dyDescent="0.2">
      <c r="A3476" s="15"/>
    </row>
    <row r="3477" spans="1:1" x14ac:dyDescent="0.2">
      <c r="A3477" s="15"/>
    </row>
    <row r="3478" spans="1:1" x14ac:dyDescent="0.2">
      <c r="A3478" s="15"/>
    </row>
    <row r="3479" spans="1:1" x14ac:dyDescent="0.2">
      <c r="A3479" s="15"/>
    </row>
    <row r="3480" spans="1:1" x14ac:dyDescent="0.2">
      <c r="A3480" s="15"/>
    </row>
    <row r="3481" spans="1:1" x14ac:dyDescent="0.2">
      <c r="A3481" s="15"/>
    </row>
    <row r="3482" spans="1:1" x14ac:dyDescent="0.2">
      <c r="A3482" s="15"/>
    </row>
    <row r="3483" spans="1:1" x14ac:dyDescent="0.2">
      <c r="A3483" s="15"/>
    </row>
    <row r="3484" spans="1:1" x14ac:dyDescent="0.2">
      <c r="A3484" s="15"/>
    </row>
    <row r="3485" spans="1:1" x14ac:dyDescent="0.2">
      <c r="A3485" s="15"/>
    </row>
    <row r="3486" spans="1:1" x14ac:dyDescent="0.2">
      <c r="A3486" s="15"/>
    </row>
    <row r="3487" spans="1:1" x14ac:dyDescent="0.2">
      <c r="A3487" s="15"/>
    </row>
    <row r="3488" spans="1:1" x14ac:dyDescent="0.2">
      <c r="A3488" s="15"/>
    </row>
    <row r="3489" spans="1:1" x14ac:dyDescent="0.2">
      <c r="A3489" s="15"/>
    </row>
    <row r="3490" spans="1:1" x14ac:dyDescent="0.2">
      <c r="A3490" s="15"/>
    </row>
    <row r="3491" spans="1:1" x14ac:dyDescent="0.2">
      <c r="A3491" s="15"/>
    </row>
    <row r="3492" spans="1:1" x14ac:dyDescent="0.2">
      <c r="A3492" s="15"/>
    </row>
    <row r="3493" spans="1:1" x14ac:dyDescent="0.2">
      <c r="A3493" s="15"/>
    </row>
    <row r="3494" spans="1:1" x14ac:dyDescent="0.2">
      <c r="A3494" s="15"/>
    </row>
    <row r="3495" spans="1:1" x14ac:dyDescent="0.2">
      <c r="A3495" s="15"/>
    </row>
    <row r="3496" spans="1:1" x14ac:dyDescent="0.2">
      <c r="A3496" s="15"/>
    </row>
    <row r="3497" spans="1:1" x14ac:dyDescent="0.2">
      <c r="A3497" s="15"/>
    </row>
    <row r="3498" spans="1:1" x14ac:dyDescent="0.2">
      <c r="A3498" s="15"/>
    </row>
    <row r="3499" spans="1:1" x14ac:dyDescent="0.2">
      <c r="A3499" s="15"/>
    </row>
    <row r="3500" spans="1:1" x14ac:dyDescent="0.2">
      <c r="A3500" s="15"/>
    </row>
    <row r="3501" spans="1:1" x14ac:dyDescent="0.2">
      <c r="A3501" s="15"/>
    </row>
    <row r="3502" spans="1:1" x14ac:dyDescent="0.2">
      <c r="A3502" s="15"/>
    </row>
    <row r="3503" spans="1:1" x14ac:dyDescent="0.2">
      <c r="A3503" s="15"/>
    </row>
    <row r="3504" spans="1:1" x14ac:dyDescent="0.2">
      <c r="A3504" s="15"/>
    </row>
    <row r="3505" spans="1:1" x14ac:dyDescent="0.2">
      <c r="A3505" s="15"/>
    </row>
    <row r="3506" spans="1:1" x14ac:dyDescent="0.2">
      <c r="A3506" s="15"/>
    </row>
    <row r="3507" spans="1:1" x14ac:dyDescent="0.2">
      <c r="A3507" s="15"/>
    </row>
    <row r="3508" spans="1:1" x14ac:dyDescent="0.2">
      <c r="A3508" s="15"/>
    </row>
    <row r="3509" spans="1:1" x14ac:dyDescent="0.2">
      <c r="A3509" s="15"/>
    </row>
    <row r="3510" spans="1:1" x14ac:dyDescent="0.2">
      <c r="A3510" s="15"/>
    </row>
    <row r="3511" spans="1:1" x14ac:dyDescent="0.2">
      <c r="A3511" s="15"/>
    </row>
    <row r="3512" spans="1:1" x14ac:dyDescent="0.2">
      <c r="A3512" s="15"/>
    </row>
    <row r="3513" spans="1:1" x14ac:dyDescent="0.2">
      <c r="A3513" s="15"/>
    </row>
    <row r="3514" spans="1:1" x14ac:dyDescent="0.2">
      <c r="A3514" s="15"/>
    </row>
    <row r="3515" spans="1:1" x14ac:dyDescent="0.2">
      <c r="A3515" s="15"/>
    </row>
    <row r="3516" spans="1:1" x14ac:dyDescent="0.2">
      <c r="A3516" s="15"/>
    </row>
    <row r="3517" spans="1:1" x14ac:dyDescent="0.2">
      <c r="A3517" s="15"/>
    </row>
    <row r="3518" spans="1:1" x14ac:dyDescent="0.2">
      <c r="A3518" s="15"/>
    </row>
    <row r="3519" spans="1:1" x14ac:dyDescent="0.2">
      <c r="A3519" s="15"/>
    </row>
    <row r="3520" spans="1:1" x14ac:dyDescent="0.2">
      <c r="A3520" s="15"/>
    </row>
    <row r="3521" spans="1:1" x14ac:dyDescent="0.2">
      <c r="A3521" s="15"/>
    </row>
    <row r="3522" spans="1:1" x14ac:dyDescent="0.2">
      <c r="A3522" s="15"/>
    </row>
    <row r="3523" spans="1:1" x14ac:dyDescent="0.2">
      <c r="A3523" s="15"/>
    </row>
    <row r="3524" spans="1:1" x14ac:dyDescent="0.2">
      <c r="A3524" s="15"/>
    </row>
    <row r="3525" spans="1:1" x14ac:dyDescent="0.2">
      <c r="A3525" s="15"/>
    </row>
    <row r="3526" spans="1:1" x14ac:dyDescent="0.2">
      <c r="A3526" s="15"/>
    </row>
    <row r="3527" spans="1:1" x14ac:dyDescent="0.2">
      <c r="A3527" s="15"/>
    </row>
    <row r="3528" spans="1:1" x14ac:dyDescent="0.2">
      <c r="A3528" s="15"/>
    </row>
    <row r="3529" spans="1:1" x14ac:dyDescent="0.2">
      <c r="A3529" s="15"/>
    </row>
    <row r="3530" spans="1:1" x14ac:dyDescent="0.2">
      <c r="A3530" s="15"/>
    </row>
    <row r="3531" spans="1:1" x14ac:dyDescent="0.2">
      <c r="A3531" s="15"/>
    </row>
    <row r="3532" spans="1:1" x14ac:dyDescent="0.2">
      <c r="A3532" s="15"/>
    </row>
    <row r="3533" spans="1:1" x14ac:dyDescent="0.2">
      <c r="A3533" s="15"/>
    </row>
    <row r="3534" spans="1:1" x14ac:dyDescent="0.2">
      <c r="A3534" s="15"/>
    </row>
    <row r="3535" spans="1:1" x14ac:dyDescent="0.2">
      <c r="A3535" s="15"/>
    </row>
    <row r="3536" spans="1:1" x14ac:dyDescent="0.2">
      <c r="A3536" s="15"/>
    </row>
    <row r="3537" spans="1:1" x14ac:dyDescent="0.2">
      <c r="A3537" s="15"/>
    </row>
    <row r="3538" spans="1:1" x14ac:dyDescent="0.2">
      <c r="A3538" s="15"/>
    </row>
    <row r="3539" spans="1:1" x14ac:dyDescent="0.2">
      <c r="A3539" s="15"/>
    </row>
    <row r="3540" spans="1:1" x14ac:dyDescent="0.2">
      <c r="A3540" s="15"/>
    </row>
    <row r="3541" spans="1:1" x14ac:dyDescent="0.2">
      <c r="A3541" s="15"/>
    </row>
    <row r="3542" spans="1:1" x14ac:dyDescent="0.2">
      <c r="A3542" s="15"/>
    </row>
    <row r="3543" spans="1:1" x14ac:dyDescent="0.2">
      <c r="A3543" s="15"/>
    </row>
    <row r="3544" spans="1:1" x14ac:dyDescent="0.2">
      <c r="A3544" s="15"/>
    </row>
    <row r="3545" spans="1:1" x14ac:dyDescent="0.2">
      <c r="A3545" s="15"/>
    </row>
    <row r="3546" spans="1:1" x14ac:dyDescent="0.2">
      <c r="A3546" s="15"/>
    </row>
    <row r="3547" spans="1:1" x14ac:dyDescent="0.2">
      <c r="A3547" s="15"/>
    </row>
    <row r="3548" spans="1:1" x14ac:dyDescent="0.2">
      <c r="A3548" s="15"/>
    </row>
    <row r="3549" spans="1:1" x14ac:dyDescent="0.2">
      <c r="A3549" s="15"/>
    </row>
    <row r="3550" spans="1:1" x14ac:dyDescent="0.2">
      <c r="A3550" s="15"/>
    </row>
    <row r="3551" spans="1:1" x14ac:dyDescent="0.2">
      <c r="A3551" s="15"/>
    </row>
    <row r="3552" spans="1:1" x14ac:dyDescent="0.2">
      <c r="A3552" s="15"/>
    </row>
    <row r="3553" spans="1:1" x14ac:dyDescent="0.2">
      <c r="A3553" s="15"/>
    </row>
    <row r="3554" spans="1:1" x14ac:dyDescent="0.2">
      <c r="A3554" s="15"/>
    </row>
    <row r="3555" spans="1:1" x14ac:dyDescent="0.2">
      <c r="A3555" s="15"/>
    </row>
    <row r="3556" spans="1:1" x14ac:dyDescent="0.2">
      <c r="A3556" s="15"/>
    </row>
    <row r="3557" spans="1:1" x14ac:dyDescent="0.2">
      <c r="A3557" s="15"/>
    </row>
    <row r="3558" spans="1:1" x14ac:dyDescent="0.2">
      <c r="A3558" s="15"/>
    </row>
    <row r="3559" spans="1:1" x14ac:dyDescent="0.2">
      <c r="A3559" s="15"/>
    </row>
    <row r="3560" spans="1:1" x14ac:dyDescent="0.2">
      <c r="A3560" s="15"/>
    </row>
    <row r="3561" spans="1:1" x14ac:dyDescent="0.2">
      <c r="A3561" s="15"/>
    </row>
    <row r="3562" spans="1:1" x14ac:dyDescent="0.2">
      <c r="A3562" s="15"/>
    </row>
    <row r="3563" spans="1:1" x14ac:dyDescent="0.2">
      <c r="A3563" s="15"/>
    </row>
    <row r="3564" spans="1:1" x14ac:dyDescent="0.2">
      <c r="A3564" s="15"/>
    </row>
    <row r="3565" spans="1:1" x14ac:dyDescent="0.2">
      <c r="A3565" s="15"/>
    </row>
    <row r="3566" spans="1:1" x14ac:dyDescent="0.2">
      <c r="A3566" s="15"/>
    </row>
    <row r="3567" spans="1:1" x14ac:dyDescent="0.2">
      <c r="A3567" s="15"/>
    </row>
    <row r="3568" spans="1:1" x14ac:dyDescent="0.2">
      <c r="A3568" s="15"/>
    </row>
    <row r="3569" spans="1:1" x14ac:dyDescent="0.2">
      <c r="A3569" s="15"/>
    </row>
    <row r="3570" spans="1:1" x14ac:dyDescent="0.2">
      <c r="A3570" s="15"/>
    </row>
    <row r="3571" spans="1:1" x14ac:dyDescent="0.2">
      <c r="A3571" s="15"/>
    </row>
    <row r="3572" spans="1:1" x14ac:dyDescent="0.2">
      <c r="A3572" s="15"/>
    </row>
    <row r="3573" spans="1:1" x14ac:dyDescent="0.2">
      <c r="A3573" s="15"/>
    </row>
    <row r="3574" spans="1:1" x14ac:dyDescent="0.2">
      <c r="A3574" s="15"/>
    </row>
    <row r="3575" spans="1:1" x14ac:dyDescent="0.2">
      <c r="A3575" s="15"/>
    </row>
    <row r="3576" spans="1:1" x14ac:dyDescent="0.2">
      <c r="A3576" s="15"/>
    </row>
    <row r="3577" spans="1:1" x14ac:dyDescent="0.2">
      <c r="A3577" s="15"/>
    </row>
    <row r="3578" spans="1:1" x14ac:dyDescent="0.2">
      <c r="A3578" s="15"/>
    </row>
    <row r="3579" spans="1:1" x14ac:dyDescent="0.2">
      <c r="A3579" s="15"/>
    </row>
    <row r="3580" spans="1:1" x14ac:dyDescent="0.2">
      <c r="A3580" s="15"/>
    </row>
    <row r="3581" spans="1:1" x14ac:dyDescent="0.2">
      <c r="A3581" s="15"/>
    </row>
    <row r="3582" spans="1:1" x14ac:dyDescent="0.2">
      <c r="A3582" s="15"/>
    </row>
    <row r="3583" spans="1:1" x14ac:dyDescent="0.2">
      <c r="A3583" s="15"/>
    </row>
    <row r="3584" spans="1:1" x14ac:dyDescent="0.2">
      <c r="A3584" s="15"/>
    </row>
    <row r="3585" spans="1:1" x14ac:dyDescent="0.2">
      <c r="A3585" s="15"/>
    </row>
    <row r="3586" spans="1:1" x14ac:dyDescent="0.2">
      <c r="A3586" s="15"/>
    </row>
    <row r="3587" spans="1:1" x14ac:dyDescent="0.2">
      <c r="A3587" s="15"/>
    </row>
    <row r="3588" spans="1:1" x14ac:dyDescent="0.2">
      <c r="A3588" s="15"/>
    </row>
    <row r="3589" spans="1:1" x14ac:dyDescent="0.2">
      <c r="A3589" s="15"/>
    </row>
    <row r="3590" spans="1:1" x14ac:dyDescent="0.2">
      <c r="A3590" s="15"/>
    </row>
    <row r="3591" spans="1:1" x14ac:dyDescent="0.2">
      <c r="A3591" s="15"/>
    </row>
    <row r="3592" spans="1:1" x14ac:dyDescent="0.2">
      <c r="A3592" s="15"/>
    </row>
    <row r="3593" spans="1:1" x14ac:dyDescent="0.2">
      <c r="A3593" s="15"/>
    </row>
    <row r="3594" spans="1:1" x14ac:dyDescent="0.2">
      <c r="A3594" s="15"/>
    </row>
    <row r="3595" spans="1:1" x14ac:dyDescent="0.2">
      <c r="A3595" s="15"/>
    </row>
    <row r="3596" spans="1:1" x14ac:dyDescent="0.2">
      <c r="A3596" s="15"/>
    </row>
    <row r="3597" spans="1:1" x14ac:dyDescent="0.2">
      <c r="A3597" s="15"/>
    </row>
    <row r="3598" spans="1:1" x14ac:dyDescent="0.2">
      <c r="A3598" s="15"/>
    </row>
    <row r="3599" spans="1:1" x14ac:dyDescent="0.2">
      <c r="A3599" s="15"/>
    </row>
    <row r="3600" spans="1:1" x14ac:dyDescent="0.2">
      <c r="A3600" s="15"/>
    </row>
    <row r="3601" spans="1:1" x14ac:dyDescent="0.2">
      <c r="A3601" s="15"/>
    </row>
    <row r="3602" spans="1:1" x14ac:dyDescent="0.2">
      <c r="A3602" s="15"/>
    </row>
    <row r="3603" spans="1:1" x14ac:dyDescent="0.2">
      <c r="A3603" s="15"/>
    </row>
    <row r="3604" spans="1:1" x14ac:dyDescent="0.2">
      <c r="A3604" s="15"/>
    </row>
    <row r="3605" spans="1:1" x14ac:dyDescent="0.2">
      <c r="A3605" s="15"/>
    </row>
    <row r="3606" spans="1:1" x14ac:dyDescent="0.2">
      <c r="A3606" s="15"/>
    </row>
    <row r="3607" spans="1:1" x14ac:dyDescent="0.2">
      <c r="A3607" s="15"/>
    </row>
    <row r="3608" spans="1:1" x14ac:dyDescent="0.2">
      <c r="A3608" s="15"/>
    </row>
    <row r="3609" spans="1:1" x14ac:dyDescent="0.2">
      <c r="A3609" s="15"/>
    </row>
    <row r="3610" spans="1:1" x14ac:dyDescent="0.2">
      <c r="A3610" s="15"/>
    </row>
    <row r="3611" spans="1:1" x14ac:dyDescent="0.2">
      <c r="A3611" s="15"/>
    </row>
    <row r="3612" spans="1:1" x14ac:dyDescent="0.2">
      <c r="A3612" s="15"/>
    </row>
    <row r="3613" spans="1:1" x14ac:dyDescent="0.2">
      <c r="A3613" s="15"/>
    </row>
    <row r="3614" spans="1:1" x14ac:dyDescent="0.2">
      <c r="A3614" s="15"/>
    </row>
    <row r="3615" spans="1:1" x14ac:dyDescent="0.2">
      <c r="A3615" s="15"/>
    </row>
    <row r="3616" spans="1:1" x14ac:dyDescent="0.2">
      <c r="A3616" s="15"/>
    </row>
    <row r="3617" spans="1:1" x14ac:dyDescent="0.2">
      <c r="A3617" s="15"/>
    </row>
    <row r="3618" spans="1:1" x14ac:dyDescent="0.2">
      <c r="A3618" s="15"/>
    </row>
    <row r="3619" spans="1:1" x14ac:dyDescent="0.2">
      <c r="A3619" s="15"/>
    </row>
    <row r="3620" spans="1:1" x14ac:dyDescent="0.2">
      <c r="A3620" s="15"/>
    </row>
    <row r="3621" spans="1:1" x14ac:dyDescent="0.2">
      <c r="A3621" s="15"/>
    </row>
    <row r="3622" spans="1:1" x14ac:dyDescent="0.2">
      <c r="A3622" s="15"/>
    </row>
    <row r="3623" spans="1:1" x14ac:dyDescent="0.2">
      <c r="A3623" s="15"/>
    </row>
    <row r="3624" spans="1:1" x14ac:dyDescent="0.2">
      <c r="A3624" s="15"/>
    </row>
    <row r="3625" spans="1:1" x14ac:dyDescent="0.2">
      <c r="A3625" s="15"/>
    </row>
    <row r="3626" spans="1:1" x14ac:dyDescent="0.2">
      <c r="A3626" s="15"/>
    </row>
    <row r="3627" spans="1:1" x14ac:dyDescent="0.2">
      <c r="A3627" s="15"/>
    </row>
    <row r="3628" spans="1:1" x14ac:dyDescent="0.2">
      <c r="A3628" s="15"/>
    </row>
    <row r="3629" spans="1:1" x14ac:dyDescent="0.2">
      <c r="A3629" s="15"/>
    </row>
    <row r="3630" spans="1:1" x14ac:dyDescent="0.2">
      <c r="A3630" s="15"/>
    </row>
    <row r="3631" spans="1:1" x14ac:dyDescent="0.2">
      <c r="A3631" s="15"/>
    </row>
    <row r="3632" spans="1:1" x14ac:dyDescent="0.2">
      <c r="A3632" s="15"/>
    </row>
    <row r="3633" spans="1:1" x14ac:dyDescent="0.2">
      <c r="A3633" s="15"/>
    </row>
    <row r="3634" spans="1:1" x14ac:dyDescent="0.2">
      <c r="A3634" s="15"/>
    </row>
    <row r="3635" spans="1:1" x14ac:dyDescent="0.2">
      <c r="A3635" s="15"/>
    </row>
    <row r="3636" spans="1:1" x14ac:dyDescent="0.2">
      <c r="A3636" s="15"/>
    </row>
    <row r="3637" spans="1:1" x14ac:dyDescent="0.2">
      <c r="A3637" s="15"/>
    </row>
    <row r="3638" spans="1:1" x14ac:dyDescent="0.2">
      <c r="A3638" s="15"/>
    </row>
    <row r="3639" spans="1:1" x14ac:dyDescent="0.2">
      <c r="A3639" s="15"/>
    </row>
    <row r="3640" spans="1:1" x14ac:dyDescent="0.2">
      <c r="A3640" s="15"/>
    </row>
    <row r="3641" spans="1:1" x14ac:dyDescent="0.2">
      <c r="A3641" s="15"/>
    </row>
    <row r="3642" spans="1:1" x14ac:dyDescent="0.2">
      <c r="A3642" s="15"/>
    </row>
    <row r="3643" spans="1:1" x14ac:dyDescent="0.2">
      <c r="A3643" s="15"/>
    </row>
    <row r="3644" spans="1:1" x14ac:dyDescent="0.2">
      <c r="A3644" s="15"/>
    </row>
    <row r="3645" spans="1:1" x14ac:dyDescent="0.2">
      <c r="A3645" s="15"/>
    </row>
    <row r="3646" spans="1:1" x14ac:dyDescent="0.2">
      <c r="A3646" s="15"/>
    </row>
    <row r="3647" spans="1:1" x14ac:dyDescent="0.2">
      <c r="A3647" s="15"/>
    </row>
    <row r="3648" spans="1:1" x14ac:dyDescent="0.2">
      <c r="A3648" s="15"/>
    </row>
    <row r="3649" spans="1:1" x14ac:dyDescent="0.2">
      <c r="A3649" s="15"/>
    </row>
    <row r="3650" spans="1:1" x14ac:dyDescent="0.2">
      <c r="A3650" s="15"/>
    </row>
    <row r="3651" spans="1:1" x14ac:dyDescent="0.2">
      <c r="A3651" s="15"/>
    </row>
    <row r="3652" spans="1:1" x14ac:dyDescent="0.2">
      <c r="A3652" s="15"/>
    </row>
    <row r="3653" spans="1:1" x14ac:dyDescent="0.2">
      <c r="A3653" s="15"/>
    </row>
    <row r="3654" spans="1:1" x14ac:dyDescent="0.2">
      <c r="A3654" s="15"/>
    </row>
    <row r="3655" spans="1:1" x14ac:dyDescent="0.2">
      <c r="A3655" s="15"/>
    </row>
    <row r="3656" spans="1:1" x14ac:dyDescent="0.2">
      <c r="A3656" s="15"/>
    </row>
    <row r="3657" spans="1:1" x14ac:dyDescent="0.2">
      <c r="A3657" s="15"/>
    </row>
    <row r="3658" spans="1:1" x14ac:dyDescent="0.2">
      <c r="A3658" s="15"/>
    </row>
    <row r="3659" spans="1:1" x14ac:dyDescent="0.2">
      <c r="A3659" s="15"/>
    </row>
    <row r="3660" spans="1:1" x14ac:dyDescent="0.2">
      <c r="A3660" s="15"/>
    </row>
    <row r="3661" spans="1:1" x14ac:dyDescent="0.2">
      <c r="A3661" s="15"/>
    </row>
    <row r="3662" spans="1:1" x14ac:dyDescent="0.2">
      <c r="A3662" s="15"/>
    </row>
    <row r="3663" spans="1:1" x14ac:dyDescent="0.2">
      <c r="A3663" s="15"/>
    </row>
    <row r="3664" spans="1:1" x14ac:dyDescent="0.2">
      <c r="A3664" s="15"/>
    </row>
    <row r="3665" spans="1:1" x14ac:dyDescent="0.2">
      <c r="A3665" s="15"/>
    </row>
    <row r="3666" spans="1:1" x14ac:dyDescent="0.2">
      <c r="A3666" s="15"/>
    </row>
    <row r="3667" spans="1:1" x14ac:dyDescent="0.2">
      <c r="A3667" s="15"/>
    </row>
    <row r="3668" spans="1:1" x14ac:dyDescent="0.2">
      <c r="A3668" s="15"/>
    </row>
    <row r="3669" spans="1:1" x14ac:dyDescent="0.2">
      <c r="A3669" s="15"/>
    </row>
    <row r="3670" spans="1:1" x14ac:dyDescent="0.2">
      <c r="A3670" s="15"/>
    </row>
    <row r="3671" spans="1:1" x14ac:dyDescent="0.2">
      <c r="A3671" s="15"/>
    </row>
    <row r="3672" spans="1:1" x14ac:dyDescent="0.2">
      <c r="A3672" s="15"/>
    </row>
    <row r="3673" spans="1:1" x14ac:dyDescent="0.2">
      <c r="A3673" s="15"/>
    </row>
    <row r="3674" spans="1:1" x14ac:dyDescent="0.2">
      <c r="A3674" s="15"/>
    </row>
    <row r="3675" spans="1:1" x14ac:dyDescent="0.2">
      <c r="A3675" s="15"/>
    </row>
    <row r="3676" spans="1:1" x14ac:dyDescent="0.2">
      <c r="A3676" s="15"/>
    </row>
    <row r="3677" spans="1:1" x14ac:dyDescent="0.2">
      <c r="A3677" s="15"/>
    </row>
    <row r="3678" spans="1:1" x14ac:dyDescent="0.2">
      <c r="A3678" s="15"/>
    </row>
    <row r="3679" spans="1:1" x14ac:dyDescent="0.2">
      <c r="A3679" s="15"/>
    </row>
    <row r="3680" spans="1:1" x14ac:dyDescent="0.2">
      <c r="A3680" s="15"/>
    </row>
    <row r="3681" spans="1:1" x14ac:dyDescent="0.2">
      <c r="A3681" s="15"/>
    </row>
    <row r="3682" spans="1:1" x14ac:dyDescent="0.2">
      <c r="A3682" s="15"/>
    </row>
    <row r="3683" spans="1:1" x14ac:dyDescent="0.2">
      <c r="A3683" s="15"/>
    </row>
    <row r="3684" spans="1:1" x14ac:dyDescent="0.2">
      <c r="A3684" s="15"/>
    </row>
    <row r="3685" spans="1:1" x14ac:dyDescent="0.2">
      <c r="A3685" s="15"/>
    </row>
    <row r="3686" spans="1:1" x14ac:dyDescent="0.2">
      <c r="A3686" s="15"/>
    </row>
    <row r="3687" spans="1:1" x14ac:dyDescent="0.2">
      <c r="A3687" s="15"/>
    </row>
    <row r="3688" spans="1:1" x14ac:dyDescent="0.2">
      <c r="A3688" s="15"/>
    </row>
    <row r="3689" spans="1:1" x14ac:dyDescent="0.2">
      <c r="A3689" s="15"/>
    </row>
    <row r="3690" spans="1:1" x14ac:dyDescent="0.2">
      <c r="A3690" s="15"/>
    </row>
    <row r="3691" spans="1:1" x14ac:dyDescent="0.2">
      <c r="A3691" s="15"/>
    </row>
    <row r="3692" spans="1:1" x14ac:dyDescent="0.2">
      <c r="A3692" s="15"/>
    </row>
    <row r="3693" spans="1:1" x14ac:dyDescent="0.2">
      <c r="A3693" s="15"/>
    </row>
    <row r="3694" spans="1:1" x14ac:dyDescent="0.2">
      <c r="A3694" s="15"/>
    </row>
    <row r="3695" spans="1:1" x14ac:dyDescent="0.2">
      <c r="A3695" s="15"/>
    </row>
    <row r="3696" spans="1:1" x14ac:dyDescent="0.2">
      <c r="A3696" s="15"/>
    </row>
    <row r="3697" spans="1:1" x14ac:dyDescent="0.2">
      <c r="A3697" s="15"/>
    </row>
    <row r="3698" spans="1:1" x14ac:dyDescent="0.2">
      <c r="A3698" s="15"/>
    </row>
    <row r="3699" spans="1:1" x14ac:dyDescent="0.2">
      <c r="A3699" s="15"/>
    </row>
    <row r="3700" spans="1:1" x14ac:dyDescent="0.2">
      <c r="A3700" s="15"/>
    </row>
    <row r="3701" spans="1:1" x14ac:dyDescent="0.2">
      <c r="A3701" s="15"/>
    </row>
    <row r="3702" spans="1:1" x14ac:dyDescent="0.2">
      <c r="A3702" s="15"/>
    </row>
    <row r="3703" spans="1:1" x14ac:dyDescent="0.2">
      <c r="A3703" s="15"/>
    </row>
    <row r="3704" spans="1:1" x14ac:dyDescent="0.2">
      <c r="A3704" s="15"/>
    </row>
    <row r="3705" spans="1:1" x14ac:dyDescent="0.2">
      <c r="A3705" s="15"/>
    </row>
    <row r="3706" spans="1:1" x14ac:dyDescent="0.2">
      <c r="A3706" s="15"/>
    </row>
    <row r="3707" spans="1:1" x14ac:dyDescent="0.2">
      <c r="A3707" s="15"/>
    </row>
    <row r="3708" spans="1:1" x14ac:dyDescent="0.2">
      <c r="A3708" s="15"/>
    </row>
    <row r="3709" spans="1:1" x14ac:dyDescent="0.2">
      <c r="A3709" s="15"/>
    </row>
    <row r="3710" spans="1:1" x14ac:dyDescent="0.2">
      <c r="A3710" s="15"/>
    </row>
    <row r="3711" spans="1:1" x14ac:dyDescent="0.2">
      <c r="A3711" s="15"/>
    </row>
    <row r="3712" spans="1:1" x14ac:dyDescent="0.2">
      <c r="A3712" s="15"/>
    </row>
    <row r="3713" spans="1:1" x14ac:dyDescent="0.2">
      <c r="A3713" s="15"/>
    </row>
    <row r="3714" spans="1:1" x14ac:dyDescent="0.2">
      <c r="A3714" s="15"/>
    </row>
    <row r="3715" spans="1:1" x14ac:dyDescent="0.2">
      <c r="A3715" s="15"/>
    </row>
    <row r="3716" spans="1:1" x14ac:dyDescent="0.2">
      <c r="A3716" s="15"/>
    </row>
    <row r="3717" spans="1:1" x14ac:dyDescent="0.2">
      <c r="A3717" s="15"/>
    </row>
    <row r="3718" spans="1:1" x14ac:dyDescent="0.2">
      <c r="A3718" s="15"/>
    </row>
    <row r="3719" spans="1:1" x14ac:dyDescent="0.2">
      <c r="A3719" s="15"/>
    </row>
    <row r="3720" spans="1:1" x14ac:dyDescent="0.2">
      <c r="A3720" s="15"/>
    </row>
    <row r="3721" spans="1:1" x14ac:dyDescent="0.2">
      <c r="A3721" s="15"/>
    </row>
    <row r="3722" spans="1:1" x14ac:dyDescent="0.2">
      <c r="A3722" s="15"/>
    </row>
    <row r="3723" spans="1:1" x14ac:dyDescent="0.2">
      <c r="A3723" s="15"/>
    </row>
    <row r="3724" spans="1:1" x14ac:dyDescent="0.2">
      <c r="A3724" s="15"/>
    </row>
    <row r="3725" spans="1:1" x14ac:dyDescent="0.2">
      <c r="A3725" s="15"/>
    </row>
    <row r="3726" spans="1:1" x14ac:dyDescent="0.2">
      <c r="A3726" s="15"/>
    </row>
    <row r="3727" spans="1:1" x14ac:dyDescent="0.2">
      <c r="A3727" s="15"/>
    </row>
    <row r="3728" spans="1:1" x14ac:dyDescent="0.2">
      <c r="A3728" s="15"/>
    </row>
    <row r="3729" spans="1:1" x14ac:dyDescent="0.2">
      <c r="A3729" s="15"/>
    </row>
    <row r="3730" spans="1:1" x14ac:dyDescent="0.2">
      <c r="A3730" s="15"/>
    </row>
    <row r="3731" spans="1:1" x14ac:dyDescent="0.2">
      <c r="A3731" s="15"/>
    </row>
    <row r="3732" spans="1:1" x14ac:dyDescent="0.2">
      <c r="A3732" s="15"/>
    </row>
    <row r="3733" spans="1:1" x14ac:dyDescent="0.2">
      <c r="A3733" s="15"/>
    </row>
    <row r="3734" spans="1:1" x14ac:dyDescent="0.2">
      <c r="A3734" s="15"/>
    </row>
    <row r="3735" spans="1:1" x14ac:dyDescent="0.2">
      <c r="A3735" s="15"/>
    </row>
    <row r="3736" spans="1:1" x14ac:dyDescent="0.2">
      <c r="A3736" s="15"/>
    </row>
    <row r="3737" spans="1:1" x14ac:dyDescent="0.2">
      <c r="A3737" s="15"/>
    </row>
    <row r="3738" spans="1:1" x14ac:dyDescent="0.2">
      <c r="A3738" s="15"/>
    </row>
    <row r="3739" spans="1:1" x14ac:dyDescent="0.2">
      <c r="A3739" s="15"/>
    </row>
    <row r="3740" spans="1:1" x14ac:dyDescent="0.2">
      <c r="A3740" s="15"/>
    </row>
    <row r="3741" spans="1:1" x14ac:dyDescent="0.2">
      <c r="A3741" s="15"/>
    </row>
    <row r="3742" spans="1:1" x14ac:dyDescent="0.2">
      <c r="A3742" s="15"/>
    </row>
    <row r="3743" spans="1:1" x14ac:dyDescent="0.2">
      <c r="A3743" s="15"/>
    </row>
    <row r="3744" spans="1:1" x14ac:dyDescent="0.2">
      <c r="A3744" s="15"/>
    </row>
    <row r="3745" spans="1:1" x14ac:dyDescent="0.2">
      <c r="A3745" s="15"/>
    </row>
    <row r="3746" spans="1:1" x14ac:dyDescent="0.2">
      <c r="A3746" s="15"/>
    </row>
    <row r="3747" spans="1:1" x14ac:dyDescent="0.2">
      <c r="A3747" s="15"/>
    </row>
    <row r="3748" spans="1:1" x14ac:dyDescent="0.2">
      <c r="A3748" s="15"/>
    </row>
    <row r="3749" spans="1:1" x14ac:dyDescent="0.2">
      <c r="A3749" s="15"/>
    </row>
    <row r="3750" spans="1:1" x14ac:dyDescent="0.2">
      <c r="A3750" s="15"/>
    </row>
    <row r="3751" spans="1:1" x14ac:dyDescent="0.2">
      <c r="A3751" s="15"/>
    </row>
    <row r="3752" spans="1:1" x14ac:dyDescent="0.2">
      <c r="A3752" s="15"/>
    </row>
    <row r="3753" spans="1:1" x14ac:dyDescent="0.2">
      <c r="A3753" s="15"/>
    </row>
    <row r="3754" spans="1:1" x14ac:dyDescent="0.2">
      <c r="A3754" s="15"/>
    </row>
    <row r="3755" spans="1:1" x14ac:dyDescent="0.2">
      <c r="A3755" s="15"/>
    </row>
    <row r="3756" spans="1:1" x14ac:dyDescent="0.2">
      <c r="A3756" s="15"/>
    </row>
    <row r="3757" spans="1:1" x14ac:dyDescent="0.2">
      <c r="A3757" s="15"/>
    </row>
    <row r="3758" spans="1:1" x14ac:dyDescent="0.2">
      <c r="A3758" s="15"/>
    </row>
    <row r="3759" spans="1:1" x14ac:dyDescent="0.2">
      <c r="A3759" s="15"/>
    </row>
    <row r="3760" spans="1:1" x14ac:dyDescent="0.2">
      <c r="A3760" s="15"/>
    </row>
    <row r="3761" spans="1:1" x14ac:dyDescent="0.2">
      <c r="A3761" s="15"/>
    </row>
    <row r="3762" spans="1:1" x14ac:dyDescent="0.2">
      <c r="A3762" s="15"/>
    </row>
    <row r="3763" spans="1:1" x14ac:dyDescent="0.2">
      <c r="A3763" s="15"/>
    </row>
    <row r="3764" spans="1:1" x14ac:dyDescent="0.2">
      <c r="A3764" s="15"/>
    </row>
    <row r="3765" spans="1:1" x14ac:dyDescent="0.2">
      <c r="A3765" s="15"/>
    </row>
    <row r="3766" spans="1:1" x14ac:dyDescent="0.2">
      <c r="A3766" s="15"/>
    </row>
    <row r="3767" spans="1:1" x14ac:dyDescent="0.2">
      <c r="A3767" s="15"/>
    </row>
    <row r="3768" spans="1:1" x14ac:dyDescent="0.2">
      <c r="A3768" s="15"/>
    </row>
    <row r="3769" spans="1:1" x14ac:dyDescent="0.2">
      <c r="A3769" s="15"/>
    </row>
    <row r="3770" spans="1:1" x14ac:dyDescent="0.2">
      <c r="A3770" s="15"/>
    </row>
    <row r="3771" spans="1:1" x14ac:dyDescent="0.2">
      <c r="A3771" s="15"/>
    </row>
    <row r="3772" spans="1:1" x14ac:dyDescent="0.2">
      <c r="A3772" s="15"/>
    </row>
    <row r="3773" spans="1:1" x14ac:dyDescent="0.2">
      <c r="A3773" s="15"/>
    </row>
    <row r="3774" spans="1:1" x14ac:dyDescent="0.2">
      <c r="A3774" s="15"/>
    </row>
    <row r="3775" spans="1:1" x14ac:dyDescent="0.2">
      <c r="A3775" s="15"/>
    </row>
    <row r="3776" spans="1:1" x14ac:dyDescent="0.2">
      <c r="A3776" s="15"/>
    </row>
    <row r="3777" spans="1:1" x14ac:dyDescent="0.2">
      <c r="A3777" s="15"/>
    </row>
    <row r="3778" spans="1:1" x14ac:dyDescent="0.2">
      <c r="A3778" s="15"/>
    </row>
    <row r="3779" spans="1:1" x14ac:dyDescent="0.2">
      <c r="A3779" s="15"/>
    </row>
    <row r="3780" spans="1:1" x14ac:dyDescent="0.2">
      <c r="A3780" s="15"/>
    </row>
    <row r="3781" spans="1:1" x14ac:dyDescent="0.2">
      <c r="A3781" s="15"/>
    </row>
    <row r="3782" spans="1:1" x14ac:dyDescent="0.2">
      <c r="A3782" s="15"/>
    </row>
    <row r="3783" spans="1:1" x14ac:dyDescent="0.2">
      <c r="A3783" s="15"/>
    </row>
    <row r="3784" spans="1:1" x14ac:dyDescent="0.2">
      <c r="A3784" s="15"/>
    </row>
    <row r="3785" spans="1:1" x14ac:dyDescent="0.2">
      <c r="A3785" s="15"/>
    </row>
    <row r="3786" spans="1:1" x14ac:dyDescent="0.2">
      <c r="A3786" s="15"/>
    </row>
    <row r="3787" spans="1:1" x14ac:dyDescent="0.2">
      <c r="A3787" s="15"/>
    </row>
    <row r="3788" spans="1:1" x14ac:dyDescent="0.2">
      <c r="A3788" s="15"/>
    </row>
    <row r="3789" spans="1:1" x14ac:dyDescent="0.2">
      <c r="A3789" s="15"/>
    </row>
    <row r="3790" spans="1:1" x14ac:dyDescent="0.2">
      <c r="A3790" s="15"/>
    </row>
    <row r="3791" spans="1:1" x14ac:dyDescent="0.2">
      <c r="A3791" s="15"/>
    </row>
    <row r="3792" spans="1:1" x14ac:dyDescent="0.2">
      <c r="A3792" s="15"/>
    </row>
    <row r="3793" spans="1:1" x14ac:dyDescent="0.2">
      <c r="A3793" s="15"/>
    </row>
    <row r="3794" spans="1:1" x14ac:dyDescent="0.2">
      <c r="A3794" s="15"/>
    </row>
    <row r="3795" spans="1:1" x14ac:dyDescent="0.2">
      <c r="A3795" s="15"/>
    </row>
    <row r="3796" spans="1:1" x14ac:dyDescent="0.2">
      <c r="A3796" s="15"/>
    </row>
    <row r="3797" spans="1:1" x14ac:dyDescent="0.2">
      <c r="A3797" s="15"/>
    </row>
    <row r="3798" spans="1:1" x14ac:dyDescent="0.2">
      <c r="A3798" s="15"/>
    </row>
    <row r="3799" spans="1:1" x14ac:dyDescent="0.2">
      <c r="A3799" s="15"/>
    </row>
    <row r="3800" spans="1:1" x14ac:dyDescent="0.2">
      <c r="A3800" s="15"/>
    </row>
    <row r="3801" spans="1:1" x14ac:dyDescent="0.2">
      <c r="A3801" s="15"/>
    </row>
    <row r="3802" spans="1:1" x14ac:dyDescent="0.2">
      <c r="A3802" s="15"/>
    </row>
    <row r="3803" spans="1:1" x14ac:dyDescent="0.2">
      <c r="A3803" s="15"/>
    </row>
    <row r="3804" spans="1:1" x14ac:dyDescent="0.2">
      <c r="A3804" s="15"/>
    </row>
    <row r="3805" spans="1:1" x14ac:dyDescent="0.2">
      <c r="A3805" s="15"/>
    </row>
    <row r="3806" spans="1:1" x14ac:dyDescent="0.2">
      <c r="A3806" s="15"/>
    </row>
    <row r="3807" spans="1:1" x14ac:dyDescent="0.2">
      <c r="A3807" s="15"/>
    </row>
    <row r="3808" spans="1:1" x14ac:dyDescent="0.2">
      <c r="A3808" s="15"/>
    </row>
    <row r="3809" spans="1:1" x14ac:dyDescent="0.2">
      <c r="A3809" s="15"/>
    </row>
    <row r="3810" spans="1:1" x14ac:dyDescent="0.2">
      <c r="A3810" s="15"/>
    </row>
    <row r="3811" spans="1:1" x14ac:dyDescent="0.2">
      <c r="A3811" s="15"/>
    </row>
    <row r="3812" spans="1:1" x14ac:dyDescent="0.2">
      <c r="A3812" s="15"/>
    </row>
    <row r="3813" spans="1:1" x14ac:dyDescent="0.2">
      <c r="A3813" s="15"/>
    </row>
    <row r="3814" spans="1:1" x14ac:dyDescent="0.2">
      <c r="A3814" s="15"/>
    </row>
    <row r="3815" spans="1:1" x14ac:dyDescent="0.2">
      <c r="A3815" s="15"/>
    </row>
    <row r="3816" spans="1:1" x14ac:dyDescent="0.2">
      <c r="A3816" s="15"/>
    </row>
    <row r="3817" spans="1:1" x14ac:dyDescent="0.2">
      <c r="A3817" s="15"/>
    </row>
    <row r="3818" spans="1:1" x14ac:dyDescent="0.2">
      <c r="A3818" s="15"/>
    </row>
    <row r="3819" spans="1:1" x14ac:dyDescent="0.2">
      <c r="A3819" s="15"/>
    </row>
    <row r="3820" spans="1:1" x14ac:dyDescent="0.2">
      <c r="A3820" s="15"/>
    </row>
    <row r="3821" spans="1:1" x14ac:dyDescent="0.2">
      <c r="A3821" s="15"/>
    </row>
    <row r="3822" spans="1:1" x14ac:dyDescent="0.2">
      <c r="A3822" s="15"/>
    </row>
    <row r="3823" spans="1:1" x14ac:dyDescent="0.2">
      <c r="A3823" s="15"/>
    </row>
    <row r="3824" spans="1:1" x14ac:dyDescent="0.2">
      <c r="A3824" s="15"/>
    </row>
    <row r="3825" spans="1:1" x14ac:dyDescent="0.2">
      <c r="A3825" s="15"/>
    </row>
    <row r="3826" spans="1:1" x14ac:dyDescent="0.2">
      <c r="A3826" s="15"/>
    </row>
    <row r="3827" spans="1:1" x14ac:dyDescent="0.2">
      <c r="A3827" s="15"/>
    </row>
    <row r="3828" spans="1:1" x14ac:dyDescent="0.2">
      <c r="A3828" s="15"/>
    </row>
    <row r="3829" spans="1:1" x14ac:dyDescent="0.2">
      <c r="A3829" s="15"/>
    </row>
    <row r="3830" spans="1:1" x14ac:dyDescent="0.2">
      <c r="A3830" s="15"/>
    </row>
    <row r="3831" spans="1:1" x14ac:dyDescent="0.2">
      <c r="A3831" s="15"/>
    </row>
    <row r="3832" spans="1:1" x14ac:dyDescent="0.2">
      <c r="A3832" s="15"/>
    </row>
    <row r="3833" spans="1:1" x14ac:dyDescent="0.2">
      <c r="A3833" s="15"/>
    </row>
    <row r="3834" spans="1:1" x14ac:dyDescent="0.2">
      <c r="A3834" s="15"/>
    </row>
    <row r="3835" spans="1:1" x14ac:dyDescent="0.2">
      <c r="A3835" s="15"/>
    </row>
    <row r="3836" spans="1:1" x14ac:dyDescent="0.2">
      <c r="A3836" s="15"/>
    </row>
    <row r="3837" spans="1:1" x14ac:dyDescent="0.2">
      <c r="A3837" s="15"/>
    </row>
    <row r="3838" spans="1:1" x14ac:dyDescent="0.2">
      <c r="A3838" s="15"/>
    </row>
    <row r="3839" spans="1:1" x14ac:dyDescent="0.2">
      <c r="A3839" s="15"/>
    </row>
    <row r="3840" spans="1:1" x14ac:dyDescent="0.2">
      <c r="A3840" s="15"/>
    </row>
    <row r="3841" spans="1:1" x14ac:dyDescent="0.2">
      <c r="A3841" s="15"/>
    </row>
    <row r="3842" spans="1:1" x14ac:dyDescent="0.2">
      <c r="A3842" s="15"/>
    </row>
    <row r="3843" spans="1:1" x14ac:dyDescent="0.2">
      <c r="A3843" s="15"/>
    </row>
    <row r="3844" spans="1:1" x14ac:dyDescent="0.2">
      <c r="A3844" s="15"/>
    </row>
    <row r="3845" spans="1:1" x14ac:dyDescent="0.2">
      <c r="A3845" s="15"/>
    </row>
    <row r="3846" spans="1:1" x14ac:dyDescent="0.2">
      <c r="A3846" s="15"/>
    </row>
    <row r="3847" spans="1:1" x14ac:dyDescent="0.2">
      <c r="A3847" s="15"/>
    </row>
    <row r="3848" spans="1:1" x14ac:dyDescent="0.2">
      <c r="A3848" s="15"/>
    </row>
    <row r="3849" spans="1:1" x14ac:dyDescent="0.2">
      <c r="A3849" s="15"/>
    </row>
    <row r="3850" spans="1:1" x14ac:dyDescent="0.2">
      <c r="A3850" s="15"/>
    </row>
    <row r="3851" spans="1:1" x14ac:dyDescent="0.2">
      <c r="A3851" s="15"/>
    </row>
    <row r="3852" spans="1:1" x14ac:dyDescent="0.2">
      <c r="A3852" s="15"/>
    </row>
    <row r="3853" spans="1:1" x14ac:dyDescent="0.2">
      <c r="A3853" s="15"/>
    </row>
    <row r="3854" spans="1:1" x14ac:dyDescent="0.2">
      <c r="A3854" s="15"/>
    </row>
    <row r="3855" spans="1:1" x14ac:dyDescent="0.2">
      <c r="A3855" s="15"/>
    </row>
    <row r="3856" spans="1:1" x14ac:dyDescent="0.2">
      <c r="A3856" s="15"/>
    </row>
    <row r="3857" spans="1:1" x14ac:dyDescent="0.2">
      <c r="A3857" s="15"/>
    </row>
    <row r="3858" spans="1:1" x14ac:dyDescent="0.2">
      <c r="A3858" s="15"/>
    </row>
    <row r="3859" spans="1:1" x14ac:dyDescent="0.2">
      <c r="A3859" s="15"/>
    </row>
    <row r="3860" spans="1:1" x14ac:dyDescent="0.2">
      <c r="A3860" s="15"/>
    </row>
    <row r="3861" spans="1:1" x14ac:dyDescent="0.2">
      <c r="A3861" s="15"/>
    </row>
    <row r="3862" spans="1:1" x14ac:dyDescent="0.2">
      <c r="A3862" s="15"/>
    </row>
    <row r="3863" spans="1:1" x14ac:dyDescent="0.2">
      <c r="A3863" s="15"/>
    </row>
    <row r="3864" spans="1:1" x14ac:dyDescent="0.2">
      <c r="A3864" s="15"/>
    </row>
    <row r="3865" spans="1:1" x14ac:dyDescent="0.2">
      <c r="A3865" s="15"/>
    </row>
    <row r="3866" spans="1:1" x14ac:dyDescent="0.2">
      <c r="A3866" s="15"/>
    </row>
    <row r="3867" spans="1:1" x14ac:dyDescent="0.2">
      <c r="A3867" s="15"/>
    </row>
    <row r="3868" spans="1:1" x14ac:dyDescent="0.2">
      <c r="A3868" s="15"/>
    </row>
    <row r="3869" spans="1:1" x14ac:dyDescent="0.2">
      <c r="A3869" s="15"/>
    </row>
    <row r="3870" spans="1:1" x14ac:dyDescent="0.2">
      <c r="A3870" s="15"/>
    </row>
    <row r="3871" spans="1:1" x14ac:dyDescent="0.2">
      <c r="A3871" s="15"/>
    </row>
    <row r="3872" spans="1:1" x14ac:dyDescent="0.2">
      <c r="A3872" s="15"/>
    </row>
    <row r="3873" spans="1:1" x14ac:dyDescent="0.2">
      <c r="A3873" s="15"/>
    </row>
    <row r="3874" spans="1:1" x14ac:dyDescent="0.2">
      <c r="A3874" s="15"/>
    </row>
    <row r="3875" spans="1:1" x14ac:dyDescent="0.2">
      <c r="A3875" s="15"/>
    </row>
    <row r="3876" spans="1:1" x14ac:dyDescent="0.2">
      <c r="A3876" s="15"/>
    </row>
    <row r="3877" spans="1:1" x14ac:dyDescent="0.2">
      <c r="A3877" s="15"/>
    </row>
    <row r="3878" spans="1:1" x14ac:dyDescent="0.2">
      <c r="A3878" s="15"/>
    </row>
    <row r="3879" spans="1:1" x14ac:dyDescent="0.2">
      <c r="A3879" s="15"/>
    </row>
    <row r="3880" spans="1:1" x14ac:dyDescent="0.2">
      <c r="A3880" s="15"/>
    </row>
    <row r="3881" spans="1:1" x14ac:dyDescent="0.2">
      <c r="A3881" s="15"/>
    </row>
    <row r="3882" spans="1:1" x14ac:dyDescent="0.2">
      <c r="A3882" s="15"/>
    </row>
    <row r="3883" spans="1:1" x14ac:dyDescent="0.2">
      <c r="A3883" s="15"/>
    </row>
    <row r="3884" spans="1:1" x14ac:dyDescent="0.2">
      <c r="A3884" s="15"/>
    </row>
    <row r="3885" spans="1:1" x14ac:dyDescent="0.2">
      <c r="A3885" s="15"/>
    </row>
    <row r="3886" spans="1:1" x14ac:dyDescent="0.2">
      <c r="A3886" s="15"/>
    </row>
    <row r="3887" spans="1:1" x14ac:dyDescent="0.2">
      <c r="A3887" s="15"/>
    </row>
    <row r="3888" spans="1:1" x14ac:dyDescent="0.2">
      <c r="A3888" s="15"/>
    </row>
    <row r="3889" spans="1:1" x14ac:dyDescent="0.2">
      <c r="A3889" s="15"/>
    </row>
    <row r="3890" spans="1:1" x14ac:dyDescent="0.2">
      <c r="A3890" s="15"/>
    </row>
    <row r="3891" spans="1:1" x14ac:dyDescent="0.2">
      <c r="A3891" s="15"/>
    </row>
    <row r="3892" spans="1:1" x14ac:dyDescent="0.2">
      <c r="A3892" s="15"/>
    </row>
    <row r="3893" spans="1:1" x14ac:dyDescent="0.2">
      <c r="A3893" s="15"/>
    </row>
    <row r="3894" spans="1:1" x14ac:dyDescent="0.2">
      <c r="A3894" s="15"/>
    </row>
    <row r="3895" spans="1:1" x14ac:dyDescent="0.2">
      <c r="A3895" s="15"/>
    </row>
    <row r="3896" spans="1:1" x14ac:dyDescent="0.2">
      <c r="A3896" s="15"/>
    </row>
    <row r="3897" spans="1:1" x14ac:dyDescent="0.2">
      <c r="A3897" s="15"/>
    </row>
    <row r="3898" spans="1:1" x14ac:dyDescent="0.2">
      <c r="A3898" s="15"/>
    </row>
    <row r="3899" spans="1:1" x14ac:dyDescent="0.2">
      <c r="A3899" s="15"/>
    </row>
    <row r="3900" spans="1:1" x14ac:dyDescent="0.2">
      <c r="A3900" s="15"/>
    </row>
    <row r="3901" spans="1:1" x14ac:dyDescent="0.2">
      <c r="A3901" s="15"/>
    </row>
    <row r="3902" spans="1:1" x14ac:dyDescent="0.2">
      <c r="A3902" s="15"/>
    </row>
    <row r="3903" spans="1:1" x14ac:dyDescent="0.2">
      <c r="A3903" s="15"/>
    </row>
    <row r="3904" spans="1:1" x14ac:dyDescent="0.2">
      <c r="A3904" s="15"/>
    </row>
    <row r="3905" spans="1:1" x14ac:dyDescent="0.2">
      <c r="A3905" s="15"/>
    </row>
    <row r="3906" spans="1:1" x14ac:dyDescent="0.2">
      <c r="A3906" s="15"/>
    </row>
    <row r="3907" spans="1:1" x14ac:dyDescent="0.2">
      <c r="A3907" s="15"/>
    </row>
    <row r="3908" spans="1:1" x14ac:dyDescent="0.2">
      <c r="A3908" s="15"/>
    </row>
    <row r="3909" spans="1:1" x14ac:dyDescent="0.2">
      <c r="A3909" s="15"/>
    </row>
    <row r="3910" spans="1:1" x14ac:dyDescent="0.2">
      <c r="A3910" s="15"/>
    </row>
    <row r="3911" spans="1:1" x14ac:dyDescent="0.2">
      <c r="A3911" s="15"/>
    </row>
    <row r="3912" spans="1:1" x14ac:dyDescent="0.2">
      <c r="A3912" s="15"/>
    </row>
    <row r="3913" spans="1:1" x14ac:dyDescent="0.2">
      <c r="A3913" s="15"/>
    </row>
    <row r="3914" spans="1:1" x14ac:dyDescent="0.2">
      <c r="A3914" s="15"/>
    </row>
    <row r="3915" spans="1:1" x14ac:dyDescent="0.2">
      <c r="A3915" s="15"/>
    </row>
    <row r="3916" spans="1:1" x14ac:dyDescent="0.2">
      <c r="A3916" s="15"/>
    </row>
    <row r="3917" spans="1:1" x14ac:dyDescent="0.2">
      <c r="A3917" s="15"/>
    </row>
    <row r="3918" spans="1:1" x14ac:dyDescent="0.2">
      <c r="A3918" s="15"/>
    </row>
    <row r="3919" spans="1:1" x14ac:dyDescent="0.2">
      <c r="A3919" s="15"/>
    </row>
    <row r="3920" spans="1:1" x14ac:dyDescent="0.2">
      <c r="A3920" s="15"/>
    </row>
    <row r="3921" spans="1:1" x14ac:dyDescent="0.2">
      <c r="A3921" s="15"/>
    </row>
    <row r="3922" spans="1:1" x14ac:dyDescent="0.2">
      <c r="A3922" s="15"/>
    </row>
    <row r="3923" spans="1:1" x14ac:dyDescent="0.2">
      <c r="A3923" s="15"/>
    </row>
    <row r="3924" spans="1:1" x14ac:dyDescent="0.2">
      <c r="A3924" s="15"/>
    </row>
    <row r="3925" spans="1:1" x14ac:dyDescent="0.2">
      <c r="A3925" s="15"/>
    </row>
    <row r="3926" spans="1:1" x14ac:dyDescent="0.2">
      <c r="A3926" s="15"/>
    </row>
    <row r="3927" spans="1:1" x14ac:dyDescent="0.2">
      <c r="A3927" s="15"/>
    </row>
    <row r="3928" spans="1:1" x14ac:dyDescent="0.2">
      <c r="A3928" s="15"/>
    </row>
    <row r="3929" spans="1:1" x14ac:dyDescent="0.2">
      <c r="A3929" s="15"/>
    </row>
    <row r="3930" spans="1:1" x14ac:dyDescent="0.2">
      <c r="A3930" s="15"/>
    </row>
    <row r="3931" spans="1:1" x14ac:dyDescent="0.2">
      <c r="A3931" s="15"/>
    </row>
    <row r="3932" spans="1:1" x14ac:dyDescent="0.2">
      <c r="A3932" s="15"/>
    </row>
    <row r="3933" spans="1:1" x14ac:dyDescent="0.2">
      <c r="A3933" s="15"/>
    </row>
    <row r="3934" spans="1:1" x14ac:dyDescent="0.2">
      <c r="A3934" s="15"/>
    </row>
    <row r="3935" spans="1:1" x14ac:dyDescent="0.2">
      <c r="A3935" s="15"/>
    </row>
    <row r="3936" spans="1:1" x14ac:dyDescent="0.2">
      <c r="A3936" s="15"/>
    </row>
    <row r="3937" spans="1:1" x14ac:dyDescent="0.2">
      <c r="A3937" s="15"/>
    </row>
    <row r="3938" spans="1:1" x14ac:dyDescent="0.2">
      <c r="A3938" s="15"/>
    </row>
    <row r="3939" spans="1:1" x14ac:dyDescent="0.2">
      <c r="A3939" s="15"/>
    </row>
    <row r="3940" spans="1:1" x14ac:dyDescent="0.2">
      <c r="A3940" s="15"/>
    </row>
    <row r="3941" spans="1:1" x14ac:dyDescent="0.2">
      <c r="A3941" s="15"/>
    </row>
    <row r="3942" spans="1:1" x14ac:dyDescent="0.2">
      <c r="A3942" s="15"/>
    </row>
    <row r="3943" spans="1:1" x14ac:dyDescent="0.2">
      <c r="A3943" s="15"/>
    </row>
    <row r="3944" spans="1:1" x14ac:dyDescent="0.2">
      <c r="A3944" s="15"/>
    </row>
    <row r="3945" spans="1:1" x14ac:dyDescent="0.2">
      <c r="A3945" s="15"/>
    </row>
    <row r="3946" spans="1:1" x14ac:dyDescent="0.2">
      <c r="A3946" s="15"/>
    </row>
    <row r="3947" spans="1:1" x14ac:dyDescent="0.2">
      <c r="A3947" s="15"/>
    </row>
    <row r="3948" spans="1:1" x14ac:dyDescent="0.2">
      <c r="A3948" s="15"/>
    </row>
    <row r="3949" spans="1:1" x14ac:dyDescent="0.2">
      <c r="A3949" s="15"/>
    </row>
    <row r="3950" spans="1:1" x14ac:dyDescent="0.2">
      <c r="A3950" s="15"/>
    </row>
    <row r="3951" spans="1:1" x14ac:dyDescent="0.2">
      <c r="A3951" s="15"/>
    </row>
    <row r="3952" spans="1:1" x14ac:dyDescent="0.2">
      <c r="A3952" s="15"/>
    </row>
    <row r="3953" spans="1:1" x14ac:dyDescent="0.2">
      <c r="A3953" s="15"/>
    </row>
    <row r="3954" spans="1:1" x14ac:dyDescent="0.2">
      <c r="A3954" s="15"/>
    </row>
    <row r="3955" spans="1:1" x14ac:dyDescent="0.2">
      <c r="A3955" s="15"/>
    </row>
    <row r="3956" spans="1:1" x14ac:dyDescent="0.2">
      <c r="A3956" s="15"/>
    </row>
    <row r="3957" spans="1:1" x14ac:dyDescent="0.2">
      <c r="A3957" s="15"/>
    </row>
    <row r="3958" spans="1:1" x14ac:dyDescent="0.2">
      <c r="A3958" s="15"/>
    </row>
    <row r="3959" spans="1:1" x14ac:dyDescent="0.2">
      <c r="A3959" s="15"/>
    </row>
    <row r="3960" spans="1:1" x14ac:dyDescent="0.2">
      <c r="A3960" s="15"/>
    </row>
    <row r="3961" spans="1:1" x14ac:dyDescent="0.2">
      <c r="A3961" s="15"/>
    </row>
    <row r="3962" spans="1:1" x14ac:dyDescent="0.2">
      <c r="A3962" s="15"/>
    </row>
    <row r="3963" spans="1:1" x14ac:dyDescent="0.2">
      <c r="A3963" s="15"/>
    </row>
    <row r="3964" spans="1:1" x14ac:dyDescent="0.2">
      <c r="A3964" s="15"/>
    </row>
    <row r="3965" spans="1:1" x14ac:dyDescent="0.2">
      <c r="A3965" s="15"/>
    </row>
    <row r="3966" spans="1:1" x14ac:dyDescent="0.2">
      <c r="A3966" s="15"/>
    </row>
    <row r="3967" spans="1:1" x14ac:dyDescent="0.2">
      <c r="A3967" s="15"/>
    </row>
    <row r="3968" spans="1:1" x14ac:dyDescent="0.2">
      <c r="A3968" s="15"/>
    </row>
    <row r="3969" spans="1:1" x14ac:dyDescent="0.2">
      <c r="A3969" s="15"/>
    </row>
    <row r="3970" spans="1:1" x14ac:dyDescent="0.2">
      <c r="A3970" s="15"/>
    </row>
    <row r="3971" spans="1:1" x14ac:dyDescent="0.2">
      <c r="A3971" s="15"/>
    </row>
    <row r="3972" spans="1:1" x14ac:dyDescent="0.2">
      <c r="A3972" s="15"/>
    </row>
    <row r="3973" spans="1:1" x14ac:dyDescent="0.2">
      <c r="A3973" s="15"/>
    </row>
    <row r="3974" spans="1:1" x14ac:dyDescent="0.2">
      <c r="A3974" s="15"/>
    </row>
    <row r="3975" spans="1:1" x14ac:dyDescent="0.2">
      <c r="A3975" s="15"/>
    </row>
    <row r="3976" spans="1:1" x14ac:dyDescent="0.2">
      <c r="A3976" s="15"/>
    </row>
    <row r="3977" spans="1:1" x14ac:dyDescent="0.2">
      <c r="A3977" s="15"/>
    </row>
    <row r="3978" spans="1:1" x14ac:dyDescent="0.2">
      <c r="A3978" s="15"/>
    </row>
    <row r="3979" spans="1:1" x14ac:dyDescent="0.2">
      <c r="A3979" s="15"/>
    </row>
    <row r="3980" spans="1:1" x14ac:dyDescent="0.2">
      <c r="A3980" s="15"/>
    </row>
    <row r="3981" spans="1:1" x14ac:dyDescent="0.2">
      <c r="A3981" s="15"/>
    </row>
    <row r="3982" spans="1:1" x14ac:dyDescent="0.2">
      <c r="A3982" s="15"/>
    </row>
    <row r="3983" spans="1:1" x14ac:dyDescent="0.2">
      <c r="A3983" s="15"/>
    </row>
    <row r="3984" spans="1:1" x14ac:dyDescent="0.2">
      <c r="A3984" s="15"/>
    </row>
    <row r="3985" spans="1:1" x14ac:dyDescent="0.2">
      <c r="A3985" s="15"/>
    </row>
    <row r="3986" spans="1:1" x14ac:dyDescent="0.2">
      <c r="A3986" s="15"/>
    </row>
    <row r="3987" spans="1:1" x14ac:dyDescent="0.2">
      <c r="A3987" s="15"/>
    </row>
    <row r="3988" spans="1:1" x14ac:dyDescent="0.2">
      <c r="A3988" s="15"/>
    </row>
    <row r="3989" spans="1:1" x14ac:dyDescent="0.2">
      <c r="A3989" s="15"/>
    </row>
    <row r="3990" spans="1:1" x14ac:dyDescent="0.2">
      <c r="A3990" s="15"/>
    </row>
    <row r="3991" spans="1:1" x14ac:dyDescent="0.2">
      <c r="A3991" s="15"/>
    </row>
    <row r="3992" spans="1:1" x14ac:dyDescent="0.2">
      <c r="A3992" s="15"/>
    </row>
    <row r="3993" spans="1:1" x14ac:dyDescent="0.2">
      <c r="A3993" s="15"/>
    </row>
    <row r="3994" spans="1:1" x14ac:dyDescent="0.2">
      <c r="A3994" s="15"/>
    </row>
    <row r="3995" spans="1:1" x14ac:dyDescent="0.2">
      <c r="A3995" s="15"/>
    </row>
    <row r="3996" spans="1:1" x14ac:dyDescent="0.2">
      <c r="A3996" s="15"/>
    </row>
    <row r="3997" spans="1:1" x14ac:dyDescent="0.2">
      <c r="A3997" s="15"/>
    </row>
    <row r="3998" spans="1:1" x14ac:dyDescent="0.2">
      <c r="A3998" s="15"/>
    </row>
    <row r="3999" spans="1:1" x14ac:dyDescent="0.2">
      <c r="A3999" s="15"/>
    </row>
    <row r="4000" spans="1:1" x14ac:dyDescent="0.2">
      <c r="A4000" s="15"/>
    </row>
    <row r="4001" spans="1:1" x14ac:dyDescent="0.2">
      <c r="A4001" s="15"/>
    </row>
    <row r="4002" spans="1:1" x14ac:dyDescent="0.2">
      <c r="A4002" s="15"/>
    </row>
    <row r="4003" spans="1:1" x14ac:dyDescent="0.2">
      <c r="A4003" s="15"/>
    </row>
    <row r="4004" spans="1:1" x14ac:dyDescent="0.2">
      <c r="A4004" s="15"/>
    </row>
    <row r="4005" spans="1:1" x14ac:dyDescent="0.2">
      <c r="A4005" s="15"/>
    </row>
    <row r="4006" spans="1:1" x14ac:dyDescent="0.2">
      <c r="A4006" s="15"/>
    </row>
    <row r="4007" spans="1:1" x14ac:dyDescent="0.2">
      <c r="A4007" s="15"/>
    </row>
    <row r="4008" spans="1:1" x14ac:dyDescent="0.2">
      <c r="A4008" s="15"/>
    </row>
    <row r="4009" spans="1:1" x14ac:dyDescent="0.2">
      <c r="A4009" s="15"/>
    </row>
    <row r="4010" spans="1:1" x14ac:dyDescent="0.2">
      <c r="A4010" s="15"/>
    </row>
    <row r="4011" spans="1:1" x14ac:dyDescent="0.2">
      <c r="A4011" s="15"/>
    </row>
    <row r="4012" spans="1:1" x14ac:dyDescent="0.2">
      <c r="A4012" s="15"/>
    </row>
    <row r="4013" spans="1:1" x14ac:dyDescent="0.2">
      <c r="A4013" s="15"/>
    </row>
    <row r="4014" spans="1:1" x14ac:dyDescent="0.2">
      <c r="A4014" s="15"/>
    </row>
    <row r="4015" spans="1:1" x14ac:dyDescent="0.2">
      <c r="A4015" s="15"/>
    </row>
    <row r="4016" spans="1:1" x14ac:dyDescent="0.2">
      <c r="A4016" s="15"/>
    </row>
    <row r="4017" spans="1:1" x14ac:dyDescent="0.2">
      <c r="A4017" s="15"/>
    </row>
    <row r="4018" spans="1:1" x14ac:dyDescent="0.2">
      <c r="A4018" s="15"/>
    </row>
    <row r="4019" spans="1:1" x14ac:dyDescent="0.2">
      <c r="A4019" s="15"/>
    </row>
    <row r="4020" spans="1:1" x14ac:dyDescent="0.2">
      <c r="A4020" s="15"/>
    </row>
    <row r="4021" spans="1:1" x14ac:dyDescent="0.2">
      <c r="A4021" s="15"/>
    </row>
    <row r="4022" spans="1:1" x14ac:dyDescent="0.2">
      <c r="A4022" s="15"/>
    </row>
    <row r="4023" spans="1:1" x14ac:dyDescent="0.2">
      <c r="A4023" s="15"/>
    </row>
    <row r="4024" spans="1:1" x14ac:dyDescent="0.2">
      <c r="A4024" s="15"/>
    </row>
    <row r="4025" spans="1:1" x14ac:dyDescent="0.2">
      <c r="A4025" s="15"/>
    </row>
    <row r="4026" spans="1:1" x14ac:dyDescent="0.2">
      <c r="A4026" s="15"/>
    </row>
    <row r="4027" spans="1:1" x14ac:dyDescent="0.2">
      <c r="A4027" s="15"/>
    </row>
    <row r="4028" spans="1:1" x14ac:dyDescent="0.2">
      <c r="A4028" s="15"/>
    </row>
    <row r="4029" spans="1:1" x14ac:dyDescent="0.2">
      <c r="A4029" s="15"/>
    </row>
    <row r="4030" spans="1:1" x14ac:dyDescent="0.2">
      <c r="A4030" s="15"/>
    </row>
    <row r="4031" spans="1:1" x14ac:dyDescent="0.2">
      <c r="A4031" s="15"/>
    </row>
    <row r="4032" spans="1:1" x14ac:dyDescent="0.2">
      <c r="A4032" s="15"/>
    </row>
    <row r="4033" spans="1:1" x14ac:dyDescent="0.2">
      <c r="A4033" s="15"/>
    </row>
    <row r="4034" spans="1:1" x14ac:dyDescent="0.2">
      <c r="A4034" s="15"/>
    </row>
    <row r="4035" spans="1:1" x14ac:dyDescent="0.2">
      <c r="A4035" s="15"/>
    </row>
    <row r="4036" spans="1:1" x14ac:dyDescent="0.2">
      <c r="A4036" s="15"/>
    </row>
    <row r="4037" spans="1:1" x14ac:dyDescent="0.2">
      <c r="A4037" s="15"/>
    </row>
    <row r="4038" spans="1:1" x14ac:dyDescent="0.2">
      <c r="A4038" s="15"/>
    </row>
    <row r="4039" spans="1:1" x14ac:dyDescent="0.2">
      <c r="A4039" s="15"/>
    </row>
    <row r="4040" spans="1:1" x14ac:dyDescent="0.2">
      <c r="A4040" s="15"/>
    </row>
    <row r="4041" spans="1:1" x14ac:dyDescent="0.2">
      <c r="A4041" s="15"/>
    </row>
    <row r="4042" spans="1:1" x14ac:dyDescent="0.2">
      <c r="A4042" s="15"/>
    </row>
    <row r="4043" spans="1:1" x14ac:dyDescent="0.2">
      <c r="A4043" s="15"/>
    </row>
    <row r="4044" spans="1:1" x14ac:dyDescent="0.2">
      <c r="A4044" s="15"/>
    </row>
    <row r="4045" spans="1:1" x14ac:dyDescent="0.2">
      <c r="A4045" s="15"/>
    </row>
    <row r="4046" spans="1:1" x14ac:dyDescent="0.2">
      <c r="A4046" s="15"/>
    </row>
    <row r="4047" spans="1:1" x14ac:dyDescent="0.2">
      <c r="A4047" s="15"/>
    </row>
    <row r="4048" spans="1:1" x14ac:dyDescent="0.2">
      <c r="A4048" s="15"/>
    </row>
    <row r="4049" spans="1:1" x14ac:dyDescent="0.2">
      <c r="A4049" s="15"/>
    </row>
    <row r="4050" spans="1:1" x14ac:dyDescent="0.2">
      <c r="A4050" s="15"/>
    </row>
    <row r="4051" spans="1:1" x14ac:dyDescent="0.2">
      <c r="A4051" s="15"/>
    </row>
    <row r="4052" spans="1:1" x14ac:dyDescent="0.2">
      <c r="A4052" s="15"/>
    </row>
    <row r="4053" spans="1:1" x14ac:dyDescent="0.2">
      <c r="A4053" s="15"/>
    </row>
    <row r="4054" spans="1:1" x14ac:dyDescent="0.2">
      <c r="A4054" s="15"/>
    </row>
    <row r="4055" spans="1:1" x14ac:dyDescent="0.2">
      <c r="A4055" s="15"/>
    </row>
    <row r="4056" spans="1:1" x14ac:dyDescent="0.2">
      <c r="A4056" s="15"/>
    </row>
    <row r="4057" spans="1:1" x14ac:dyDescent="0.2">
      <c r="A4057" s="15"/>
    </row>
    <row r="4058" spans="1:1" x14ac:dyDescent="0.2">
      <c r="A4058" s="15"/>
    </row>
    <row r="4059" spans="1:1" x14ac:dyDescent="0.2">
      <c r="A4059" s="15"/>
    </row>
    <row r="4060" spans="1:1" x14ac:dyDescent="0.2">
      <c r="A4060" s="15"/>
    </row>
    <row r="4061" spans="1:1" x14ac:dyDescent="0.2">
      <c r="A4061" s="15"/>
    </row>
    <row r="4062" spans="1:1" x14ac:dyDescent="0.2">
      <c r="A4062" s="15"/>
    </row>
    <row r="4063" spans="1:1" x14ac:dyDescent="0.2">
      <c r="A4063" s="15"/>
    </row>
    <row r="4064" spans="1:1" x14ac:dyDescent="0.2">
      <c r="A4064" s="15"/>
    </row>
    <row r="4065" spans="1:1" x14ac:dyDescent="0.2">
      <c r="A4065" s="15"/>
    </row>
    <row r="4066" spans="1:1" x14ac:dyDescent="0.2">
      <c r="A4066" s="15"/>
    </row>
    <row r="4067" spans="1:1" x14ac:dyDescent="0.2">
      <c r="A4067" s="15"/>
    </row>
    <row r="4068" spans="1:1" x14ac:dyDescent="0.2">
      <c r="A4068" s="15"/>
    </row>
    <row r="4069" spans="1:1" x14ac:dyDescent="0.2">
      <c r="A4069" s="15"/>
    </row>
    <row r="4070" spans="1:1" x14ac:dyDescent="0.2">
      <c r="A4070" s="15"/>
    </row>
    <row r="4071" spans="1:1" x14ac:dyDescent="0.2">
      <c r="A4071" s="15"/>
    </row>
    <row r="4072" spans="1:1" x14ac:dyDescent="0.2">
      <c r="A4072" s="15"/>
    </row>
    <row r="4073" spans="1:1" x14ac:dyDescent="0.2">
      <c r="A4073" s="15"/>
    </row>
    <row r="4074" spans="1:1" x14ac:dyDescent="0.2">
      <c r="A4074" s="15"/>
    </row>
    <row r="4075" spans="1:1" x14ac:dyDescent="0.2">
      <c r="A4075" s="15"/>
    </row>
    <row r="4076" spans="1:1" x14ac:dyDescent="0.2">
      <c r="A4076" s="15"/>
    </row>
    <row r="4077" spans="1:1" x14ac:dyDescent="0.2">
      <c r="A4077" s="15"/>
    </row>
    <row r="4078" spans="1:1" x14ac:dyDescent="0.2">
      <c r="A4078" s="15"/>
    </row>
    <row r="4079" spans="1:1" x14ac:dyDescent="0.2">
      <c r="A4079" s="15"/>
    </row>
    <row r="4080" spans="1:1" x14ac:dyDescent="0.2">
      <c r="A4080" s="15"/>
    </row>
    <row r="4081" spans="1:1" x14ac:dyDescent="0.2">
      <c r="A4081" s="15"/>
    </row>
    <row r="4082" spans="1:1" x14ac:dyDescent="0.2">
      <c r="A4082" s="15"/>
    </row>
    <row r="4083" spans="1:1" x14ac:dyDescent="0.2">
      <c r="A4083" s="15"/>
    </row>
    <row r="4084" spans="1:1" x14ac:dyDescent="0.2">
      <c r="A4084" s="15"/>
    </row>
    <row r="4085" spans="1:1" x14ac:dyDescent="0.2">
      <c r="A4085" s="15"/>
    </row>
    <row r="4086" spans="1:1" x14ac:dyDescent="0.2">
      <c r="A4086" s="15"/>
    </row>
    <row r="4087" spans="1:1" x14ac:dyDescent="0.2">
      <c r="A4087" s="15"/>
    </row>
    <row r="4088" spans="1:1" x14ac:dyDescent="0.2">
      <c r="A4088" s="15"/>
    </row>
    <row r="4089" spans="1:1" x14ac:dyDescent="0.2">
      <c r="A4089" s="15"/>
    </row>
    <row r="4090" spans="1:1" x14ac:dyDescent="0.2">
      <c r="A4090" s="15"/>
    </row>
    <row r="4091" spans="1:1" x14ac:dyDescent="0.2">
      <c r="A4091" s="15"/>
    </row>
    <row r="4092" spans="1:1" x14ac:dyDescent="0.2">
      <c r="A4092" s="15"/>
    </row>
    <row r="4093" spans="1:1" x14ac:dyDescent="0.2">
      <c r="A4093" s="15"/>
    </row>
    <row r="4094" spans="1:1" x14ac:dyDescent="0.2">
      <c r="A4094" s="15"/>
    </row>
    <row r="4095" spans="1:1" x14ac:dyDescent="0.2">
      <c r="A4095" s="15"/>
    </row>
    <row r="4096" spans="1:1" x14ac:dyDescent="0.2">
      <c r="A4096" s="15"/>
    </row>
    <row r="4097" spans="1:1" x14ac:dyDescent="0.2">
      <c r="A4097" s="15"/>
    </row>
    <row r="4098" spans="1:1" x14ac:dyDescent="0.2">
      <c r="A4098" s="15"/>
    </row>
    <row r="4099" spans="1:1" x14ac:dyDescent="0.2">
      <c r="A4099" s="15"/>
    </row>
    <row r="4100" spans="1:1" x14ac:dyDescent="0.2">
      <c r="A4100" s="15"/>
    </row>
    <row r="4101" spans="1:1" x14ac:dyDescent="0.2">
      <c r="A4101" s="15"/>
    </row>
    <row r="4102" spans="1:1" x14ac:dyDescent="0.2">
      <c r="A4102" s="15"/>
    </row>
    <row r="4103" spans="1:1" x14ac:dyDescent="0.2">
      <c r="A4103" s="15"/>
    </row>
    <row r="4104" spans="1:1" x14ac:dyDescent="0.2">
      <c r="A4104" s="15"/>
    </row>
    <row r="4105" spans="1:1" x14ac:dyDescent="0.2">
      <c r="A4105" s="15"/>
    </row>
    <row r="4106" spans="1:1" x14ac:dyDescent="0.2">
      <c r="A4106" s="15"/>
    </row>
    <row r="4107" spans="1:1" x14ac:dyDescent="0.2">
      <c r="A4107" s="15"/>
    </row>
    <row r="4108" spans="1:1" x14ac:dyDescent="0.2">
      <c r="A4108" s="15"/>
    </row>
    <row r="4109" spans="1:1" x14ac:dyDescent="0.2">
      <c r="A4109" s="15"/>
    </row>
    <row r="4110" spans="1:1" x14ac:dyDescent="0.2">
      <c r="A4110" s="15"/>
    </row>
    <row r="4111" spans="1:1" x14ac:dyDescent="0.2">
      <c r="A4111" s="15"/>
    </row>
    <row r="4112" spans="1:1" x14ac:dyDescent="0.2">
      <c r="A4112" s="15"/>
    </row>
    <row r="4113" spans="1:1" x14ac:dyDescent="0.2">
      <c r="A4113" s="15"/>
    </row>
    <row r="4114" spans="1:1" x14ac:dyDescent="0.2">
      <c r="A4114" s="15"/>
    </row>
    <row r="4115" spans="1:1" x14ac:dyDescent="0.2">
      <c r="A4115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21" customWidth="1"/>
    <col min="11" max="11" width="17.83203125" customWidth="1"/>
    <col min="12" max="12" width="20.5" style="21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33203125" bestFit="1" customWidth="1"/>
    <col min="18" max="18" width="15" bestFit="1" customWidth="1"/>
    <col min="19" max="19" width="41.1640625" customWidth="1"/>
    <col min="20" max="20" width="14.5" bestFit="1" customWidth="1"/>
    <col min="21" max="21" width="14.83203125" style="21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0" t="s">
        <v>8366</v>
      </c>
      <c r="K1" s="1" t="s">
        <v>8259</v>
      </c>
      <c r="L1" s="20" t="s">
        <v>8367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" t="s">
        <v>8358</v>
      </c>
      <c r="T1" s="1" t="s">
        <v>8359</v>
      </c>
      <c r="U1" s="20" t="s">
        <v>8368</v>
      </c>
      <c r="V1" s="1" t="s">
        <v>8381</v>
      </c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 s="19">
        <f>(((I2/60)/60)/24)+DATE(1970,1,1)</f>
        <v>42208.125</v>
      </c>
      <c r="K2">
        <v>1434931811</v>
      </c>
      <c r="L2" s="1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 t="shared" ref="Q2:Q65" si="0">ROUND(E2/D2*100,0)</f>
        <v>137</v>
      </c>
      <c r="R2">
        <f t="shared" ref="R2:R65" si="1">IFERROR(ROUND(E2/N2,2),0)</f>
        <v>63.92</v>
      </c>
      <c r="S2" t="s">
        <v>8308</v>
      </c>
      <c r="T2" t="s">
        <v>8309</v>
      </c>
      <c r="U2" s="19">
        <f>(((I2/60)/60)/24)+DATE(1970,1,1)</f>
        <v>42208.125</v>
      </c>
      <c r="V2">
        <f>YEAR(L2)</f>
        <v>2015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 s="19">
        <f t="shared" ref="J3:J66" si="2">(((I3/60)/60)/24)+DATE(1970,1,1)</f>
        <v>42796.600497685184</v>
      </c>
      <c r="K3">
        <v>1485872683</v>
      </c>
      <c r="L3" s="1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si="0"/>
        <v>143</v>
      </c>
      <c r="R3">
        <f t="shared" si="1"/>
        <v>185.48</v>
      </c>
      <c r="S3" t="s">
        <v>8308</v>
      </c>
      <c r="T3" t="s">
        <v>8309</v>
      </c>
      <c r="U3" s="19">
        <f t="shared" ref="U3:U66" si="4">(((I3/60)/60)/24)+DATE(1970,1,1)</f>
        <v>42796.600497685184</v>
      </c>
      <c r="V3">
        <f t="shared" ref="V3:V66" si="5">YEAR(L3)</f>
        <v>2017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 s="19">
        <f t="shared" si="2"/>
        <v>42415.702349537038</v>
      </c>
      <c r="K4">
        <v>1454691083</v>
      </c>
      <c r="L4" s="19">
        <f t="shared" si="3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0"/>
        <v>105</v>
      </c>
      <c r="R4">
        <f t="shared" si="1"/>
        <v>15</v>
      </c>
      <c r="S4" t="s">
        <v>8308</v>
      </c>
      <c r="T4" t="s">
        <v>8309</v>
      </c>
      <c r="U4" s="19">
        <f t="shared" si="4"/>
        <v>42415.702349537038</v>
      </c>
      <c r="V4">
        <f t="shared" si="5"/>
        <v>2016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 s="19">
        <f t="shared" si="2"/>
        <v>41858.515127314815</v>
      </c>
      <c r="K5">
        <v>1404822107</v>
      </c>
      <c r="L5" s="19">
        <f t="shared" si="3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0"/>
        <v>104</v>
      </c>
      <c r="R5">
        <f t="shared" si="1"/>
        <v>69.27</v>
      </c>
      <c r="S5" t="s">
        <v>8308</v>
      </c>
      <c r="T5" t="s">
        <v>8309</v>
      </c>
      <c r="U5" s="19">
        <f t="shared" si="4"/>
        <v>41858.515127314815</v>
      </c>
      <c r="V5">
        <f t="shared" si="5"/>
        <v>2014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 s="19">
        <f t="shared" si="2"/>
        <v>42357.834247685183</v>
      </c>
      <c r="K6">
        <v>1447963279</v>
      </c>
      <c r="L6" s="19">
        <f t="shared" si="3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0"/>
        <v>123</v>
      </c>
      <c r="R6">
        <f t="shared" si="1"/>
        <v>190.55</v>
      </c>
      <c r="S6" t="s">
        <v>8308</v>
      </c>
      <c r="T6" t="s">
        <v>8309</v>
      </c>
      <c r="U6" s="19">
        <f t="shared" si="4"/>
        <v>42357.834247685183</v>
      </c>
      <c r="V6">
        <f t="shared" si="5"/>
        <v>2015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 s="19">
        <f t="shared" si="2"/>
        <v>42580.232638888891</v>
      </c>
      <c r="K7">
        <v>1468362207</v>
      </c>
      <c r="L7" s="19">
        <f t="shared" si="3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0"/>
        <v>110</v>
      </c>
      <c r="R7">
        <f t="shared" si="1"/>
        <v>93.4</v>
      </c>
      <c r="S7" t="s">
        <v>8308</v>
      </c>
      <c r="T7" t="s">
        <v>8309</v>
      </c>
      <c r="U7" s="19">
        <f t="shared" si="4"/>
        <v>42580.232638888891</v>
      </c>
      <c r="V7">
        <f t="shared" si="5"/>
        <v>2016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 s="19">
        <f t="shared" si="2"/>
        <v>41804.072337962964</v>
      </c>
      <c r="K8">
        <v>1401846250</v>
      </c>
      <c r="L8" s="19">
        <f t="shared" si="3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0"/>
        <v>106</v>
      </c>
      <c r="R8">
        <f t="shared" si="1"/>
        <v>146.88</v>
      </c>
      <c r="S8" t="s">
        <v>8308</v>
      </c>
      <c r="T8" t="s">
        <v>8309</v>
      </c>
      <c r="U8" s="19">
        <f t="shared" si="4"/>
        <v>41804.072337962964</v>
      </c>
      <c r="V8">
        <f t="shared" si="5"/>
        <v>2014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 s="19">
        <f t="shared" si="2"/>
        <v>42556.047071759262</v>
      </c>
      <c r="K9">
        <v>1464224867</v>
      </c>
      <c r="L9" s="19">
        <f t="shared" si="3"/>
        <v>42516.047071759262</v>
      </c>
      <c r="M9" t="b">
        <v>0</v>
      </c>
      <c r="N9">
        <v>57</v>
      </c>
      <c r="O9" t="b">
        <v>1</v>
      </c>
      <c r="P9" t="s">
        <v>8263</v>
      </c>
      <c r="Q9">
        <f t="shared" si="0"/>
        <v>101</v>
      </c>
      <c r="R9">
        <f t="shared" si="1"/>
        <v>159.82</v>
      </c>
      <c r="S9" t="s">
        <v>8308</v>
      </c>
      <c r="T9" t="s">
        <v>8309</v>
      </c>
      <c r="U9" s="19">
        <f t="shared" si="4"/>
        <v>42556.047071759262</v>
      </c>
      <c r="V9">
        <f t="shared" si="5"/>
        <v>2016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 s="19">
        <f t="shared" si="2"/>
        <v>42475.875</v>
      </c>
      <c r="K10">
        <v>1460155212</v>
      </c>
      <c r="L10" s="19">
        <f t="shared" si="3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0"/>
        <v>100</v>
      </c>
      <c r="R10">
        <f t="shared" si="1"/>
        <v>291.79000000000002</v>
      </c>
      <c r="S10" t="s">
        <v>8308</v>
      </c>
      <c r="T10" t="s">
        <v>8309</v>
      </c>
      <c r="U10" s="19">
        <f t="shared" si="4"/>
        <v>42475.875</v>
      </c>
      <c r="V10">
        <f t="shared" si="5"/>
        <v>2016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 s="19">
        <f t="shared" si="2"/>
        <v>42477.103518518517</v>
      </c>
      <c r="K11">
        <v>1458268144</v>
      </c>
      <c r="L11" s="19">
        <f t="shared" si="3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0"/>
        <v>126</v>
      </c>
      <c r="R11">
        <f t="shared" si="1"/>
        <v>31.5</v>
      </c>
      <c r="S11" t="s">
        <v>8308</v>
      </c>
      <c r="T11" t="s">
        <v>8309</v>
      </c>
      <c r="U11" s="19">
        <f t="shared" si="4"/>
        <v>42477.103518518517</v>
      </c>
      <c r="V11">
        <f t="shared" si="5"/>
        <v>2016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 s="19">
        <f t="shared" si="2"/>
        <v>41815.068043981482</v>
      </c>
      <c r="K12">
        <v>1400636279</v>
      </c>
      <c r="L12" s="19">
        <f t="shared" si="3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0"/>
        <v>101</v>
      </c>
      <c r="R12">
        <f t="shared" si="1"/>
        <v>158.68</v>
      </c>
      <c r="S12" t="s">
        <v>8308</v>
      </c>
      <c r="T12" t="s">
        <v>8309</v>
      </c>
      <c r="U12" s="19">
        <f t="shared" si="4"/>
        <v>41815.068043981482</v>
      </c>
      <c r="V12">
        <f t="shared" si="5"/>
        <v>2014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 s="19">
        <f t="shared" si="2"/>
        <v>42604.125</v>
      </c>
      <c r="K13">
        <v>1469126462</v>
      </c>
      <c r="L13" s="19">
        <f t="shared" si="3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0"/>
        <v>121</v>
      </c>
      <c r="R13">
        <f t="shared" si="1"/>
        <v>80.33</v>
      </c>
      <c r="S13" t="s">
        <v>8308</v>
      </c>
      <c r="T13" t="s">
        <v>8309</v>
      </c>
      <c r="U13" s="19">
        <f t="shared" si="4"/>
        <v>42604.125</v>
      </c>
      <c r="V13">
        <f t="shared" si="5"/>
        <v>2016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 s="19">
        <f t="shared" si="2"/>
        <v>41836.125</v>
      </c>
      <c r="K14">
        <v>1401642425</v>
      </c>
      <c r="L14" s="19">
        <f t="shared" si="3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0"/>
        <v>165</v>
      </c>
      <c r="R14">
        <f t="shared" si="1"/>
        <v>59.96</v>
      </c>
      <c r="S14" t="s">
        <v>8308</v>
      </c>
      <c r="T14" t="s">
        <v>8309</v>
      </c>
      <c r="U14" s="19">
        <f t="shared" si="4"/>
        <v>41836.125</v>
      </c>
      <c r="V14">
        <f t="shared" si="5"/>
        <v>2014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 s="19">
        <f t="shared" si="2"/>
        <v>42544.852083333331</v>
      </c>
      <c r="K15">
        <v>1463588109</v>
      </c>
      <c r="L15" s="19">
        <f t="shared" si="3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0"/>
        <v>160</v>
      </c>
      <c r="R15">
        <f t="shared" si="1"/>
        <v>109.78</v>
      </c>
      <c r="S15" t="s">
        <v>8308</v>
      </c>
      <c r="T15" t="s">
        <v>8309</v>
      </c>
      <c r="U15" s="19">
        <f t="shared" si="4"/>
        <v>42544.852083333331</v>
      </c>
      <c r="V15">
        <f t="shared" si="5"/>
        <v>2016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 s="19">
        <f t="shared" si="2"/>
        <v>41833.582638888889</v>
      </c>
      <c r="K16">
        <v>1403051888</v>
      </c>
      <c r="L16" s="19">
        <f t="shared" si="3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0"/>
        <v>101</v>
      </c>
      <c r="R16">
        <f t="shared" si="1"/>
        <v>147.71</v>
      </c>
      <c r="S16" t="s">
        <v>8308</v>
      </c>
      <c r="T16" t="s">
        <v>8309</v>
      </c>
      <c r="U16" s="19">
        <f t="shared" si="4"/>
        <v>41833.582638888889</v>
      </c>
      <c r="V16">
        <f t="shared" si="5"/>
        <v>2014</v>
      </c>
    </row>
    <row r="17" spans="1:22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 s="19">
        <f t="shared" si="2"/>
        <v>42274.843055555553</v>
      </c>
      <c r="K17">
        <v>1441790658</v>
      </c>
      <c r="L17" s="19">
        <f t="shared" si="3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0"/>
        <v>107</v>
      </c>
      <c r="R17">
        <f t="shared" si="1"/>
        <v>21.76</v>
      </c>
      <c r="S17" t="s">
        <v>8308</v>
      </c>
      <c r="T17" t="s">
        <v>8309</v>
      </c>
      <c r="U17" s="19">
        <f t="shared" si="4"/>
        <v>42274.843055555553</v>
      </c>
      <c r="V17">
        <f t="shared" si="5"/>
        <v>2015</v>
      </c>
    </row>
    <row r="18" spans="1:22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 s="19">
        <f t="shared" si="2"/>
        <v>41806.229166666664</v>
      </c>
      <c r="K18">
        <v>1398971211</v>
      </c>
      <c r="L18" s="19">
        <f t="shared" si="3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0"/>
        <v>100</v>
      </c>
      <c r="R18">
        <f t="shared" si="1"/>
        <v>171.84</v>
      </c>
      <c r="S18" t="s">
        <v>8308</v>
      </c>
      <c r="T18" t="s">
        <v>8309</v>
      </c>
      <c r="U18" s="19">
        <f t="shared" si="4"/>
        <v>41806.229166666664</v>
      </c>
      <c r="V18">
        <f t="shared" si="5"/>
        <v>2014</v>
      </c>
    </row>
    <row r="19" spans="1:22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 s="19">
        <f t="shared" si="2"/>
        <v>41947.773402777777</v>
      </c>
      <c r="K19">
        <v>1412530422</v>
      </c>
      <c r="L19" s="19">
        <f t="shared" si="3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0"/>
        <v>101</v>
      </c>
      <c r="R19">
        <f t="shared" si="1"/>
        <v>41.94</v>
      </c>
      <c r="S19" t="s">
        <v>8308</v>
      </c>
      <c r="T19" t="s">
        <v>8309</v>
      </c>
      <c r="U19" s="19">
        <f t="shared" si="4"/>
        <v>41947.773402777777</v>
      </c>
      <c r="V19">
        <f t="shared" si="5"/>
        <v>2014</v>
      </c>
    </row>
    <row r="20" spans="1:22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 s="19">
        <f t="shared" si="2"/>
        <v>41899.542314814818</v>
      </c>
      <c r="K20">
        <v>1408366856</v>
      </c>
      <c r="L20" s="19">
        <f t="shared" si="3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 t="shared" si="0"/>
        <v>106</v>
      </c>
      <c r="R20">
        <f t="shared" si="1"/>
        <v>93.26</v>
      </c>
      <c r="S20" t="s">
        <v>8308</v>
      </c>
      <c r="T20" t="s">
        <v>8309</v>
      </c>
      <c r="U20" s="19">
        <f t="shared" si="4"/>
        <v>41899.542314814818</v>
      </c>
      <c r="V20">
        <f t="shared" si="5"/>
        <v>2014</v>
      </c>
    </row>
    <row r="21" spans="1:22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 s="19">
        <f t="shared" si="2"/>
        <v>42205.816365740742</v>
      </c>
      <c r="K21">
        <v>1434828934</v>
      </c>
      <c r="L21" s="19">
        <f t="shared" si="3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0"/>
        <v>145</v>
      </c>
      <c r="R21">
        <f t="shared" si="1"/>
        <v>56.14</v>
      </c>
      <c r="S21" t="s">
        <v>8308</v>
      </c>
      <c r="T21" t="s">
        <v>8309</v>
      </c>
      <c r="U21" s="19">
        <f t="shared" si="4"/>
        <v>42205.816365740742</v>
      </c>
      <c r="V21">
        <f t="shared" si="5"/>
        <v>2015</v>
      </c>
    </row>
    <row r="22" spans="1:22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 s="19">
        <f t="shared" si="2"/>
        <v>42260.758240740746</v>
      </c>
      <c r="K22">
        <v>1436983912</v>
      </c>
      <c r="L22" s="19">
        <f t="shared" si="3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 t="shared" si="0"/>
        <v>100</v>
      </c>
      <c r="R22">
        <f t="shared" si="1"/>
        <v>80.16</v>
      </c>
      <c r="S22" t="s">
        <v>8308</v>
      </c>
      <c r="T22" t="s">
        <v>8309</v>
      </c>
      <c r="U22" s="19">
        <f t="shared" si="4"/>
        <v>42260.758240740746</v>
      </c>
      <c r="V22">
        <f t="shared" si="5"/>
        <v>2015</v>
      </c>
    </row>
    <row r="23" spans="1:22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 s="19">
        <f t="shared" si="2"/>
        <v>41908.627187500002</v>
      </c>
      <c r="K23">
        <v>1409151789</v>
      </c>
      <c r="L23" s="19">
        <f t="shared" si="3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0"/>
        <v>109</v>
      </c>
      <c r="R23">
        <f t="shared" si="1"/>
        <v>199.9</v>
      </c>
      <c r="S23" t="s">
        <v>8308</v>
      </c>
      <c r="T23" t="s">
        <v>8309</v>
      </c>
      <c r="U23" s="19">
        <f t="shared" si="4"/>
        <v>41908.627187500002</v>
      </c>
      <c r="V23">
        <f t="shared" si="5"/>
        <v>2014</v>
      </c>
    </row>
    <row r="24" spans="1:22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 s="19">
        <f t="shared" si="2"/>
        <v>42005.332638888889</v>
      </c>
      <c r="K24">
        <v>1418766740</v>
      </c>
      <c r="L24" s="19">
        <f t="shared" si="3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0"/>
        <v>117</v>
      </c>
      <c r="R24">
        <f t="shared" si="1"/>
        <v>51.25</v>
      </c>
      <c r="S24" t="s">
        <v>8308</v>
      </c>
      <c r="T24" t="s">
        <v>8309</v>
      </c>
      <c r="U24" s="19">
        <f t="shared" si="4"/>
        <v>42005.332638888889</v>
      </c>
      <c r="V24">
        <f t="shared" si="5"/>
        <v>2014</v>
      </c>
    </row>
    <row r="25" spans="1:22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 s="19">
        <f t="shared" si="2"/>
        <v>42124.638888888891</v>
      </c>
      <c r="K25">
        <v>1428086501</v>
      </c>
      <c r="L25" s="19">
        <f t="shared" si="3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0"/>
        <v>119</v>
      </c>
      <c r="R25">
        <f t="shared" si="1"/>
        <v>103.04</v>
      </c>
      <c r="S25" t="s">
        <v>8308</v>
      </c>
      <c r="T25" t="s">
        <v>8309</v>
      </c>
      <c r="U25" s="19">
        <f t="shared" si="4"/>
        <v>42124.638888888891</v>
      </c>
      <c r="V25">
        <f t="shared" si="5"/>
        <v>2015</v>
      </c>
    </row>
    <row r="26" spans="1:22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 s="19">
        <f t="shared" si="2"/>
        <v>42262.818750000006</v>
      </c>
      <c r="K26">
        <v>1439494863</v>
      </c>
      <c r="L26" s="19">
        <f t="shared" si="3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0"/>
        <v>109</v>
      </c>
      <c r="R26">
        <f t="shared" si="1"/>
        <v>66.349999999999994</v>
      </c>
      <c r="S26" t="s">
        <v>8308</v>
      </c>
      <c r="T26" t="s">
        <v>8309</v>
      </c>
      <c r="U26" s="19">
        <f t="shared" si="4"/>
        <v>42262.818750000006</v>
      </c>
      <c r="V26">
        <f t="shared" si="5"/>
        <v>2015</v>
      </c>
    </row>
    <row r="27" spans="1:22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 s="19">
        <f t="shared" si="2"/>
        <v>42378.025011574078</v>
      </c>
      <c r="K27">
        <v>1447115761</v>
      </c>
      <c r="L27" s="19">
        <f t="shared" si="3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0"/>
        <v>133</v>
      </c>
      <c r="R27">
        <f t="shared" si="1"/>
        <v>57.14</v>
      </c>
      <c r="S27" t="s">
        <v>8308</v>
      </c>
      <c r="T27" t="s">
        <v>8309</v>
      </c>
      <c r="U27" s="19">
        <f t="shared" si="4"/>
        <v>42378.025011574078</v>
      </c>
      <c r="V27">
        <f t="shared" si="5"/>
        <v>2015</v>
      </c>
    </row>
    <row r="28" spans="1:22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 s="19">
        <f t="shared" si="2"/>
        <v>41868.515555555554</v>
      </c>
      <c r="K28">
        <v>1404822144</v>
      </c>
      <c r="L28" s="19">
        <f t="shared" si="3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0"/>
        <v>155</v>
      </c>
      <c r="R28">
        <f t="shared" si="1"/>
        <v>102.11</v>
      </c>
      <c r="S28" t="s">
        <v>8308</v>
      </c>
      <c r="T28" t="s">
        <v>8309</v>
      </c>
      <c r="U28" s="19">
        <f t="shared" si="4"/>
        <v>41868.515555555554</v>
      </c>
      <c r="V28">
        <f t="shared" si="5"/>
        <v>2014</v>
      </c>
    </row>
    <row r="29" spans="1:22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 s="19">
        <f t="shared" si="2"/>
        <v>41959.206400462965</v>
      </c>
      <c r="K29">
        <v>1413518233</v>
      </c>
      <c r="L29" s="19">
        <f t="shared" si="3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0"/>
        <v>112</v>
      </c>
      <c r="R29">
        <f t="shared" si="1"/>
        <v>148.97</v>
      </c>
      <c r="S29" t="s">
        <v>8308</v>
      </c>
      <c r="T29" t="s">
        <v>8309</v>
      </c>
      <c r="U29" s="19">
        <f t="shared" si="4"/>
        <v>41959.206400462965</v>
      </c>
      <c r="V29">
        <f t="shared" si="5"/>
        <v>2014</v>
      </c>
    </row>
    <row r="30" spans="1:22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 s="19">
        <f t="shared" si="2"/>
        <v>42354.96393518518</v>
      </c>
      <c r="K30">
        <v>1447715284</v>
      </c>
      <c r="L30" s="19">
        <f t="shared" si="3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0"/>
        <v>100</v>
      </c>
      <c r="R30">
        <f t="shared" si="1"/>
        <v>169.61</v>
      </c>
      <c r="S30" t="s">
        <v>8308</v>
      </c>
      <c r="T30" t="s">
        <v>8309</v>
      </c>
      <c r="U30" s="19">
        <f t="shared" si="4"/>
        <v>42354.96393518518</v>
      </c>
      <c r="V30">
        <f t="shared" si="5"/>
        <v>2015</v>
      </c>
    </row>
    <row r="31" spans="1:22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 s="19">
        <f t="shared" si="2"/>
        <v>41842.67324074074</v>
      </c>
      <c r="K31">
        <v>1403453368</v>
      </c>
      <c r="L31" s="19">
        <f t="shared" si="3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0"/>
        <v>123</v>
      </c>
      <c r="R31">
        <f t="shared" si="1"/>
        <v>31.62</v>
      </c>
      <c r="S31" t="s">
        <v>8308</v>
      </c>
      <c r="T31" t="s">
        <v>8309</v>
      </c>
      <c r="U31" s="19">
        <f t="shared" si="4"/>
        <v>41842.67324074074</v>
      </c>
      <c r="V31">
        <f t="shared" si="5"/>
        <v>2014</v>
      </c>
    </row>
    <row r="32" spans="1:22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 s="19">
        <f t="shared" si="2"/>
        <v>41872.292997685188</v>
      </c>
      <c r="K32">
        <v>1406012515</v>
      </c>
      <c r="L32" s="19">
        <f t="shared" si="3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0"/>
        <v>101</v>
      </c>
      <c r="R32">
        <f t="shared" si="1"/>
        <v>76.45</v>
      </c>
      <c r="S32" t="s">
        <v>8308</v>
      </c>
      <c r="T32" t="s">
        <v>8309</v>
      </c>
      <c r="U32" s="19">
        <f t="shared" si="4"/>
        <v>41872.292997685188</v>
      </c>
      <c r="V32">
        <f t="shared" si="5"/>
        <v>2014</v>
      </c>
    </row>
    <row r="33" spans="1:22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 s="19">
        <f t="shared" si="2"/>
        <v>42394.79206018518</v>
      </c>
      <c r="K33">
        <v>1452193234</v>
      </c>
      <c r="L33" s="19">
        <f t="shared" si="3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0"/>
        <v>100</v>
      </c>
      <c r="R33">
        <f t="shared" si="1"/>
        <v>13</v>
      </c>
      <c r="S33" t="s">
        <v>8308</v>
      </c>
      <c r="T33" t="s">
        <v>8309</v>
      </c>
      <c r="U33" s="19">
        <f t="shared" si="4"/>
        <v>42394.79206018518</v>
      </c>
      <c r="V33">
        <f t="shared" si="5"/>
        <v>2016</v>
      </c>
    </row>
    <row r="34" spans="1:22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 s="19">
        <f t="shared" si="2"/>
        <v>42503.165972222225</v>
      </c>
      <c r="K34">
        <v>1459523017</v>
      </c>
      <c r="L34" s="19">
        <f t="shared" si="3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0"/>
        <v>100</v>
      </c>
      <c r="R34">
        <f t="shared" si="1"/>
        <v>320.45</v>
      </c>
      <c r="S34" t="s">
        <v>8308</v>
      </c>
      <c r="T34" t="s">
        <v>8309</v>
      </c>
      <c r="U34" s="19">
        <f t="shared" si="4"/>
        <v>42503.165972222225</v>
      </c>
      <c r="V34">
        <f t="shared" si="5"/>
        <v>2016</v>
      </c>
    </row>
    <row r="35" spans="1:22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 s="19">
        <f t="shared" si="2"/>
        <v>42316.702557870376</v>
      </c>
      <c r="K35">
        <v>1444405901</v>
      </c>
      <c r="L35" s="19">
        <f t="shared" si="3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0"/>
        <v>102</v>
      </c>
      <c r="R35">
        <f t="shared" si="1"/>
        <v>83.75</v>
      </c>
      <c r="S35" t="s">
        <v>8308</v>
      </c>
      <c r="T35" t="s">
        <v>8309</v>
      </c>
      <c r="U35" s="19">
        <f t="shared" si="4"/>
        <v>42316.702557870376</v>
      </c>
      <c r="V35">
        <f t="shared" si="5"/>
        <v>2015</v>
      </c>
    </row>
    <row r="36" spans="1:22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 s="19">
        <f t="shared" si="2"/>
        <v>41856.321770833332</v>
      </c>
      <c r="K36">
        <v>1405928601</v>
      </c>
      <c r="L36" s="19">
        <f t="shared" si="3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0"/>
        <v>130</v>
      </c>
      <c r="R36">
        <f t="shared" si="1"/>
        <v>49.88</v>
      </c>
      <c r="S36" t="s">
        <v>8308</v>
      </c>
      <c r="T36" t="s">
        <v>8309</v>
      </c>
      <c r="U36" s="19">
        <f t="shared" si="4"/>
        <v>41856.321770833332</v>
      </c>
      <c r="V36">
        <f t="shared" si="5"/>
        <v>2014</v>
      </c>
    </row>
    <row r="37" spans="1:22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 s="19">
        <f t="shared" si="2"/>
        <v>42122</v>
      </c>
      <c r="K37">
        <v>1428130814</v>
      </c>
      <c r="L37" s="19">
        <f t="shared" si="3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0"/>
        <v>167</v>
      </c>
      <c r="R37">
        <f t="shared" si="1"/>
        <v>59.46</v>
      </c>
      <c r="S37" t="s">
        <v>8308</v>
      </c>
      <c r="T37" t="s">
        <v>8309</v>
      </c>
      <c r="U37" s="19">
        <f t="shared" si="4"/>
        <v>42122</v>
      </c>
      <c r="V37">
        <f t="shared" si="5"/>
        <v>2015</v>
      </c>
    </row>
    <row r="38" spans="1:22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 s="19">
        <f t="shared" si="2"/>
        <v>42098.265335648146</v>
      </c>
      <c r="K38">
        <v>1425540125</v>
      </c>
      <c r="L38" s="19">
        <f t="shared" si="3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0"/>
        <v>142</v>
      </c>
      <c r="R38">
        <f t="shared" si="1"/>
        <v>193.84</v>
      </c>
      <c r="S38" t="s">
        <v>8308</v>
      </c>
      <c r="T38" t="s">
        <v>8309</v>
      </c>
      <c r="U38" s="19">
        <f t="shared" si="4"/>
        <v>42098.265335648146</v>
      </c>
      <c r="V38">
        <f t="shared" si="5"/>
        <v>2015</v>
      </c>
    </row>
    <row r="39" spans="1:22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 s="19">
        <f t="shared" si="2"/>
        <v>42062.693043981482</v>
      </c>
      <c r="K39">
        <v>1422463079</v>
      </c>
      <c r="L39" s="19">
        <f t="shared" si="3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0"/>
        <v>183</v>
      </c>
      <c r="R39">
        <f t="shared" si="1"/>
        <v>159.51</v>
      </c>
      <c r="S39" t="s">
        <v>8308</v>
      </c>
      <c r="T39" t="s">
        <v>8309</v>
      </c>
      <c r="U39" s="19">
        <f t="shared" si="4"/>
        <v>42062.693043981482</v>
      </c>
      <c r="V39">
        <f t="shared" si="5"/>
        <v>2015</v>
      </c>
    </row>
    <row r="40" spans="1:22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 s="19">
        <f t="shared" si="2"/>
        <v>41405.057222222218</v>
      </c>
      <c r="K40">
        <v>1365643344</v>
      </c>
      <c r="L40" s="19">
        <f t="shared" si="3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 t="shared" si="0"/>
        <v>110</v>
      </c>
      <c r="R40">
        <f t="shared" si="1"/>
        <v>41.68</v>
      </c>
      <c r="S40" t="s">
        <v>8308</v>
      </c>
      <c r="T40" t="s">
        <v>8309</v>
      </c>
      <c r="U40" s="19">
        <f t="shared" si="4"/>
        <v>41405.057222222218</v>
      </c>
      <c r="V40">
        <f t="shared" si="5"/>
        <v>2013</v>
      </c>
    </row>
    <row r="41" spans="1:22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 s="19">
        <f t="shared" si="2"/>
        <v>41784.957638888889</v>
      </c>
      <c r="K41">
        <v>1398388068</v>
      </c>
      <c r="L41" s="19">
        <f t="shared" si="3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0"/>
        <v>131</v>
      </c>
      <c r="R41">
        <f t="shared" si="1"/>
        <v>150.9</v>
      </c>
      <c r="S41" t="s">
        <v>8308</v>
      </c>
      <c r="T41" t="s">
        <v>8309</v>
      </c>
      <c r="U41" s="19">
        <f t="shared" si="4"/>
        <v>41784.957638888889</v>
      </c>
      <c r="V41">
        <f t="shared" si="5"/>
        <v>2014</v>
      </c>
    </row>
    <row r="42" spans="1:22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 s="19">
        <f t="shared" si="2"/>
        <v>41809.166666666664</v>
      </c>
      <c r="K42">
        <v>1401426488</v>
      </c>
      <c r="L42" s="19">
        <f t="shared" si="3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0"/>
        <v>101</v>
      </c>
      <c r="R42">
        <f t="shared" si="1"/>
        <v>126.69</v>
      </c>
      <c r="S42" t="s">
        <v>8308</v>
      </c>
      <c r="T42" t="s">
        <v>8309</v>
      </c>
      <c r="U42" s="19">
        <f t="shared" si="4"/>
        <v>41809.166666666664</v>
      </c>
      <c r="V42">
        <f t="shared" si="5"/>
        <v>2014</v>
      </c>
    </row>
    <row r="43" spans="1:22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 s="19">
        <f t="shared" si="2"/>
        <v>41917.568912037037</v>
      </c>
      <c r="K43">
        <v>1409924354</v>
      </c>
      <c r="L43" s="19">
        <f t="shared" si="3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0"/>
        <v>100</v>
      </c>
      <c r="R43">
        <f t="shared" si="1"/>
        <v>105.26</v>
      </c>
      <c r="S43" t="s">
        <v>8308</v>
      </c>
      <c r="T43" t="s">
        <v>8309</v>
      </c>
      <c r="U43" s="19">
        <f t="shared" si="4"/>
        <v>41917.568912037037</v>
      </c>
      <c r="V43">
        <f t="shared" si="5"/>
        <v>2014</v>
      </c>
    </row>
    <row r="44" spans="1:22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 s="19">
        <f t="shared" si="2"/>
        <v>42001.639189814814</v>
      </c>
      <c r="K44">
        <v>1417188026</v>
      </c>
      <c r="L44" s="19">
        <f t="shared" si="3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0"/>
        <v>142</v>
      </c>
      <c r="R44">
        <f t="shared" si="1"/>
        <v>117.51</v>
      </c>
      <c r="S44" t="s">
        <v>8308</v>
      </c>
      <c r="T44" t="s">
        <v>8309</v>
      </c>
      <c r="U44" s="19">
        <f t="shared" si="4"/>
        <v>42001.639189814814</v>
      </c>
      <c r="V44">
        <f t="shared" si="5"/>
        <v>2014</v>
      </c>
    </row>
    <row r="45" spans="1:22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 s="19">
        <f t="shared" si="2"/>
        <v>41833</v>
      </c>
      <c r="K45">
        <v>1402599486</v>
      </c>
      <c r="L45" s="19">
        <f t="shared" si="3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0"/>
        <v>309</v>
      </c>
      <c r="R45">
        <f t="shared" si="1"/>
        <v>117.36</v>
      </c>
      <c r="S45" t="s">
        <v>8308</v>
      </c>
      <c r="T45" t="s">
        <v>8309</v>
      </c>
      <c r="U45" s="19">
        <f t="shared" si="4"/>
        <v>41833</v>
      </c>
      <c r="V45">
        <f t="shared" si="5"/>
        <v>2014</v>
      </c>
    </row>
    <row r="46" spans="1:22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 s="19">
        <f t="shared" si="2"/>
        <v>41919.098807870374</v>
      </c>
      <c r="K46">
        <v>1408760537</v>
      </c>
      <c r="L46" s="19">
        <f t="shared" si="3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 t="shared" si="0"/>
        <v>100</v>
      </c>
      <c r="R46">
        <f t="shared" si="1"/>
        <v>133.33000000000001</v>
      </c>
      <c r="S46" t="s">
        <v>8308</v>
      </c>
      <c r="T46" t="s">
        <v>8309</v>
      </c>
      <c r="U46" s="19">
        <f t="shared" si="4"/>
        <v>41919.098807870374</v>
      </c>
      <c r="V46">
        <f t="shared" si="5"/>
        <v>2014</v>
      </c>
    </row>
    <row r="47" spans="1:22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 s="19">
        <f t="shared" si="2"/>
        <v>42487.623923611114</v>
      </c>
      <c r="K47">
        <v>1459177107</v>
      </c>
      <c r="L47" s="19">
        <f t="shared" si="3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0"/>
        <v>120</v>
      </c>
      <c r="R47">
        <f t="shared" si="1"/>
        <v>98.36</v>
      </c>
      <c r="S47" t="s">
        <v>8308</v>
      </c>
      <c r="T47" t="s">
        <v>8309</v>
      </c>
      <c r="U47" s="19">
        <f t="shared" si="4"/>
        <v>42487.623923611114</v>
      </c>
      <c r="V47">
        <f t="shared" si="5"/>
        <v>2016</v>
      </c>
    </row>
    <row r="48" spans="1:22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 s="19">
        <f t="shared" si="2"/>
        <v>42353.964976851858</v>
      </c>
      <c r="K48">
        <v>1447628974</v>
      </c>
      <c r="L48" s="19">
        <f t="shared" si="3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 t="shared" si="0"/>
        <v>104</v>
      </c>
      <c r="R48">
        <f t="shared" si="1"/>
        <v>194.44</v>
      </c>
      <c r="S48" t="s">
        <v>8308</v>
      </c>
      <c r="T48" t="s">
        <v>8309</v>
      </c>
      <c r="U48" s="19">
        <f t="shared" si="4"/>
        <v>42353.964976851858</v>
      </c>
      <c r="V48">
        <f t="shared" si="5"/>
        <v>2015</v>
      </c>
    </row>
    <row r="49" spans="1:22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 s="19">
        <f t="shared" si="2"/>
        <v>41992.861192129625</v>
      </c>
      <c r="K49">
        <v>1413834007</v>
      </c>
      <c r="L49" s="19">
        <f t="shared" si="3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0"/>
        <v>108</v>
      </c>
      <c r="R49">
        <f t="shared" si="1"/>
        <v>76.87</v>
      </c>
      <c r="S49" t="s">
        <v>8308</v>
      </c>
      <c r="T49" t="s">
        <v>8309</v>
      </c>
      <c r="U49" s="19">
        <f t="shared" si="4"/>
        <v>41992.861192129625</v>
      </c>
      <c r="V49">
        <f t="shared" si="5"/>
        <v>2014</v>
      </c>
    </row>
    <row r="50" spans="1:22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 s="19">
        <f t="shared" si="2"/>
        <v>42064.5</v>
      </c>
      <c r="K50">
        <v>1422534260</v>
      </c>
      <c r="L50" s="19">
        <f t="shared" si="3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0"/>
        <v>108</v>
      </c>
      <c r="R50">
        <f t="shared" si="1"/>
        <v>56.82</v>
      </c>
      <c r="S50" t="s">
        <v>8308</v>
      </c>
      <c r="T50" t="s">
        <v>8309</v>
      </c>
      <c r="U50" s="19">
        <f t="shared" si="4"/>
        <v>42064.5</v>
      </c>
      <c r="V50">
        <f t="shared" si="5"/>
        <v>2015</v>
      </c>
    </row>
    <row r="51" spans="1:22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 s="19">
        <f t="shared" si="2"/>
        <v>42301.176446759258</v>
      </c>
      <c r="K51">
        <v>1443068045</v>
      </c>
      <c r="L51" s="19">
        <f t="shared" si="3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0"/>
        <v>100</v>
      </c>
      <c r="R51">
        <f t="shared" si="1"/>
        <v>137.93</v>
      </c>
      <c r="S51" t="s">
        <v>8308</v>
      </c>
      <c r="T51" t="s">
        <v>8309</v>
      </c>
      <c r="U51" s="19">
        <f t="shared" si="4"/>
        <v>42301.176446759258</v>
      </c>
      <c r="V51">
        <f t="shared" si="5"/>
        <v>2015</v>
      </c>
    </row>
    <row r="52" spans="1:22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 s="19">
        <f t="shared" si="2"/>
        <v>42034.708333333328</v>
      </c>
      <c r="K52">
        <v>1419271458</v>
      </c>
      <c r="L52" s="19">
        <f t="shared" si="3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0"/>
        <v>100</v>
      </c>
      <c r="R52">
        <f t="shared" si="1"/>
        <v>27.27</v>
      </c>
      <c r="S52" t="s">
        <v>8308</v>
      </c>
      <c r="T52" t="s">
        <v>8309</v>
      </c>
      <c r="U52" s="19">
        <f t="shared" si="4"/>
        <v>42034.708333333328</v>
      </c>
      <c r="V52">
        <f t="shared" si="5"/>
        <v>2014</v>
      </c>
    </row>
    <row r="53" spans="1:22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 s="19">
        <f t="shared" si="2"/>
        <v>42226.928668981483</v>
      </c>
      <c r="K53">
        <v>1436653037</v>
      </c>
      <c r="L53" s="19">
        <f t="shared" si="3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 t="shared" si="0"/>
        <v>128</v>
      </c>
      <c r="R53">
        <f t="shared" si="1"/>
        <v>118.34</v>
      </c>
      <c r="S53" t="s">
        <v>8308</v>
      </c>
      <c r="T53" t="s">
        <v>8309</v>
      </c>
      <c r="U53" s="19">
        <f t="shared" si="4"/>
        <v>42226.928668981483</v>
      </c>
      <c r="V53">
        <f t="shared" si="5"/>
        <v>2015</v>
      </c>
    </row>
    <row r="54" spans="1:22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 s="19">
        <f t="shared" si="2"/>
        <v>41837.701921296299</v>
      </c>
      <c r="K54">
        <v>1403023846</v>
      </c>
      <c r="L54" s="19">
        <f t="shared" si="3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0"/>
        <v>116</v>
      </c>
      <c r="R54">
        <f t="shared" si="1"/>
        <v>223.48</v>
      </c>
      <c r="S54" t="s">
        <v>8308</v>
      </c>
      <c r="T54" t="s">
        <v>8309</v>
      </c>
      <c r="U54" s="19">
        <f t="shared" si="4"/>
        <v>41837.701921296299</v>
      </c>
      <c r="V54">
        <f t="shared" si="5"/>
        <v>2014</v>
      </c>
    </row>
    <row r="55" spans="1:22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 s="19">
        <f t="shared" si="2"/>
        <v>41733.916666666664</v>
      </c>
      <c r="K55">
        <v>1395407445</v>
      </c>
      <c r="L55" s="19">
        <f t="shared" si="3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0"/>
        <v>110</v>
      </c>
      <c r="R55">
        <f t="shared" si="1"/>
        <v>28.11</v>
      </c>
      <c r="S55" t="s">
        <v>8308</v>
      </c>
      <c r="T55" t="s">
        <v>8309</v>
      </c>
      <c r="U55" s="19">
        <f t="shared" si="4"/>
        <v>41733.916666666664</v>
      </c>
      <c r="V55">
        <f t="shared" si="5"/>
        <v>2014</v>
      </c>
    </row>
    <row r="56" spans="1:22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 s="19">
        <f t="shared" si="2"/>
        <v>42363.713206018518</v>
      </c>
      <c r="K56">
        <v>1448471221</v>
      </c>
      <c r="L56" s="19">
        <f t="shared" si="3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0"/>
        <v>101</v>
      </c>
      <c r="R56">
        <f t="shared" si="1"/>
        <v>194.23</v>
      </c>
      <c r="S56" t="s">
        <v>8308</v>
      </c>
      <c r="T56" t="s">
        <v>8309</v>
      </c>
      <c r="U56" s="19">
        <f t="shared" si="4"/>
        <v>42363.713206018518</v>
      </c>
      <c r="V56">
        <f t="shared" si="5"/>
        <v>2015</v>
      </c>
    </row>
    <row r="57" spans="1:22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 s="19">
        <f t="shared" si="2"/>
        <v>42517.968935185185</v>
      </c>
      <c r="K57">
        <v>1462576516</v>
      </c>
      <c r="L57" s="19">
        <f t="shared" si="3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0"/>
        <v>129</v>
      </c>
      <c r="R57">
        <f t="shared" si="1"/>
        <v>128.94999999999999</v>
      </c>
      <c r="S57" t="s">
        <v>8308</v>
      </c>
      <c r="T57" t="s">
        <v>8309</v>
      </c>
      <c r="U57" s="19">
        <f t="shared" si="4"/>
        <v>42517.968935185185</v>
      </c>
      <c r="V57">
        <f t="shared" si="5"/>
        <v>2016</v>
      </c>
    </row>
    <row r="58" spans="1:22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 s="19">
        <f t="shared" si="2"/>
        <v>42163.666666666672</v>
      </c>
      <c r="K58">
        <v>1432559424</v>
      </c>
      <c r="L58" s="19">
        <f t="shared" si="3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 t="shared" si="0"/>
        <v>107</v>
      </c>
      <c r="R58">
        <f t="shared" si="1"/>
        <v>49.32</v>
      </c>
      <c r="S58" t="s">
        <v>8308</v>
      </c>
      <c r="T58" t="s">
        <v>8309</v>
      </c>
      <c r="U58" s="19">
        <f t="shared" si="4"/>
        <v>42163.666666666672</v>
      </c>
      <c r="V58">
        <f t="shared" si="5"/>
        <v>2015</v>
      </c>
    </row>
    <row r="59" spans="1:22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 s="19">
        <f t="shared" si="2"/>
        <v>42119.83289351852</v>
      </c>
      <c r="K59">
        <v>1427399962</v>
      </c>
      <c r="L59" s="19">
        <f t="shared" si="3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0"/>
        <v>102</v>
      </c>
      <c r="R59">
        <f t="shared" si="1"/>
        <v>221.52</v>
      </c>
      <c r="S59" t="s">
        <v>8308</v>
      </c>
      <c r="T59" t="s">
        <v>8309</v>
      </c>
      <c r="U59" s="19">
        <f t="shared" si="4"/>
        <v>42119.83289351852</v>
      </c>
      <c r="V59">
        <f t="shared" si="5"/>
        <v>2015</v>
      </c>
    </row>
    <row r="60" spans="1:22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 s="19">
        <f t="shared" si="2"/>
        <v>41962.786712962959</v>
      </c>
      <c r="K60">
        <v>1413827572</v>
      </c>
      <c r="L60" s="19">
        <f t="shared" si="3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0"/>
        <v>103</v>
      </c>
      <c r="R60">
        <f t="shared" si="1"/>
        <v>137.21</v>
      </c>
      <c r="S60" t="s">
        <v>8308</v>
      </c>
      <c r="T60" t="s">
        <v>8309</v>
      </c>
      <c r="U60" s="19">
        <f t="shared" si="4"/>
        <v>41962.786712962959</v>
      </c>
      <c r="V60">
        <f t="shared" si="5"/>
        <v>2014</v>
      </c>
    </row>
    <row r="61" spans="1:22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 s="19">
        <f t="shared" si="2"/>
        <v>42261.875</v>
      </c>
      <c r="K61">
        <v>1439530776</v>
      </c>
      <c r="L61" s="19">
        <f t="shared" si="3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 t="shared" si="0"/>
        <v>100</v>
      </c>
      <c r="R61">
        <f t="shared" si="1"/>
        <v>606.82000000000005</v>
      </c>
      <c r="S61" t="s">
        <v>8308</v>
      </c>
      <c r="T61" t="s">
        <v>8309</v>
      </c>
      <c r="U61" s="19">
        <f t="shared" si="4"/>
        <v>42261.875</v>
      </c>
      <c r="V61">
        <f t="shared" si="5"/>
        <v>2015</v>
      </c>
    </row>
    <row r="62" spans="1:22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 s="19">
        <f t="shared" si="2"/>
        <v>41721</v>
      </c>
      <c r="K62">
        <v>1393882717</v>
      </c>
      <c r="L62" s="19">
        <f t="shared" si="3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 t="shared" si="0"/>
        <v>103</v>
      </c>
      <c r="R62">
        <f t="shared" si="1"/>
        <v>43.04</v>
      </c>
      <c r="S62" t="s">
        <v>8308</v>
      </c>
      <c r="T62" t="s">
        <v>8310</v>
      </c>
      <c r="U62" s="19">
        <f t="shared" si="4"/>
        <v>41721</v>
      </c>
      <c r="V62">
        <f t="shared" si="5"/>
        <v>2014</v>
      </c>
    </row>
    <row r="63" spans="1:22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 s="19">
        <f t="shared" si="2"/>
        <v>41431.814317129632</v>
      </c>
      <c r="K63">
        <v>1368646357</v>
      </c>
      <c r="L63" s="19">
        <f t="shared" si="3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 t="shared" si="0"/>
        <v>148</v>
      </c>
      <c r="R63">
        <f t="shared" si="1"/>
        <v>322.39</v>
      </c>
      <c r="S63" t="s">
        <v>8308</v>
      </c>
      <c r="T63" t="s">
        <v>8310</v>
      </c>
      <c r="U63" s="19">
        <f t="shared" si="4"/>
        <v>41431.814317129632</v>
      </c>
      <c r="V63">
        <f t="shared" si="5"/>
        <v>2013</v>
      </c>
    </row>
    <row r="64" spans="1:22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 s="19">
        <f t="shared" si="2"/>
        <v>41336.799513888887</v>
      </c>
      <c r="K64">
        <v>1360177878</v>
      </c>
      <c r="L64" s="19">
        <f t="shared" si="3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0"/>
        <v>155</v>
      </c>
      <c r="R64">
        <f t="shared" si="1"/>
        <v>96.71</v>
      </c>
      <c r="S64" t="s">
        <v>8308</v>
      </c>
      <c r="T64" t="s">
        <v>8310</v>
      </c>
      <c r="U64" s="19">
        <f t="shared" si="4"/>
        <v>41336.799513888887</v>
      </c>
      <c r="V64">
        <f t="shared" si="5"/>
        <v>2013</v>
      </c>
    </row>
    <row r="65" spans="1:22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 s="19">
        <f t="shared" si="2"/>
        <v>41636.207638888889</v>
      </c>
      <c r="K65">
        <v>1386194013</v>
      </c>
      <c r="L65" s="19">
        <f t="shared" si="3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0"/>
        <v>114</v>
      </c>
      <c r="R65">
        <f t="shared" si="1"/>
        <v>35.47</v>
      </c>
      <c r="S65" t="s">
        <v>8308</v>
      </c>
      <c r="T65" t="s">
        <v>8310</v>
      </c>
      <c r="U65" s="19">
        <f t="shared" si="4"/>
        <v>41636.207638888889</v>
      </c>
      <c r="V65">
        <f t="shared" si="5"/>
        <v>2013</v>
      </c>
    </row>
    <row r="66" spans="1:22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 s="19">
        <f t="shared" si="2"/>
        <v>41463.01829861111</v>
      </c>
      <c r="K66">
        <v>1370651181</v>
      </c>
      <c r="L66" s="19">
        <f t="shared" si="3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ref="Q66:Q129" si="6">ROUND(E66/D66*100,0)</f>
        <v>173</v>
      </c>
      <c r="R66">
        <f t="shared" ref="R66:R129" si="7">IFERROR(ROUND(E66/N66,2),0)</f>
        <v>86.67</v>
      </c>
      <c r="S66" t="s">
        <v>8308</v>
      </c>
      <c r="T66" t="s">
        <v>8310</v>
      </c>
      <c r="U66" s="19">
        <f t="shared" si="4"/>
        <v>41463.01829861111</v>
      </c>
      <c r="V66">
        <f t="shared" si="5"/>
        <v>2013</v>
      </c>
    </row>
    <row r="67" spans="1:22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 s="19">
        <f t="shared" ref="J67:J130" si="8">(((I67/60)/60)/24)+DATE(1970,1,1)</f>
        <v>41862.249305555553</v>
      </c>
      <c r="K67">
        <v>1405453354</v>
      </c>
      <c r="L67" s="19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si="6"/>
        <v>108</v>
      </c>
      <c r="R67">
        <f t="shared" si="7"/>
        <v>132.05000000000001</v>
      </c>
      <c r="S67" t="s">
        <v>8308</v>
      </c>
      <c r="T67" t="s">
        <v>8310</v>
      </c>
      <c r="U67" s="19">
        <f t="shared" ref="U67:U130" si="10">(((I67/60)/60)/24)+DATE(1970,1,1)</f>
        <v>41862.249305555553</v>
      </c>
      <c r="V67">
        <f t="shared" ref="V67:V130" si="11">YEAR(L67)</f>
        <v>2014</v>
      </c>
    </row>
    <row r="68" spans="1:22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 s="19">
        <f t="shared" si="8"/>
        <v>42569.849768518514</v>
      </c>
      <c r="K68">
        <v>1466281420</v>
      </c>
      <c r="L68" s="19">
        <f t="shared" si="9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6"/>
        <v>119</v>
      </c>
      <c r="R68">
        <f t="shared" si="7"/>
        <v>91.23</v>
      </c>
      <c r="S68" t="s">
        <v>8308</v>
      </c>
      <c r="T68" t="s">
        <v>8310</v>
      </c>
      <c r="U68" s="19">
        <f t="shared" si="10"/>
        <v>42569.849768518514</v>
      </c>
      <c r="V68">
        <f t="shared" si="11"/>
        <v>2016</v>
      </c>
    </row>
    <row r="69" spans="1:22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 s="19">
        <f t="shared" si="8"/>
        <v>41105.583379629628</v>
      </c>
      <c r="K69">
        <v>1339768804</v>
      </c>
      <c r="L69" s="19">
        <f t="shared" si="9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6"/>
        <v>116</v>
      </c>
      <c r="R69">
        <f t="shared" si="7"/>
        <v>116.25</v>
      </c>
      <c r="S69" t="s">
        <v>8308</v>
      </c>
      <c r="T69" t="s">
        <v>8310</v>
      </c>
      <c r="U69" s="19">
        <f t="shared" si="10"/>
        <v>41105.583379629628</v>
      </c>
      <c r="V69">
        <f t="shared" si="11"/>
        <v>2012</v>
      </c>
    </row>
    <row r="70" spans="1:22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 s="19">
        <f t="shared" si="8"/>
        <v>41693.569340277776</v>
      </c>
      <c r="K70">
        <v>1390570791</v>
      </c>
      <c r="L70" s="19">
        <f t="shared" si="9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6"/>
        <v>127</v>
      </c>
      <c r="R70">
        <f t="shared" si="7"/>
        <v>21.19</v>
      </c>
      <c r="S70" t="s">
        <v>8308</v>
      </c>
      <c r="T70" t="s">
        <v>8310</v>
      </c>
      <c r="U70" s="19">
        <f t="shared" si="10"/>
        <v>41693.569340277776</v>
      </c>
      <c r="V70">
        <f t="shared" si="11"/>
        <v>2014</v>
      </c>
    </row>
    <row r="71" spans="1:22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 s="19">
        <f t="shared" si="8"/>
        <v>40818.290972222225</v>
      </c>
      <c r="K71">
        <v>1314765025</v>
      </c>
      <c r="L71" s="19">
        <f t="shared" si="9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6"/>
        <v>111</v>
      </c>
      <c r="R71">
        <f t="shared" si="7"/>
        <v>62.33</v>
      </c>
      <c r="S71" t="s">
        <v>8308</v>
      </c>
      <c r="T71" t="s">
        <v>8310</v>
      </c>
      <c r="U71" s="19">
        <f t="shared" si="10"/>
        <v>40818.290972222225</v>
      </c>
      <c r="V71">
        <f t="shared" si="11"/>
        <v>2011</v>
      </c>
    </row>
    <row r="72" spans="1:22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 s="19">
        <f t="shared" si="8"/>
        <v>40790.896354166667</v>
      </c>
      <c r="K72">
        <v>1309987845</v>
      </c>
      <c r="L72" s="19">
        <f t="shared" si="9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6"/>
        <v>127</v>
      </c>
      <c r="R72">
        <f t="shared" si="7"/>
        <v>37.409999999999997</v>
      </c>
      <c r="S72" t="s">
        <v>8308</v>
      </c>
      <c r="T72" t="s">
        <v>8310</v>
      </c>
      <c r="U72" s="19">
        <f t="shared" si="10"/>
        <v>40790.896354166667</v>
      </c>
      <c r="V72">
        <f t="shared" si="11"/>
        <v>2011</v>
      </c>
    </row>
    <row r="73" spans="1:22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 s="19">
        <f t="shared" si="8"/>
        <v>41057.271493055552</v>
      </c>
      <c r="K73">
        <v>1333002657</v>
      </c>
      <c r="L73" s="19">
        <f t="shared" si="9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6"/>
        <v>124</v>
      </c>
      <c r="R73">
        <f t="shared" si="7"/>
        <v>69.72</v>
      </c>
      <c r="S73" t="s">
        <v>8308</v>
      </c>
      <c r="T73" t="s">
        <v>8310</v>
      </c>
      <c r="U73" s="19">
        <f t="shared" si="10"/>
        <v>41057.271493055552</v>
      </c>
      <c r="V73">
        <f t="shared" si="11"/>
        <v>2012</v>
      </c>
    </row>
    <row r="74" spans="1:22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 s="19">
        <f t="shared" si="8"/>
        <v>41228</v>
      </c>
      <c r="K74">
        <v>1351210481</v>
      </c>
      <c r="L74" s="19">
        <f t="shared" si="9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 t="shared" si="6"/>
        <v>108</v>
      </c>
      <c r="R74">
        <f t="shared" si="7"/>
        <v>58.17</v>
      </c>
      <c r="S74" t="s">
        <v>8308</v>
      </c>
      <c r="T74" t="s">
        <v>8310</v>
      </c>
      <c r="U74" s="19">
        <f t="shared" si="10"/>
        <v>41228</v>
      </c>
      <c r="V74">
        <f t="shared" si="11"/>
        <v>2012</v>
      </c>
    </row>
    <row r="75" spans="1:22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 s="19">
        <f t="shared" si="8"/>
        <v>40666.165972222225</v>
      </c>
      <c r="K75">
        <v>1297620584</v>
      </c>
      <c r="L75" s="19">
        <f t="shared" si="9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6"/>
        <v>100</v>
      </c>
      <c r="R75">
        <f t="shared" si="7"/>
        <v>50</v>
      </c>
      <c r="S75" t="s">
        <v>8308</v>
      </c>
      <c r="T75" t="s">
        <v>8310</v>
      </c>
      <c r="U75" s="19">
        <f t="shared" si="10"/>
        <v>40666.165972222225</v>
      </c>
      <c r="V75">
        <f t="shared" si="11"/>
        <v>2011</v>
      </c>
    </row>
    <row r="76" spans="1:22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 s="19">
        <f t="shared" si="8"/>
        <v>42390.487210648149</v>
      </c>
      <c r="K76">
        <v>1450784495</v>
      </c>
      <c r="L76" s="19">
        <f t="shared" si="9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6"/>
        <v>113</v>
      </c>
      <c r="R76">
        <f t="shared" si="7"/>
        <v>19.47</v>
      </c>
      <c r="S76" t="s">
        <v>8308</v>
      </c>
      <c r="T76" t="s">
        <v>8310</v>
      </c>
      <c r="U76" s="19">
        <f t="shared" si="10"/>
        <v>42390.487210648149</v>
      </c>
      <c r="V76">
        <f t="shared" si="11"/>
        <v>2015</v>
      </c>
    </row>
    <row r="77" spans="1:22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 s="19">
        <f t="shared" si="8"/>
        <v>41387.209166666667</v>
      </c>
      <c r="K77">
        <v>1364101272</v>
      </c>
      <c r="L77" s="19">
        <f t="shared" si="9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6"/>
        <v>115</v>
      </c>
      <c r="R77">
        <f t="shared" si="7"/>
        <v>85.96</v>
      </c>
      <c r="S77" t="s">
        <v>8308</v>
      </c>
      <c r="T77" t="s">
        <v>8310</v>
      </c>
      <c r="U77" s="19">
        <f t="shared" si="10"/>
        <v>41387.209166666667</v>
      </c>
      <c r="V77">
        <f t="shared" si="11"/>
        <v>2013</v>
      </c>
    </row>
    <row r="78" spans="1:22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 s="19">
        <f t="shared" si="8"/>
        <v>40904.733310185184</v>
      </c>
      <c r="K78">
        <v>1319819758</v>
      </c>
      <c r="L78" s="19">
        <f t="shared" si="9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6"/>
        <v>153</v>
      </c>
      <c r="R78">
        <f t="shared" si="7"/>
        <v>30.67</v>
      </c>
      <c r="S78" t="s">
        <v>8308</v>
      </c>
      <c r="T78" t="s">
        <v>8310</v>
      </c>
      <c r="U78" s="19">
        <f t="shared" si="10"/>
        <v>40904.733310185184</v>
      </c>
      <c r="V78">
        <f t="shared" si="11"/>
        <v>2011</v>
      </c>
    </row>
    <row r="79" spans="1:22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 s="19">
        <f t="shared" si="8"/>
        <v>41050.124305555553</v>
      </c>
      <c r="K79">
        <v>1332991717</v>
      </c>
      <c r="L79" s="19">
        <f t="shared" si="9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 t="shared" si="6"/>
        <v>393</v>
      </c>
      <c r="R79">
        <f t="shared" si="7"/>
        <v>60.38</v>
      </c>
      <c r="S79" t="s">
        <v>8308</v>
      </c>
      <c r="T79" t="s">
        <v>8310</v>
      </c>
      <c r="U79" s="19">
        <f t="shared" si="10"/>
        <v>41050.124305555553</v>
      </c>
      <c r="V79">
        <f t="shared" si="11"/>
        <v>2012</v>
      </c>
    </row>
    <row r="80" spans="1:22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 s="19">
        <f t="shared" si="8"/>
        <v>42614.730567129634</v>
      </c>
      <c r="K80">
        <v>1471887121</v>
      </c>
      <c r="L80" s="19">
        <f t="shared" si="9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6"/>
        <v>2702</v>
      </c>
      <c r="R80">
        <f t="shared" si="7"/>
        <v>38.6</v>
      </c>
      <c r="S80" t="s">
        <v>8308</v>
      </c>
      <c r="T80" t="s">
        <v>8310</v>
      </c>
      <c r="U80" s="19">
        <f t="shared" si="10"/>
        <v>42614.730567129634</v>
      </c>
      <c r="V80">
        <f t="shared" si="11"/>
        <v>2016</v>
      </c>
    </row>
    <row r="81" spans="1:22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 s="19">
        <f t="shared" si="8"/>
        <v>41754.776539351849</v>
      </c>
      <c r="K81">
        <v>1395859093</v>
      </c>
      <c r="L81" s="19">
        <f t="shared" si="9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6"/>
        <v>127</v>
      </c>
      <c r="R81">
        <f t="shared" si="7"/>
        <v>40.270000000000003</v>
      </c>
      <c r="S81" t="s">
        <v>8308</v>
      </c>
      <c r="T81" t="s">
        <v>8310</v>
      </c>
      <c r="U81" s="19">
        <f t="shared" si="10"/>
        <v>41754.776539351849</v>
      </c>
      <c r="V81">
        <f t="shared" si="11"/>
        <v>2014</v>
      </c>
    </row>
    <row r="82" spans="1:22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 s="19">
        <f t="shared" si="8"/>
        <v>41618.083981481483</v>
      </c>
      <c r="K82">
        <v>1383616856</v>
      </c>
      <c r="L82" s="19">
        <f t="shared" si="9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6"/>
        <v>107</v>
      </c>
      <c r="R82">
        <f t="shared" si="7"/>
        <v>273.83</v>
      </c>
      <c r="S82" t="s">
        <v>8308</v>
      </c>
      <c r="T82" t="s">
        <v>8310</v>
      </c>
      <c r="U82" s="19">
        <f t="shared" si="10"/>
        <v>41618.083981481483</v>
      </c>
      <c r="V82">
        <f t="shared" si="11"/>
        <v>2013</v>
      </c>
    </row>
    <row r="83" spans="1:22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 s="19">
        <f t="shared" si="8"/>
        <v>41104.126388888886</v>
      </c>
      <c r="K83">
        <v>1341892127</v>
      </c>
      <c r="L83" s="19">
        <f t="shared" si="9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 t="shared" si="6"/>
        <v>198</v>
      </c>
      <c r="R83">
        <f t="shared" si="7"/>
        <v>53.04</v>
      </c>
      <c r="S83" t="s">
        <v>8308</v>
      </c>
      <c r="T83" t="s">
        <v>8310</v>
      </c>
      <c r="U83" s="19">
        <f t="shared" si="10"/>
        <v>41104.126388888886</v>
      </c>
      <c r="V83">
        <f t="shared" si="11"/>
        <v>2012</v>
      </c>
    </row>
    <row r="84" spans="1:22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 s="19">
        <f t="shared" si="8"/>
        <v>40825.820150462961</v>
      </c>
      <c r="K84">
        <v>1315597261</v>
      </c>
      <c r="L84" s="19">
        <f t="shared" si="9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6"/>
        <v>100</v>
      </c>
      <c r="R84">
        <f t="shared" si="7"/>
        <v>40.01</v>
      </c>
      <c r="S84" t="s">
        <v>8308</v>
      </c>
      <c r="T84" t="s">
        <v>8310</v>
      </c>
      <c r="U84" s="19">
        <f t="shared" si="10"/>
        <v>40825.820150462961</v>
      </c>
      <c r="V84">
        <f t="shared" si="11"/>
        <v>2011</v>
      </c>
    </row>
    <row r="85" spans="1:22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 s="19">
        <f t="shared" si="8"/>
        <v>42057.479166666672</v>
      </c>
      <c r="K85">
        <v>1423320389</v>
      </c>
      <c r="L85" s="19">
        <f t="shared" si="9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6"/>
        <v>103</v>
      </c>
      <c r="R85">
        <f t="shared" si="7"/>
        <v>15.77</v>
      </c>
      <c r="S85" t="s">
        <v>8308</v>
      </c>
      <c r="T85" t="s">
        <v>8310</v>
      </c>
      <c r="U85" s="19">
        <f t="shared" si="10"/>
        <v>42057.479166666672</v>
      </c>
      <c r="V85">
        <f t="shared" si="11"/>
        <v>2015</v>
      </c>
    </row>
    <row r="86" spans="1:22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 s="19">
        <f t="shared" si="8"/>
        <v>40678.757939814815</v>
      </c>
      <c r="K86">
        <v>1302891086</v>
      </c>
      <c r="L86" s="19">
        <f t="shared" si="9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6"/>
        <v>100</v>
      </c>
      <c r="R86">
        <f t="shared" si="7"/>
        <v>71.430000000000007</v>
      </c>
      <c r="S86" t="s">
        <v>8308</v>
      </c>
      <c r="T86" t="s">
        <v>8310</v>
      </c>
      <c r="U86" s="19">
        <f t="shared" si="10"/>
        <v>40678.757939814815</v>
      </c>
      <c r="V86">
        <f t="shared" si="11"/>
        <v>2011</v>
      </c>
    </row>
    <row r="87" spans="1:22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 s="19">
        <f t="shared" si="8"/>
        <v>40809.125428240739</v>
      </c>
      <c r="K87">
        <v>1314154837</v>
      </c>
      <c r="L87" s="19">
        <f t="shared" si="9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6"/>
        <v>126</v>
      </c>
      <c r="R87">
        <f t="shared" si="7"/>
        <v>71.709999999999994</v>
      </c>
      <c r="S87" t="s">
        <v>8308</v>
      </c>
      <c r="T87" t="s">
        <v>8310</v>
      </c>
      <c r="U87" s="19">
        <f t="shared" si="10"/>
        <v>40809.125428240739</v>
      </c>
      <c r="V87">
        <f t="shared" si="11"/>
        <v>2011</v>
      </c>
    </row>
    <row r="88" spans="1:22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 s="19">
        <f t="shared" si="8"/>
        <v>42365.59774305555</v>
      </c>
      <c r="K88">
        <v>1444828845</v>
      </c>
      <c r="L88" s="19">
        <f t="shared" si="9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6"/>
        <v>106</v>
      </c>
      <c r="R88">
        <f t="shared" si="7"/>
        <v>375.76</v>
      </c>
      <c r="S88" t="s">
        <v>8308</v>
      </c>
      <c r="T88" t="s">
        <v>8310</v>
      </c>
      <c r="U88" s="19">
        <f t="shared" si="10"/>
        <v>42365.59774305555</v>
      </c>
      <c r="V88">
        <f t="shared" si="11"/>
        <v>2015</v>
      </c>
    </row>
    <row r="89" spans="1:22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 s="19">
        <f t="shared" si="8"/>
        <v>40332.070138888892</v>
      </c>
      <c r="K89">
        <v>1274705803</v>
      </c>
      <c r="L89" s="19">
        <f t="shared" si="9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 t="shared" si="6"/>
        <v>105</v>
      </c>
      <c r="R89">
        <f t="shared" si="7"/>
        <v>104.6</v>
      </c>
      <c r="S89" t="s">
        <v>8308</v>
      </c>
      <c r="T89" t="s">
        <v>8310</v>
      </c>
      <c r="U89" s="19">
        <f t="shared" si="10"/>
        <v>40332.070138888892</v>
      </c>
      <c r="V89">
        <f t="shared" si="11"/>
        <v>2010</v>
      </c>
    </row>
    <row r="90" spans="1:22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 s="19">
        <f t="shared" si="8"/>
        <v>41812.65892361111</v>
      </c>
      <c r="K90">
        <v>1401205731</v>
      </c>
      <c r="L90" s="19">
        <f t="shared" si="9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6"/>
        <v>103</v>
      </c>
      <c r="R90">
        <f t="shared" si="7"/>
        <v>60</v>
      </c>
      <c r="S90" t="s">
        <v>8308</v>
      </c>
      <c r="T90" t="s">
        <v>8310</v>
      </c>
      <c r="U90" s="19">
        <f t="shared" si="10"/>
        <v>41812.65892361111</v>
      </c>
      <c r="V90">
        <f t="shared" si="11"/>
        <v>2014</v>
      </c>
    </row>
    <row r="91" spans="1:22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 s="19">
        <f t="shared" si="8"/>
        <v>41427.752222222225</v>
      </c>
      <c r="K91">
        <v>1368036192</v>
      </c>
      <c r="L91" s="19">
        <f t="shared" si="9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 t="shared" si="6"/>
        <v>115</v>
      </c>
      <c r="R91">
        <f t="shared" si="7"/>
        <v>123.29</v>
      </c>
      <c r="S91" t="s">
        <v>8308</v>
      </c>
      <c r="T91" t="s">
        <v>8310</v>
      </c>
      <c r="U91" s="19">
        <f t="shared" si="10"/>
        <v>41427.752222222225</v>
      </c>
      <c r="V91">
        <f t="shared" si="11"/>
        <v>2013</v>
      </c>
    </row>
    <row r="92" spans="1:22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 s="19">
        <f t="shared" si="8"/>
        <v>40736.297442129631</v>
      </c>
      <c r="K92">
        <v>1307862499</v>
      </c>
      <c r="L92" s="19">
        <f t="shared" si="9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6"/>
        <v>100</v>
      </c>
      <c r="R92">
        <f t="shared" si="7"/>
        <v>31.38</v>
      </c>
      <c r="S92" t="s">
        <v>8308</v>
      </c>
      <c r="T92" t="s">
        <v>8310</v>
      </c>
      <c r="U92" s="19">
        <f t="shared" si="10"/>
        <v>40736.297442129631</v>
      </c>
      <c r="V92">
        <f t="shared" si="11"/>
        <v>2011</v>
      </c>
    </row>
    <row r="93" spans="1:22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 s="19">
        <f t="shared" si="8"/>
        <v>40680.402361111112</v>
      </c>
      <c r="K93">
        <v>1300354764</v>
      </c>
      <c r="L93" s="19">
        <f t="shared" si="9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6"/>
        <v>120</v>
      </c>
      <c r="R93">
        <f t="shared" si="7"/>
        <v>78.260000000000005</v>
      </c>
      <c r="S93" t="s">
        <v>8308</v>
      </c>
      <c r="T93" t="s">
        <v>8310</v>
      </c>
      <c r="U93" s="19">
        <f t="shared" si="10"/>
        <v>40680.402361111112</v>
      </c>
      <c r="V93">
        <f t="shared" si="11"/>
        <v>2011</v>
      </c>
    </row>
    <row r="94" spans="1:22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 s="19">
        <f t="shared" si="8"/>
        <v>42767.333333333328</v>
      </c>
      <c r="K94">
        <v>1481949983</v>
      </c>
      <c r="L94" s="19">
        <f t="shared" si="9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6"/>
        <v>105</v>
      </c>
      <c r="R94">
        <f t="shared" si="7"/>
        <v>122.33</v>
      </c>
      <c r="S94" t="s">
        <v>8308</v>
      </c>
      <c r="T94" t="s">
        <v>8310</v>
      </c>
      <c r="U94" s="19">
        <f t="shared" si="10"/>
        <v>42767.333333333328</v>
      </c>
      <c r="V94">
        <f t="shared" si="11"/>
        <v>2016</v>
      </c>
    </row>
    <row r="95" spans="1:22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 s="19">
        <f t="shared" si="8"/>
        <v>41093.875</v>
      </c>
      <c r="K95">
        <v>1338928537</v>
      </c>
      <c r="L95" s="19">
        <f t="shared" si="9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6"/>
        <v>111</v>
      </c>
      <c r="R95">
        <f t="shared" si="7"/>
        <v>73.73</v>
      </c>
      <c r="S95" t="s">
        <v>8308</v>
      </c>
      <c r="T95" t="s">
        <v>8310</v>
      </c>
      <c r="U95" s="19">
        <f t="shared" si="10"/>
        <v>41093.875</v>
      </c>
      <c r="V95">
        <f t="shared" si="11"/>
        <v>2012</v>
      </c>
    </row>
    <row r="96" spans="1:22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 s="19">
        <f t="shared" si="8"/>
        <v>41736.717847222222</v>
      </c>
      <c r="K96">
        <v>1395162822</v>
      </c>
      <c r="L96" s="19">
        <f t="shared" si="9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6"/>
        <v>104</v>
      </c>
      <c r="R96">
        <f t="shared" si="7"/>
        <v>21.67</v>
      </c>
      <c r="S96" t="s">
        <v>8308</v>
      </c>
      <c r="T96" t="s">
        <v>8310</v>
      </c>
      <c r="U96" s="19">
        <f t="shared" si="10"/>
        <v>41736.717847222222</v>
      </c>
      <c r="V96">
        <f t="shared" si="11"/>
        <v>2014</v>
      </c>
    </row>
    <row r="97" spans="1:22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 s="19">
        <f t="shared" si="8"/>
        <v>40965.005104166667</v>
      </c>
      <c r="K97">
        <v>1327622841</v>
      </c>
      <c r="L97" s="19">
        <f t="shared" si="9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6"/>
        <v>131</v>
      </c>
      <c r="R97">
        <f t="shared" si="7"/>
        <v>21.9</v>
      </c>
      <c r="S97" t="s">
        <v>8308</v>
      </c>
      <c r="T97" t="s">
        <v>8310</v>
      </c>
      <c r="U97" s="19">
        <f t="shared" si="10"/>
        <v>40965.005104166667</v>
      </c>
      <c r="V97">
        <f t="shared" si="11"/>
        <v>2012</v>
      </c>
    </row>
    <row r="98" spans="1:22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 s="19">
        <f t="shared" si="8"/>
        <v>40391.125</v>
      </c>
      <c r="K98">
        <v>1274889241</v>
      </c>
      <c r="L98" s="19">
        <f t="shared" si="9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6"/>
        <v>115</v>
      </c>
      <c r="R98">
        <f t="shared" si="7"/>
        <v>50.59</v>
      </c>
      <c r="S98" t="s">
        <v>8308</v>
      </c>
      <c r="T98" t="s">
        <v>8310</v>
      </c>
      <c r="U98" s="19">
        <f t="shared" si="10"/>
        <v>40391.125</v>
      </c>
      <c r="V98">
        <f t="shared" si="11"/>
        <v>2010</v>
      </c>
    </row>
    <row r="99" spans="1:22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 s="19">
        <f t="shared" si="8"/>
        <v>40736.135208333333</v>
      </c>
      <c r="K99">
        <v>1307848482</v>
      </c>
      <c r="L99" s="19">
        <f t="shared" si="9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6"/>
        <v>106</v>
      </c>
      <c r="R99">
        <f t="shared" si="7"/>
        <v>53.13</v>
      </c>
      <c r="S99" t="s">
        <v>8308</v>
      </c>
      <c r="T99" t="s">
        <v>8310</v>
      </c>
      <c r="U99" s="19">
        <f t="shared" si="10"/>
        <v>40736.135208333333</v>
      </c>
      <c r="V99">
        <f t="shared" si="11"/>
        <v>2011</v>
      </c>
    </row>
    <row r="100" spans="1:22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9">
        <f t="shared" si="8"/>
        <v>41250.979166666664</v>
      </c>
      <c r="K100">
        <v>1351796674</v>
      </c>
      <c r="L100" s="19">
        <f t="shared" si="9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 t="shared" si="6"/>
        <v>106</v>
      </c>
      <c r="R100">
        <f t="shared" si="7"/>
        <v>56.67</v>
      </c>
      <c r="S100" t="s">
        <v>8308</v>
      </c>
      <c r="T100" t="s">
        <v>8310</v>
      </c>
      <c r="U100" s="19">
        <f t="shared" si="10"/>
        <v>41250.979166666664</v>
      </c>
      <c r="V100">
        <f t="shared" si="11"/>
        <v>2012</v>
      </c>
    </row>
    <row r="101" spans="1:22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9">
        <f t="shared" si="8"/>
        <v>41661.902766203704</v>
      </c>
      <c r="K101">
        <v>1387834799</v>
      </c>
      <c r="L101" s="19">
        <f t="shared" si="9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6"/>
        <v>106</v>
      </c>
      <c r="R101">
        <f t="shared" si="7"/>
        <v>40.78</v>
      </c>
      <c r="S101" t="s">
        <v>8308</v>
      </c>
      <c r="T101" t="s">
        <v>8310</v>
      </c>
      <c r="U101" s="19">
        <f t="shared" si="10"/>
        <v>41661.902766203704</v>
      </c>
      <c r="V101">
        <f t="shared" si="11"/>
        <v>2013</v>
      </c>
    </row>
    <row r="102" spans="1:22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9">
        <f t="shared" si="8"/>
        <v>41217.794976851852</v>
      </c>
      <c r="K102">
        <v>1350324286</v>
      </c>
      <c r="L102" s="19">
        <f t="shared" si="9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6"/>
        <v>100</v>
      </c>
      <c r="R102">
        <f t="shared" si="7"/>
        <v>192.31</v>
      </c>
      <c r="S102" t="s">
        <v>8308</v>
      </c>
      <c r="T102" t="s">
        <v>8310</v>
      </c>
      <c r="U102" s="19">
        <f t="shared" si="10"/>
        <v>41217.794976851852</v>
      </c>
      <c r="V102">
        <f t="shared" si="11"/>
        <v>2012</v>
      </c>
    </row>
    <row r="103" spans="1:22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9">
        <f t="shared" si="8"/>
        <v>41298.776736111111</v>
      </c>
      <c r="K103">
        <v>1356979110</v>
      </c>
      <c r="L103" s="19">
        <f t="shared" si="9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6"/>
        <v>100</v>
      </c>
      <c r="R103">
        <f t="shared" si="7"/>
        <v>100</v>
      </c>
      <c r="S103" t="s">
        <v>8308</v>
      </c>
      <c r="T103" t="s">
        <v>8310</v>
      </c>
      <c r="U103" s="19">
        <f t="shared" si="10"/>
        <v>41298.776736111111</v>
      </c>
      <c r="V103">
        <f t="shared" si="11"/>
        <v>2012</v>
      </c>
    </row>
    <row r="104" spans="1:22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9">
        <f t="shared" si="8"/>
        <v>40535.131168981483</v>
      </c>
      <c r="K104">
        <v>1290481733</v>
      </c>
      <c r="L104" s="19">
        <f t="shared" si="9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6"/>
        <v>128</v>
      </c>
      <c r="R104">
        <f t="shared" si="7"/>
        <v>117.92</v>
      </c>
      <c r="S104" t="s">
        <v>8308</v>
      </c>
      <c r="T104" t="s">
        <v>8310</v>
      </c>
      <c r="U104" s="19">
        <f t="shared" si="10"/>
        <v>40535.131168981483</v>
      </c>
      <c r="V104">
        <f t="shared" si="11"/>
        <v>2010</v>
      </c>
    </row>
    <row r="105" spans="1:22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9">
        <f t="shared" si="8"/>
        <v>41705.805902777778</v>
      </c>
      <c r="K105">
        <v>1392232830</v>
      </c>
      <c r="L105" s="19">
        <f t="shared" si="9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6"/>
        <v>105</v>
      </c>
      <c r="R105">
        <f t="shared" si="7"/>
        <v>27.9</v>
      </c>
      <c r="S105" t="s">
        <v>8308</v>
      </c>
      <c r="T105" t="s">
        <v>8310</v>
      </c>
      <c r="U105" s="19">
        <f t="shared" si="10"/>
        <v>41705.805902777778</v>
      </c>
      <c r="V105">
        <f t="shared" si="11"/>
        <v>2014</v>
      </c>
    </row>
    <row r="106" spans="1:22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 s="19">
        <f t="shared" si="8"/>
        <v>40636.041666666664</v>
      </c>
      <c r="K106">
        <v>1299775266</v>
      </c>
      <c r="L106" s="19">
        <f t="shared" si="9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6"/>
        <v>120</v>
      </c>
      <c r="R106">
        <f t="shared" si="7"/>
        <v>60</v>
      </c>
      <c r="S106" t="s">
        <v>8308</v>
      </c>
      <c r="T106" t="s">
        <v>8310</v>
      </c>
      <c r="U106" s="19">
        <f t="shared" si="10"/>
        <v>40636.041666666664</v>
      </c>
      <c r="V106">
        <f t="shared" si="11"/>
        <v>2011</v>
      </c>
    </row>
    <row r="107" spans="1:22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9">
        <f t="shared" si="8"/>
        <v>42504</v>
      </c>
      <c r="K107">
        <v>1461605020</v>
      </c>
      <c r="L107" s="19">
        <f t="shared" si="9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6"/>
        <v>107</v>
      </c>
      <c r="R107">
        <f t="shared" si="7"/>
        <v>39.380000000000003</v>
      </c>
      <c r="S107" t="s">
        <v>8308</v>
      </c>
      <c r="T107" t="s">
        <v>8310</v>
      </c>
      <c r="U107" s="19">
        <f t="shared" si="10"/>
        <v>42504</v>
      </c>
      <c r="V107">
        <f t="shared" si="11"/>
        <v>2016</v>
      </c>
    </row>
    <row r="108" spans="1:22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9">
        <f t="shared" si="8"/>
        <v>41001.776631944449</v>
      </c>
      <c r="K108">
        <v>1332182301</v>
      </c>
      <c r="L108" s="19">
        <f t="shared" si="9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 t="shared" si="6"/>
        <v>101</v>
      </c>
      <c r="R108">
        <f t="shared" si="7"/>
        <v>186.11</v>
      </c>
      <c r="S108" t="s">
        <v>8308</v>
      </c>
      <c r="T108" t="s">
        <v>8310</v>
      </c>
      <c r="U108" s="19">
        <f t="shared" si="10"/>
        <v>41001.776631944449</v>
      </c>
      <c r="V108">
        <f t="shared" si="11"/>
        <v>2012</v>
      </c>
    </row>
    <row r="109" spans="1:22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9">
        <f t="shared" si="8"/>
        <v>40657.982488425929</v>
      </c>
      <c r="K109">
        <v>1301787287</v>
      </c>
      <c r="L109" s="19">
        <f t="shared" si="9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6"/>
        <v>102</v>
      </c>
      <c r="R109">
        <f t="shared" si="7"/>
        <v>111.38</v>
      </c>
      <c r="S109" t="s">
        <v>8308</v>
      </c>
      <c r="T109" t="s">
        <v>8310</v>
      </c>
      <c r="U109" s="19">
        <f t="shared" si="10"/>
        <v>40657.982488425929</v>
      </c>
      <c r="V109">
        <f t="shared" si="11"/>
        <v>2011</v>
      </c>
    </row>
    <row r="110" spans="1:22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9">
        <f t="shared" si="8"/>
        <v>41425.613078703704</v>
      </c>
      <c r="K110">
        <v>1364827370</v>
      </c>
      <c r="L110" s="19">
        <f t="shared" si="9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6"/>
        <v>247</v>
      </c>
      <c r="R110">
        <f t="shared" si="7"/>
        <v>78.72</v>
      </c>
      <c r="S110" t="s">
        <v>8308</v>
      </c>
      <c r="T110" t="s">
        <v>8310</v>
      </c>
      <c r="U110" s="19">
        <f t="shared" si="10"/>
        <v>41425.613078703704</v>
      </c>
      <c r="V110">
        <f t="shared" si="11"/>
        <v>2013</v>
      </c>
    </row>
    <row r="111" spans="1:22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9">
        <f t="shared" si="8"/>
        <v>40600.025810185187</v>
      </c>
      <c r="K111">
        <v>1296088630</v>
      </c>
      <c r="L111" s="19">
        <f t="shared" si="9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6"/>
        <v>220</v>
      </c>
      <c r="R111">
        <f t="shared" si="7"/>
        <v>46.7</v>
      </c>
      <c r="S111" t="s">
        <v>8308</v>
      </c>
      <c r="T111" t="s">
        <v>8310</v>
      </c>
      <c r="U111" s="19">
        <f t="shared" si="10"/>
        <v>40600.025810185187</v>
      </c>
      <c r="V111">
        <f t="shared" si="11"/>
        <v>2011</v>
      </c>
    </row>
    <row r="112" spans="1:22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9">
        <f t="shared" si="8"/>
        <v>41592.249305555553</v>
      </c>
      <c r="K112">
        <v>1381445253</v>
      </c>
      <c r="L112" s="19">
        <f t="shared" si="9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6"/>
        <v>131</v>
      </c>
      <c r="R112">
        <f t="shared" si="7"/>
        <v>65.38</v>
      </c>
      <c r="S112" t="s">
        <v>8308</v>
      </c>
      <c r="T112" t="s">
        <v>8310</v>
      </c>
      <c r="U112" s="19">
        <f t="shared" si="10"/>
        <v>41592.249305555553</v>
      </c>
      <c r="V112">
        <f t="shared" si="11"/>
        <v>2013</v>
      </c>
    </row>
    <row r="113" spans="1:22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9">
        <f t="shared" si="8"/>
        <v>42155.333182870367</v>
      </c>
      <c r="K113">
        <v>1430467187</v>
      </c>
      <c r="L113" s="19">
        <f t="shared" si="9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6"/>
        <v>155</v>
      </c>
      <c r="R113">
        <f t="shared" si="7"/>
        <v>102.08</v>
      </c>
      <c r="S113" t="s">
        <v>8308</v>
      </c>
      <c r="T113" t="s">
        <v>8310</v>
      </c>
      <c r="U113" s="19">
        <f t="shared" si="10"/>
        <v>42155.333182870367</v>
      </c>
      <c r="V113">
        <f t="shared" si="11"/>
        <v>2015</v>
      </c>
    </row>
    <row r="114" spans="1:22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9">
        <f t="shared" si="8"/>
        <v>41742.083333333336</v>
      </c>
      <c r="K114">
        <v>1395277318</v>
      </c>
      <c r="L114" s="19">
        <f t="shared" si="9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 t="shared" si="6"/>
        <v>104</v>
      </c>
      <c r="R114">
        <f t="shared" si="7"/>
        <v>64.2</v>
      </c>
      <c r="S114" t="s">
        <v>8308</v>
      </c>
      <c r="T114" t="s">
        <v>8310</v>
      </c>
      <c r="U114" s="19">
        <f t="shared" si="10"/>
        <v>41742.083333333336</v>
      </c>
      <c r="V114">
        <f t="shared" si="11"/>
        <v>2014</v>
      </c>
    </row>
    <row r="115" spans="1:22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9">
        <f t="shared" si="8"/>
        <v>40761.625</v>
      </c>
      <c r="K115">
        <v>1311963128</v>
      </c>
      <c r="L115" s="19">
        <f t="shared" si="9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6"/>
        <v>141</v>
      </c>
      <c r="R115">
        <f t="shared" si="7"/>
        <v>90.38</v>
      </c>
      <c r="S115" t="s">
        <v>8308</v>
      </c>
      <c r="T115" t="s">
        <v>8310</v>
      </c>
      <c r="U115" s="19">
        <f t="shared" si="10"/>
        <v>40761.625</v>
      </c>
      <c r="V115">
        <f t="shared" si="11"/>
        <v>2011</v>
      </c>
    </row>
    <row r="116" spans="1:22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9">
        <f t="shared" si="8"/>
        <v>40921.27416666667</v>
      </c>
      <c r="K116">
        <v>1321252488</v>
      </c>
      <c r="L116" s="19">
        <f t="shared" si="9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6"/>
        <v>103</v>
      </c>
      <c r="R116">
        <f t="shared" si="7"/>
        <v>88.57</v>
      </c>
      <c r="S116" t="s">
        <v>8308</v>
      </c>
      <c r="T116" t="s">
        <v>8310</v>
      </c>
      <c r="U116" s="19">
        <f t="shared" si="10"/>
        <v>40921.27416666667</v>
      </c>
      <c r="V116">
        <f t="shared" si="11"/>
        <v>2011</v>
      </c>
    </row>
    <row r="117" spans="1:22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 s="19">
        <f t="shared" si="8"/>
        <v>40943.738935185182</v>
      </c>
      <c r="K117">
        <v>1326217444</v>
      </c>
      <c r="L117" s="19">
        <f t="shared" si="9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 t="shared" si="6"/>
        <v>140</v>
      </c>
      <c r="R117">
        <f t="shared" si="7"/>
        <v>28.73</v>
      </c>
      <c r="S117" t="s">
        <v>8308</v>
      </c>
      <c r="T117" t="s">
        <v>8310</v>
      </c>
      <c r="U117" s="19">
        <f t="shared" si="10"/>
        <v>40943.738935185182</v>
      </c>
      <c r="V117">
        <f t="shared" si="11"/>
        <v>2012</v>
      </c>
    </row>
    <row r="118" spans="1:22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9">
        <f t="shared" si="8"/>
        <v>40641.455497685187</v>
      </c>
      <c r="K118">
        <v>1298289355</v>
      </c>
      <c r="L118" s="19">
        <f t="shared" si="9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6"/>
        <v>114</v>
      </c>
      <c r="R118">
        <f t="shared" si="7"/>
        <v>69.790000000000006</v>
      </c>
      <c r="S118" t="s">
        <v>8308</v>
      </c>
      <c r="T118" t="s">
        <v>8310</v>
      </c>
      <c r="U118" s="19">
        <f t="shared" si="10"/>
        <v>40641.455497685187</v>
      </c>
      <c r="V118">
        <f t="shared" si="11"/>
        <v>2011</v>
      </c>
    </row>
    <row r="119" spans="1:22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9">
        <f t="shared" si="8"/>
        <v>40338.791666666664</v>
      </c>
      <c r="K119">
        <v>1268337744</v>
      </c>
      <c r="L119" s="19">
        <f t="shared" si="9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6"/>
        <v>100</v>
      </c>
      <c r="R119">
        <f t="shared" si="7"/>
        <v>167.49</v>
      </c>
      <c r="S119" t="s">
        <v>8308</v>
      </c>
      <c r="T119" t="s">
        <v>8310</v>
      </c>
      <c r="U119" s="19">
        <f t="shared" si="10"/>
        <v>40338.791666666664</v>
      </c>
      <c r="V119">
        <f t="shared" si="11"/>
        <v>2010</v>
      </c>
    </row>
    <row r="120" spans="1:22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9">
        <f t="shared" si="8"/>
        <v>40753.053657407407</v>
      </c>
      <c r="K120">
        <v>1309310236</v>
      </c>
      <c r="L120" s="19">
        <f t="shared" si="9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6"/>
        <v>113</v>
      </c>
      <c r="R120">
        <f t="shared" si="7"/>
        <v>144.91</v>
      </c>
      <c r="S120" t="s">
        <v>8308</v>
      </c>
      <c r="T120" t="s">
        <v>8310</v>
      </c>
      <c r="U120" s="19">
        <f t="shared" si="10"/>
        <v>40753.053657407407</v>
      </c>
      <c r="V120">
        <f t="shared" si="11"/>
        <v>2011</v>
      </c>
    </row>
    <row r="121" spans="1:22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9">
        <f t="shared" si="8"/>
        <v>40768.958333333336</v>
      </c>
      <c r="K121">
        <v>1310693986</v>
      </c>
      <c r="L121" s="19">
        <f t="shared" si="9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6"/>
        <v>105</v>
      </c>
      <c r="R121">
        <f t="shared" si="7"/>
        <v>91.84</v>
      </c>
      <c r="S121" t="s">
        <v>8308</v>
      </c>
      <c r="T121" t="s">
        <v>8310</v>
      </c>
      <c r="U121" s="19">
        <f t="shared" si="10"/>
        <v>40768.958333333336</v>
      </c>
      <c r="V121">
        <f t="shared" si="11"/>
        <v>2011</v>
      </c>
    </row>
    <row r="122" spans="1:22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 s="19">
        <f t="shared" si="8"/>
        <v>42646.049849537041</v>
      </c>
      <c r="K122">
        <v>1472865107</v>
      </c>
      <c r="L122" s="19">
        <f t="shared" si="9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6"/>
        <v>0</v>
      </c>
      <c r="R122">
        <f t="shared" si="7"/>
        <v>10</v>
      </c>
      <c r="S122" t="s">
        <v>8308</v>
      </c>
      <c r="T122" t="s">
        <v>8311</v>
      </c>
      <c r="U122" s="19">
        <f t="shared" si="10"/>
        <v>42646.049849537041</v>
      </c>
      <c r="V122">
        <f t="shared" si="11"/>
        <v>2016</v>
      </c>
    </row>
    <row r="123" spans="1:22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 s="19">
        <f t="shared" si="8"/>
        <v>42112.427777777775</v>
      </c>
      <c r="K123">
        <v>1427993710</v>
      </c>
      <c r="L123" s="19">
        <f t="shared" si="9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 t="shared" si="6"/>
        <v>0</v>
      </c>
      <c r="R123">
        <f t="shared" si="7"/>
        <v>1</v>
      </c>
      <c r="S123" t="s">
        <v>8308</v>
      </c>
      <c r="T123" t="s">
        <v>8311</v>
      </c>
      <c r="U123" s="19">
        <f t="shared" si="10"/>
        <v>42112.427777777775</v>
      </c>
      <c r="V123">
        <f t="shared" si="11"/>
        <v>2015</v>
      </c>
    </row>
    <row r="124" spans="1:22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 s="19">
        <f t="shared" si="8"/>
        <v>42653.431793981479</v>
      </c>
      <c r="K124">
        <v>1470910907</v>
      </c>
      <c r="L124" s="19">
        <f t="shared" si="9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6"/>
        <v>0</v>
      </c>
      <c r="R124">
        <f t="shared" si="7"/>
        <v>0</v>
      </c>
      <c r="S124" t="s">
        <v>8308</v>
      </c>
      <c r="T124" t="s">
        <v>8311</v>
      </c>
      <c r="U124" s="19">
        <f t="shared" si="10"/>
        <v>42653.431793981479</v>
      </c>
      <c r="V124">
        <f t="shared" si="11"/>
        <v>2016</v>
      </c>
    </row>
    <row r="125" spans="1:22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 s="19">
        <f t="shared" si="8"/>
        <v>41940.916666666664</v>
      </c>
      <c r="K125">
        <v>1411411564</v>
      </c>
      <c r="L125" s="19">
        <f t="shared" si="9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 t="shared" si="6"/>
        <v>0</v>
      </c>
      <c r="R125">
        <f t="shared" si="7"/>
        <v>25.17</v>
      </c>
      <c r="S125" t="s">
        <v>8308</v>
      </c>
      <c r="T125" t="s">
        <v>8311</v>
      </c>
      <c r="U125" s="19">
        <f t="shared" si="10"/>
        <v>41940.916666666664</v>
      </c>
      <c r="V125">
        <f t="shared" si="11"/>
        <v>2014</v>
      </c>
    </row>
    <row r="126" spans="1:22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 s="19">
        <f t="shared" si="8"/>
        <v>42139.928726851853</v>
      </c>
      <c r="K126">
        <v>1429568242</v>
      </c>
      <c r="L126" s="19">
        <f t="shared" si="9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6"/>
        <v>0</v>
      </c>
      <c r="R126">
        <f t="shared" si="7"/>
        <v>0</v>
      </c>
      <c r="S126" t="s">
        <v>8308</v>
      </c>
      <c r="T126" t="s">
        <v>8311</v>
      </c>
      <c r="U126" s="19">
        <f t="shared" si="10"/>
        <v>42139.928726851853</v>
      </c>
      <c r="V126">
        <f t="shared" si="11"/>
        <v>2015</v>
      </c>
    </row>
    <row r="127" spans="1:22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 s="19">
        <f t="shared" si="8"/>
        <v>42769.993981481486</v>
      </c>
      <c r="K127">
        <v>1480981880</v>
      </c>
      <c r="L127" s="19">
        <f t="shared" si="9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6"/>
        <v>14</v>
      </c>
      <c r="R127">
        <f t="shared" si="7"/>
        <v>11.67</v>
      </c>
      <c r="S127" t="s">
        <v>8308</v>
      </c>
      <c r="T127" t="s">
        <v>8311</v>
      </c>
      <c r="U127" s="19">
        <f t="shared" si="10"/>
        <v>42769.993981481486</v>
      </c>
      <c r="V127">
        <f t="shared" si="11"/>
        <v>2016</v>
      </c>
    </row>
    <row r="128" spans="1:22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9">
        <f t="shared" si="8"/>
        <v>42166.083333333328</v>
      </c>
      <c r="K128">
        <v>1431353337</v>
      </c>
      <c r="L128" s="19">
        <f t="shared" si="9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6"/>
        <v>6</v>
      </c>
      <c r="R128">
        <f t="shared" si="7"/>
        <v>106.69</v>
      </c>
      <c r="S128" t="s">
        <v>8308</v>
      </c>
      <c r="T128" t="s">
        <v>8311</v>
      </c>
      <c r="U128" s="19">
        <f t="shared" si="10"/>
        <v>42166.083333333328</v>
      </c>
      <c r="V128">
        <f t="shared" si="11"/>
        <v>2015</v>
      </c>
    </row>
    <row r="129" spans="1:22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 s="19">
        <f t="shared" si="8"/>
        <v>42097.582650462966</v>
      </c>
      <c r="K129">
        <v>1425481141</v>
      </c>
      <c r="L129" s="19">
        <f t="shared" si="9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6"/>
        <v>2</v>
      </c>
      <c r="R129">
        <f t="shared" si="7"/>
        <v>47.5</v>
      </c>
      <c r="S129" t="s">
        <v>8308</v>
      </c>
      <c r="T129" t="s">
        <v>8311</v>
      </c>
      <c r="U129" s="19">
        <f t="shared" si="10"/>
        <v>42097.582650462966</v>
      </c>
      <c r="V129">
        <f t="shared" si="11"/>
        <v>2015</v>
      </c>
    </row>
    <row r="130" spans="1:22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9">
        <f t="shared" si="8"/>
        <v>42663.22792824074</v>
      </c>
      <c r="K130">
        <v>1473917293</v>
      </c>
      <c r="L130" s="19">
        <f t="shared" si="9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ref="Q130:Q193" si="12">ROUND(E130/D130*100,0)</f>
        <v>2</v>
      </c>
      <c r="R130">
        <f t="shared" ref="R130:R193" si="13">IFERROR(ROUND(E130/N130,2),0)</f>
        <v>311.17</v>
      </c>
      <c r="S130" t="s">
        <v>8308</v>
      </c>
      <c r="T130" t="s">
        <v>8311</v>
      </c>
      <c r="U130" s="19">
        <f t="shared" si="10"/>
        <v>42663.22792824074</v>
      </c>
      <c r="V130">
        <f t="shared" si="11"/>
        <v>2016</v>
      </c>
    </row>
    <row r="131" spans="1:22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 s="19">
        <f t="shared" ref="J131:J194" si="14">(((I131/60)/60)/24)+DATE(1970,1,1)</f>
        <v>41942.937303240738</v>
      </c>
      <c r="K131">
        <v>1409524183</v>
      </c>
      <c r="L131" s="19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si="12"/>
        <v>0</v>
      </c>
      <c r="R131">
        <f t="shared" si="13"/>
        <v>0</v>
      </c>
      <c r="S131" t="s">
        <v>8308</v>
      </c>
      <c r="T131" t="s">
        <v>8311</v>
      </c>
      <c r="U131" s="19">
        <f t="shared" ref="U131:U194" si="16">(((I131/60)/60)/24)+DATE(1970,1,1)</f>
        <v>41942.937303240738</v>
      </c>
      <c r="V131">
        <f t="shared" ref="V131:V194" si="17">YEAR(L131)</f>
        <v>2014</v>
      </c>
    </row>
    <row r="132" spans="1:22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 s="19">
        <f t="shared" si="14"/>
        <v>41806.844444444447</v>
      </c>
      <c r="K132">
        <v>1400536692</v>
      </c>
      <c r="L132" s="19">
        <f t="shared" si="15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 t="shared" si="12"/>
        <v>0</v>
      </c>
      <c r="R132">
        <f t="shared" si="13"/>
        <v>0</v>
      </c>
      <c r="S132" t="s">
        <v>8308</v>
      </c>
      <c r="T132" t="s">
        <v>8311</v>
      </c>
      <c r="U132" s="19">
        <f t="shared" si="16"/>
        <v>41806.844444444447</v>
      </c>
      <c r="V132">
        <f t="shared" si="17"/>
        <v>2014</v>
      </c>
    </row>
    <row r="133" spans="1:22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 s="19">
        <f t="shared" si="14"/>
        <v>42557</v>
      </c>
      <c r="K133">
        <v>1466453161</v>
      </c>
      <c r="L133" s="19">
        <f t="shared" si="15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 t="shared" si="12"/>
        <v>0</v>
      </c>
      <c r="R133">
        <f t="shared" si="13"/>
        <v>0</v>
      </c>
      <c r="S133" t="s">
        <v>8308</v>
      </c>
      <c r="T133" t="s">
        <v>8311</v>
      </c>
      <c r="U133" s="19">
        <f t="shared" si="16"/>
        <v>42557</v>
      </c>
      <c r="V133">
        <f t="shared" si="17"/>
        <v>2016</v>
      </c>
    </row>
    <row r="134" spans="1:22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9">
        <f t="shared" si="14"/>
        <v>41950.854247685187</v>
      </c>
      <c r="K134">
        <v>1411500607</v>
      </c>
      <c r="L134" s="19">
        <f t="shared" si="15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12"/>
        <v>10</v>
      </c>
      <c r="R134">
        <f t="shared" si="13"/>
        <v>94.51</v>
      </c>
      <c r="S134" t="s">
        <v>8308</v>
      </c>
      <c r="T134" t="s">
        <v>8311</v>
      </c>
      <c r="U134" s="19">
        <f t="shared" si="16"/>
        <v>41950.854247685187</v>
      </c>
      <c r="V134">
        <f t="shared" si="17"/>
        <v>2014</v>
      </c>
    </row>
    <row r="135" spans="1:22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 s="19">
        <f t="shared" si="14"/>
        <v>42521.729861111111</v>
      </c>
      <c r="K135">
        <v>1462130584</v>
      </c>
      <c r="L135" s="19">
        <f t="shared" si="15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 t="shared" si="12"/>
        <v>0</v>
      </c>
      <c r="R135">
        <f t="shared" si="13"/>
        <v>0</v>
      </c>
      <c r="S135" t="s">
        <v>8308</v>
      </c>
      <c r="T135" t="s">
        <v>8311</v>
      </c>
      <c r="U135" s="19">
        <f t="shared" si="16"/>
        <v>42521.729861111111</v>
      </c>
      <c r="V135">
        <f t="shared" si="17"/>
        <v>2016</v>
      </c>
    </row>
    <row r="136" spans="1:22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 s="19">
        <f t="shared" si="14"/>
        <v>42251.708333333328</v>
      </c>
      <c r="K136">
        <v>1438811418</v>
      </c>
      <c r="L136" s="19">
        <f t="shared" si="15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 t="shared" si="12"/>
        <v>0</v>
      </c>
      <c r="R136">
        <f t="shared" si="13"/>
        <v>0</v>
      </c>
      <c r="S136" t="s">
        <v>8308</v>
      </c>
      <c r="T136" t="s">
        <v>8311</v>
      </c>
      <c r="U136" s="19">
        <f t="shared" si="16"/>
        <v>42251.708333333328</v>
      </c>
      <c r="V136">
        <f t="shared" si="17"/>
        <v>2015</v>
      </c>
    </row>
    <row r="137" spans="1:22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 s="19">
        <f t="shared" si="14"/>
        <v>41821.791666666664</v>
      </c>
      <c r="K137">
        <v>1401354597</v>
      </c>
      <c r="L137" s="19">
        <f t="shared" si="15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12"/>
        <v>13</v>
      </c>
      <c r="R137">
        <f t="shared" si="13"/>
        <v>80.599999999999994</v>
      </c>
      <c r="S137" t="s">
        <v>8308</v>
      </c>
      <c r="T137" t="s">
        <v>8311</v>
      </c>
      <c r="U137" s="19">
        <f t="shared" si="16"/>
        <v>41821.791666666664</v>
      </c>
      <c r="V137">
        <f t="shared" si="17"/>
        <v>2014</v>
      </c>
    </row>
    <row r="138" spans="1:22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 s="19">
        <f t="shared" si="14"/>
        <v>42140.427777777775</v>
      </c>
      <c r="K138">
        <v>1427968234</v>
      </c>
      <c r="L138" s="19">
        <f t="shared" si="15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 t="shared" si="12"/>
        <v>0</v>
      </c>
      <c r="R138">
        <f t="shared" si="13"/>
        <v>0</v>
      </c>
      <c r="S138" t="s">
        <v>8308</v>
      </c>
      <c r="T138" t="s">
        <v>8311</v>
      </c>
      <c r="U138" s="19">
        <f t="shared" si="16"/>
        <v>42140.427777777775</v>
      </c>
      <c r="V138">
        <f t="shared" si="17"/>
        <v>2015</v>
      </c>
    </row>
    <row r="139" spans="1:22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 s="19">
        <f t="shared" si="14"/>
        <v>42289.573993055557</v>
      </c>
      <c r="K139">
        <v>1440337593</v>
      </c>
      <c r="L139" s="19">
        <f t="shared" si="15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12"/>
        <v>0</v>
      </c>
      <c r="R139">
        <f t="shared" si="13"/>
        <v>0</v>
      </c>
      <c r="S139" t="s">
        <v>8308</v>
      </c>
      <c r="T139" t="s">
        <v>8311</v>
      </c>
      <c r="U139" s="19">
        <f t="shared" si="16"/>
        <v>42289.573993055557</v>
      </c>
      <c r="V139">
        <f t="shared" si="17"/>
        <v>2015</v>
      </c>
    </row>
    <row r="140" spans="1:22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9">
        <f t="shared" si="14"/>
        <v>42217.207638888889</v>
      </c>
      <c r="K140">
        <v>1435731041</v>
      </c>
      <c r="L140" s="19">
        <f t="shared" si="15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12"/>
        <v>3</v>
      </c>
      <c r="R140">
        <f t="shared" si="13"/>
        <v>81.239999999999995</v>
      </c>
      <c r="S140" t="s">
        <v>8308</v>
      </c>
      <c r="T140" t="s">
        <v>8311</v>
      </c>
      <c r="U140" s="19">
        <f t="shared" si="16"/>
        <v>42217.207638888889</v>
      </c>
      <c r="V140">
        <f t="shared" si="17"/>
        <v>2015</v>
      </c>
    </row>
    <row r="141" spans="1:22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 s="19">
        <f t="shared" si="14"/>
        <v>42197.920972222222</v>
      </c>
      <c r="K141">
        <v>1435874772</v>
      </c>
      <c r="L141" s="19">
        <f t="shared" si="15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12"/>
        <v>100</v>
      </c>
      <c r="R141">
        <f t="shared" si="13"/>
        <v>500</v>
      </c>
      <c r="S141" t="s">
        <v>8308</v>
      </c>
      <c r="T141" t="s">
        <v>8311</v>
      </c>
      <c r="U141" s="19">
        <f t="shared" si="16"/>
        <v>42197.920972222222</v>
      </c>
      <c r="V141">
        <f t="shared" si="17"/>
        <v>2015</v>
      </c>
    </row>
    <row r="142" spans="1:22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 s="19">
        <f t="shared" si="14"/>
        <v>42083.15662037037</v>
      </c>
      <c r="K142">
        <v>1424234732</v>
      </c>
      <c r="L142" s="19">
        <f t="shared" si="15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 t="shared" si="12"/>
        <v>0</v>
      </c>
      <c r="R142">
        <f t="shared" si="13"/>
        <v>0</v>
      </c>
      <c r="S142" t="s">
        <v>8308</v>
      </c>
      <c r="T142" t="s">
        <v>8311</v>
      </c>
      <c r="U142" s="19">
        <f t="shared" si="16"/>
        <v>42083.15662037037</v>
      </c>
      <c r="V142">
        <f t="shared" si="17"/>
        <v>2015</v>
      </c>
    </row>
    <row r="143" spans="1:22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9">
        <f t="shared" si="14"/>
        <v>42155.153043981481</v>
      </c>
      <c r="K143">
        <v>1429155623</v>
      </c>
      <c r="L143" s="19">
        <f t="shared" si="15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12"/>
        <v>11</v>
      </c>
      <c r="R143">
        <f t="shared" si="13"/>
        <v>46.18</v>
      </c>
      <c r="S143" t="s">
        <v>8308</v>
      </c>
      <c r="T143" t="s">
        <v>8311</v>
      </c>
      <c r="U143" s="19">
        <f t="shared" si="16"/>
        <v>42155.153043981481</v>
      </c>
      <c r="V143">
        <f t="shared" si="17"/>
        <v>2015</v>
      </c>
    </row>
    <row r="144" spans="1:22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 s="19">
        <f t="shared" si="14"/>
        <v>41959.934930555552</v>
      </c>
      <c r="K144">
        <v>1414358778</v>
      </c>
      <c r="L144" s="19">
        <f t="shared" si="15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 t="shared" si="12"/>
        <v>0</v>
      </c>
      <c r="R144">
        <f t="shared" si="13"/>
        <v>10</v>
      </c>
      <c r="S144" t="s">
        <v>8308</v>
      </c>
      <c r="T144" t="s">
        <v>8311</v>
      </c>
      <c r="U144" s="19">
        <f t="shared" si="16"/>
        <v>41959.934930555552</v>
      </c>
      <c r="V144">
        <f t="shared" si="17"/>
        <v>2014</v>
      </c>
    </row>
    <row r="145" spans="1:22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 s="19">
        <f t="shared" si="14"/>
        <v>42616.246527777781</v>
      </c>
      <c r="K145">
        <v>1467941542</v>
      </c>
      <c r="L145" s="19">
        <f t="shared" si="15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 t="shared" si="12"/>
        <v>0</v>
      </c>
      <c r="R145">
        <f t="shared" si="13"/>
        <v>0</v>
      </c>
      <c r="S145" t="s">
        <v>8308</v>
      </c>
      <c r="T145" t="s">
        <v>8311</v>
      </c>
      <c r="U145" s="19">
        <f t="shared" si="16"/>
        <v>42616.246527777781</v>
      </c>
      <c r="V145">
        <f t="shared" si="17"/>
        <v>2016</v>
      </c>
    </row>
    <row r="146" spans="1:22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9">
        <f t="shared" si="14"/>
        <v>42107.72074074074</v>
      </c>
      <c r="K146">
        <v>1423765072</v>
      </c>
      <c r="L146" s="19">
        <f t="shared" si="15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12"/>
        <v>28</v>
      </c>
      <c r="R146">
        <f t="shared" si="13"/>
        <v>55.95</v>
      </c>
      <c r="S146" t="s">
        <v>8308</v>
      </c>
      <c r="T146" t="s">
        <v>8311</v>
      </c>
      <c r="U146" s="19">
        <f t="shared" si="16"/>
        <v>42107.72074074074</v>
      </c>
      <c r="V146">
        <f t="shared" si="17"/>
        <v>2015</v>
      </c>
    </row>
    <row r="147" spans="1:22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 s="19">
        <f t="shared" si="14"/>
        <v>42227.542268518519</v>
      </c>
      <c r="K147">
        <v>1436965252</v>
      </c>
      <c r="L147" s="19">
        <f t="shared" si="15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12"/>
        <v>8</v>
      </c>
      <c r="R147">
        <f t="shared" si="13"/>
        <v>37.56</v>
      </c>
      <c r="S147" t="s">
        <v>8308</v>
      </c>
      <c r="T147" t="s">
        <v>8311</v>
      </c>
      <c r="U147" s="19">
        <f t="shared" si="16"/>
        <v>42227.542268518519</v>
      </c>
      <c r="V147">
        <f t="shared" si="17"/>
        <v>2015</v>
      </c>
    </row>
    <row r="148" spans="1:22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 s="19">
        <f t="shared" si="14"/>
        <v>42753.016180555554</v>
      </c>
      <c r="K148">
        <v>1479514998</v>
      </c>
      <c r="L148" s="19">
        <f t="shared" si="15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12"/>
        <v>1</v>
      </c>
      <c r="R148">
        <f t="shared" si="13"/>
        <v>38.33</v>
      </c>
      <c r="S148" t="s">
        <v>8308</v>
      </c>
      <c r="T148" t="s">
        <v>8311</v>
      </c>
      <c r="U148" s="19">
        <f t="shared" si="16"/>
        <v>42753.016180555554</v>
      </c>
      <c r="V148">
        <f t="shared" si="17"/>
        <v>2016</v>
      </c>
    </row>
    <row r="149" spans="1:22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 s="19">
        <f t="shared" si="14"/>
        <v>42012.762499999997</v>
      </c>
      <c r="K149">
        <v>1417026340</v>
      </c>
      <c r="L149" s="19">
        <f t="shared" si="15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 t="shared" si="12"/>
        <v>0</v>
      </c>
      <c r="R149">
        <f t="shared" si="13"/>
        <v>0</v>
      </c>
      <c r="S149" t="s">
        <v>8308</v>
      </c>
      <c r="T149" t="s">
        <v>8311</v>
      </c>
      <c r="U149" s="19">
        <f t="shared" si="16"/>
        <v>42012.762499999997</v>
      </c>
      <c r="V149">
        <f t="shared" si="17"/>
        <v>2014</v>
      </c>
    </row>
    <row r="150" spans="1:22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 s="19">
        <f t="shared" si="14"/>
        <v>42427.281666666662</v>
      </c>
      <c r="K150">
        <v>1453963536</v>
      </c>
      <c r="L150" s="19">
        <f t="shared" si="15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12"/>
        <v>0</v>
      </c>
      <c r="R150">
        <f t="shared" si="13"/>
        <v>20</v>
      </c>
      <c r="S150" t="s">
        <v>8308</v>
      </c>
      <c r="T150" t="s">
        <v>8311</v>
      </c>
      <c r="U150" s="19">
        <f t="shared" si="16"/>
        <v>42427.281666666662</v>
      </c>
      <c r="V150">
        <f t="shared" si="17"/>
        <v>2016</v>
      </c>
    </row>
    <row r="151" spans="1:22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 s="19">
        <f t="shared" si="14"/>
        <v>41998.333333333328</v>
      </c>
      <c r="K151">
        <v>1416888470</v>
      </c>
      <c r="L151" s="19">
        <f t="shared" si="15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12"/>
        <v>1</v>
      </c>
      <c r="R151">
        <f t="shared" si="13"/>
        <v>15.33</v>
      </c>
      <c r="S151" t="s">
        <v>8308</v>
      </c>
      <c r="T151" t="s">
        <v>8311</v>
      </c>
      <c r="U151" s="19">
        <f t="shared" si="16"/>
        <v>41998.333333333328</v>
      </c>
      <c r="V151">
        <f t="shared" si="17"/>
        <v>2014</v>
      </c>
    </row>
    <row r="152" spans="1:22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9">
        <f t="shared" si="14"/>
        <v>42150.161828703705</v>
      </c>
      <c r="K152">
        <v>1427428382</v>
      </c>
      <c r="L152" s="19">
        <f t="shared" si="15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12"/>
        <v>23</v>
      </c>
      <c r="R152">
        <f t="shared" si="13"/>
        <v>449.43</v>
      </c>
      <c r="S152" t="s">
        <v>8308</v>
      </c>
      <c r="T152" t="s">
        <v>8311</v>
      </c>
      <c r="U152" s="19">
        <f t="shared" si="16"/>
        <v>42150.161828703705</v>
      </c>
      <c r="V152">
        <f t="shared" si="17"/>
        <v>2015</v>
      </c>
    </row>
    <row r="153" spans="1:22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 s="19">
        <f t="shared" si="14"/>
        <v>42173.550821759258</v>
      </c>
      <c r="K153">
        <v>1429449191</v>
      </c>
      <c r="L153" s="19">
        <f t="shared" si="15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12"/>
        <v>0</v>
      </c>
      <c r="R153">
        <f t="shared" si="13"/>
        <v>28</v>
      </c>
      <c r="S153" t="s">
        <v>8308</v>
      </c>
      <c r="T153" t="s">
        <v>8311</v>
      </c>
      <c r="U153" s="19">
        <f t="shared" si="16"/>
        <v>42173.550821759258</v>
      </c>
      <c r="V153">
        <f t="shared" si="17"/>
        <v>2015</v>
      </c>
    </row>
    <row r="154" spans="1:22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 s="19">
        <f t="shared" si="14"/>
        <v>41905.077546296299</v>
      </c>
      <c r="K154">
        <v>1408845100</v>
      </c>
      <c r="L154" s="19">
        <f t="shared" si="15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 t="shared" si="12"/>
        <v>0</v>
      </c>
      <c r="R154">
        <f t="shared" si="13"/>
        <v>15</v>
      </c>
      <c r="S154" t="s">
        <v>8308</v>
      </c>
      <c r="T154" t="s">
        <v>8311</v>
      </c>
      <c r="U154" s="19">
        <f t="shared" si="16"/>
        <v>41905.077546296299</v>
      </c>
      <c r="V154">
        <f t="shared" si="17"/>
        <v>2014</v>
      </c>
    </row>
    <row r="155" spans="1:22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 s="19">
        <f t="shared" si="14"/>
        <v>41975.627824074079</v>
      </c>
      <c r="K155">
        <v>1413900244</v>
      </c>
      <c r="L155" s="19">
        <f t="shared" si="15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12"/>
        <v>1</v>
      </c>
      <c r="R155">
        <f t="shared" si="13"/>
        <v>35.9</v>
      </c>
      <c r="S155" t="s">
        <v>8308</v>
      </c>
      <c r="T155" t="s">
        <v>8311</v>
      </c>
      <c r="U155" s="19">
        <f t="shared" si="16"/>
        <v>41975.627824074079</v>
      </c>
      <c r="V155">
        <f t="shared" si="17"/>
        <v>2014</v>
      </c>
    </row>
    <row r="156" spans="1:22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 s="19">
        <f t="shared" si="14"/>
        <v>42158.547395833331</v>
      </c>
      <c r="K156">
        <v>1429621695</v>
      </c>
      <c r="L156" s="19">
        <f t="shared" si="15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12"/>
        <v>3</v>
      </c>
      <c r="R156">
        <f t="shared" si="13"/>
        <v>13.33</v>
      </c>
      <c r="S156" t="s">
        <v>8308</v>
      </c>
      <c r="T156" t="s">
        <v>8311</v>
      </c>
      <c r="U156" s="19">
        <f t="shared" si="16"/>
        <v>42158.547395833331</v>
      </c>
      <c r="V156">
        <f t="shared" si="17"/>
        <v>2015</v>
      </c>
    </row>
    <row r="157" spans="1:22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 s="19">
        <f t="shared" si="14"/>
        <v>42208.559432870374</v>
      </c>
      <c r="K157">
        <v>1434201935</v>
      </c>
      <c r="L157" s="19">
        <f t="shared" si="15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12"/>
        <v>0</v>
      </c>
      <c r="R157">
        <f t="shared" si="13"/>
        <v>20.25</v>
      </c>
      <c r="S157" t="s">
        <v>8308</v>
      </c>
      <c r="T157" t="s">
        <v>8311</v>
      </c>
      <c r="U157" s="19">
        <f t="shared" si="16"/>
        <v>42208.559432870374</v>
      </c>
      <c r="V157">
        <f t="shared" si="17"/>
        <v>2015</v>
      </c>
    </row>
    <row r="158" spans="1:22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9">
        <f t="shared" si="14"/>
        <v>41854.124953703707</v>
      </c>
      <c r="K158">
        <v>1401850796</v>
      </c>
      <c r="L158" s="19">
        <f t="shared" si="15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12"/>
        <v>5</v>
      </c>
      <c r="R158">
        <f t="shared" si="13"/>
        <v>119</v>
      </c>
      <c r="S158" t="s">
        <v>8308</v>
      </c>
      <c r="T158" t="s">
        <v>8311</v>
      </c>
      <c r="U158" s="19">
        <f t="shared" si="16"/>
        <v>41854.124953703707</v>
      </c>
      <c r="V158">
        <f t="shared" si="17"/>
        <v>2014</v>
      </c>
    </row>
    <row r="159" spans="1:22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 s="19">
        <f t="shared" si="14"/>
        <v>42426.911712962959</v>
      </c>
      <c r="K159">
        <v>1453931572</v>
      </c>
      <c r="L159" s="19">
        <f t="shared" si="15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12"/>
        <v>0</v>
      </c>
      <c r="R159">
        <f t="shared" si="13"/>
        <v>4</v>
      </c>
      <c r="S159" t="s">
        <v>8308</v>
      </c>
      <c r="T159" t="s">
        <v>8311</v>
      </c>
      <c r="U159" s="19">
        <f t="shared" si="16"/>
        <v>42426.911712962959</v>
      </c>
      <c r="V159">
        <f t="shared" si="17"/>
        <v>2016</v>
      </c>
    </row>
    <row r="160" spans="1:22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 s="19">
        <f t="shared" si="14"/>
        <v>41934.07671296296</v>
      </c>
      <c r="K160">
        <v>1411350628</v>
      </c>
      <c r="L160" s="19">
        <f t="shared" si="15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12"/>
        <v>0</v>
      </c>
      <c r="R160">
        <f t="shared" si="13"/>
        <v>0</v>
      </c>
      <c r="S160" t="s">
        <v>8308</v>
      </c>
      <c r="T160" t="s">
        <v>8311</v>
      </c>
      <c r="U160" s="19">
        <f t="shared" si="16"/>
        <v>41934.07671296296</v>
      </c>
      <c r="V160">
        <f t="shared" si="17"/>
        <v>2014</v>
      </c>
    </row>
    <row r="161" spans="1:22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 s="19">
        <f t="shared" si="14"/>
        <v>42554.434548611112</v>
      </c>
      <c r="K161">
        <v>1464085545</v>
      </c>
      <c r="L161" s="19">
        <f t="shared" si="15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12"/>
        <v>0</v>
      </c>
      <c r="R161">
        <f t="shared" si="13"/>
        <v>10</v>
      </c>
      <c r="S161" t="s">
        <v>8308</v>
      </c>
      <c r="T161" t="s">
        <v>8311</v>
      </c>
      <c r="U161" s="19">
        <f t="shared" si="16"/>
        <v>42554.434548611112</v>
      </c>
      <c r="V161">
        <f t="shared" si="17"/>
        <v>2016</v>
      </c>
    </row>
    <row r="162" spans="1:22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 s="19">
        <f t="shared" si="14"/>
        <v>42231.913090277783</v>
      </c>
      <c r="K162">
        <v>1434491691</v>
      </c>
      <c r="L162" s="19">
        <f t="shared" si="15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 t="shared" si="12"/>
        <v>0</v>
      </c>
      <c r="R162">
        <f t="shared" si="13"/>
        <v>0</v>
      </c>
      <c r="S162" t="s">
        <v>8308</v>
      </c>
      <c r="T162" t="s">
        <v>8312</v>
      </c>
      <c r="U162" s="19">
        <f t="shared" si="16"/>
        <v>42231.913090277783</v>
      </c>
      <c r="V162">
        <f t="shared" si="17"/>
        <v>2015</v>
      </c>
    </row>
    <row r="163" spans="1:22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 s="19">
        <f t="shared" si="14"/>
        <v>41822.687442129631</v>
      </c>
      <c r="K163">
        <v>1401726595</v>
      </c>
      <c r="L163" s="19">
        <f t="shared" si="15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12"/>
        <v>0</v>
      </c>
      <c r="R163">
        <f t="shared" si="13"/>
        <v>5</v>
      </c>
      <c r="S163" t="s">
        <v>8308</v>
      </c>
      <c r="T163" t="s">
        <v>8312</v>
      </c>
      <c r="U163" s="19">
        <f t="shared" si="16"/>
        <v>41822.687442129631</v>
      </c>
      <c r="V163">
        <f t="shared" si="17"/>
        <v>2014</v>
      </c>
    </row>
    <row r="164" spans="1:22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 s="19">
        <f t="shared" si="14"/>
        <v>41867.987500000003</v>
      </c>
      <c r="K164">
        <v>1405393356</v>
      </c>
      <c r="L164" s="19">
        <f t="shared" si="15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12"/>
        <v>16</v>
      </c>
      <c r="R164">
        <f t="shared" si="13"/>
        <v>43.5</v>
      </c>
      <c r="S164" t="s">
        <v>8308</v>
      </c>
      <c r="T164" t="s">
        <v>8312</v>
      </c>
      <c r="U164" s="19">
        <f t="shared" si="16"/>
        <v>41867.987500000003</v>
      </c>
      <c r="V164">
        <f t="shared" si="17"/>
        <v>2014</v>
      </c>
    </row>
    <row r="165" spans="1:22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 s="19">
        <f t="shared" si="14"/>
        <v>42278</v>
      </c>
      <c r="K165">
        <v>1440716654</v>
      </c>
      <c r="L165" s="19">
        <f t="shared" si="15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 t="shared" si="12"/>
        <v>0</v>
      </c>
      <c r="R165">
        <f t="shared" si="13"/>
        <v>0</v>
      </c>
      <c r="S165" t="s">
        <v>8308</v>
      </c>
      <c r="T165" t="s">
        <v>8312</v>
      </c>
      <c r="U165" s="19">
        <f t="shared" si="16"/>
        <v>42278</v>
      </c>
      <c r="V165">
        <f t="shared" si="17"/>
        <v>2015</v>
      </c>
    </row>
    <row r="166" spans="1:22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 s="19">
        <f t="shared" si="14"/>
        <v>41901.762743055559</v>
      </c>
      <c r="K166">
        <v>1405966701</v>
      </c>
      <c r="L166" s="19">
        <f t="shared" si="15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12"/>
        <v>1</v>
      </c>
      <c r="R166">
        <f t="shared" si="13"/>
        <v>91.43</v>
      </c>
      <c r="S166" t="s">
        <v>8308</v>
      </c>
      <c r="T166" t="s">
        <v>8312</v>
      </c>
      <c r="U166" s="19">
        <f t="shared" si="16"/>
        <v>41901.762743055559</v>
      </c>
      <c r="V166">
        <f t="shared" si="17"/>
        <v>2014</v>
      </c>
    </row>
    <row r="167" spans="1:22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 s="19">
        <f t="shared" si="14"/>
        <v>42381.658842592587</v>
      </c>
      <c r="K167">
        <v>1450021724</v>
      </c>
      <c r="L167" s="19">
        <f t="shared" si="15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12"/>
        <v>0</v>
      </c>
      <c r="R167">
        <f t="shared" si="13"/>
        <v>0</v>
      </c>
      <c r="S167" t="s">
        <v>8308</v>
      </c>
      <c r="T167" t="s">
        <v>8312</v>
      </c>
      <c r="U167" s="19">
        <f t="shared" si="16"/>
        <v>42381.658842592587</v>
      </c>
      <c r="V167">
        <f t="shared" si="17"/>
        <v>2015</v>
      </c>
    </row>
    <row r="168" spans="1:22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9">
        <f t="shared" si="14"/>
        <v>42751.075949074075</v>
      </c>
      <c r="K168">
        <v>1481939362</v>
      </c>
      <c r="L168" s="19">
        <f t="shared" si="15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12"/>
        <v>60</v>
      </c>
      <c r="R168">
        <f t="shared" si="13"/>
        <v>3000</v>
      </c>
      <c r="S168" t="s">
        <v>8308</v>
      </c>
      <c r="T168" t="s">
        <v>8312</v>
      </c>
      <c r="U168" s="19">
        <f t="shared" si="16"/>
        <v>42751.075949074075</v>
      </c>
      <c r="V168">
        <f t="shared" si="17"/>
        <v>2016</v>
      </c>
    </row>
    <row r="169" spans="1:22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 s="19">
        <f t="shared" si="14"/>
        <v>42220.927488425921</v>
      </c>
      <c r="K169">
        <v>1433542535</v>
      </c>
      <c r="L169" s="19">
        <f t="shared" si="15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12"/>
        <v>0</v>
      </c>
      <c r="R169">
        <f t="shared" si="13"/>
        <v>5.5</v>
      </c>
      <c r="S169" t="s">
        <v>8308</v>
      </c>
      <c r="T169" t="s">
        <v>8312</v>
      </c>
      <c r="U169" s="19">
        <f t="shared" si="16"/>
        <v>42220.927488425921</v>
      </c>
      <c r="V169">
        <f t="shared" si="17"/>
        <v>2015</v>
      </c>
    </row>
    <row r="170" spans="1:22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 s="19">
        <f t="shared" si="14"/>
        <v>42082.793634259258</v>
      </c>
      <c r="K170">
        <v>1424203370</v>
      </c>
      <c r="L170" s="19">
        <f t="shared" si="15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12"/>
        <v>4</v>
      </c>
      <c r="R170">
        <f t="shared" si="13"/>
        <v>108.33</v>
      </c>
      <c r="S170" t="s">
        <v>8308</v>
      </c>
      <c r="T170" t="s">
        <v>8312</v>
      </c>
      <c r="U170" s="19">
        <f t="shared" si="16"/>
        <v>42082.793634259258</v>
      </c>
      <c r="V170">
        <f t="shared" si="17"/>
        <v>2015</v>
      </c>
    </row>
    <row r="171" spans="1:22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 s="19">
        <f t="shared" si="14"/>
        <v>41930.505312499998</v>
      </c>
      <c r="K171">
        <v>1411042059</v>
      </c>
      <c r="L171" s="19">
        <f t="shared" si="15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12"/>
        <v>22</v>
      </c>
      <c r="R171">
        <f t="shared" si="13"/>
        <v>56</v>
      </c>
      <c r="S171" t="s">
        <v>8308</v>
      </c>
      <c r="T171" t="s">
        <v>8312</v>
      </c>
      <c r="U171" s="19">
        <f t="shared" si="16"/>
        <v>41930.505312499998</v>
      </c>
      <c r="V171">
        <f t="shared" si="17"/>
        <v>2014</v>
      </c>
    </row>
    <row r="172" spans="1:22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 s="19">
        <f t="shared" si="14"/>
        <v>42246.227777777778</v>
      </c>
      <c r="K172">
        <v>1438385283</v>
      </c>
      <c r="L172" s="19">
        <f t="shared" si="15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12"/>
        <v>3</v>
      </c>
      <c r="R172">
        <f t="shared" si="13"/>
        <v>32.5</v>
      </c>
      <c r="S172" t="s">
        <v>8308</v>
      </c>
      <c r="T172" t="s">
        <v>8312</v>
      </c>
      <c r="U172" s="19">
        <f t="shared" si="16"/>
        <v>42246.227777777778</v>
      </c>
      <c r="V172">
        <f t="shared" si="17"/>
        <v>2015</v>
      </c>
    </row>
    <row r="173" spans="1:22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 s="19">
        <f t="shared" si="14"/>
        <v>42594.180717592593</v>
      </c>
      <c r="K173">
        <v>1465791614</v>
      </c>
      <c r="L173" s="19">
        <f t="shared" si="15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12"/>
        <v>0</v>
      </c>
      <c r="R173">
        <f t="shared" si="13"/>
        <v>1</v>
      </c>
      <c r="S173" t="s">
        <v>8308</v>
      </c>
      <c r="T173" t="s">
        <v>8312</v>
      </c>
      <c r="U173" s="19">
        <f t="shared" si="16"/>
        <v>42594.180717592593</v>
      </c>
      <c r="V173">
        <f t="shared" si="17"/>
        <v>2016</v>
      </c>
    </row>
    <row r="174" spans="1:22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 s="19">
        <f t="shared" si="14"/>
        <v>42082.353275462956</v>
      </c>
      <c r="K174">
        <v>1423733323</v>
      </c>
      <c r="L174" s="19">
        <f t="shared" si="15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 t="shared" si="12"/>
        <v>0</v>
      </c>
      <c r="R174">
        <f t="shared" si="13"/>
        <v>0</v>
      </c>
      <c r="S174" t="s">
        <v>8308</v>
      </c>
      <c r="T174" t="s">
        <v>8312</v>
      </c>
      <c r="U174" s="19">
        <f t="shared" si="16"/>
        <v>42082.353275462956</v>
      </c>
      <c r="V174">
        <f t="shared" si="17"/>
        <v>2015</v>
      </c>
    </row>
    <row r="175" spans="1:22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 s="19">
        <f t="shared" si="14"/>
        <v>42063.573009259257</v>
      </c>
      <c r="K175">
        <v>1422539108</v>
      </c>
      <c r="L175" s="19">
        <f t="shared" si="15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12"/>
        <v>0</v>
      </c>
      <c r="R175">
        <f t="shared" si="13"/>
        <v>0</v>
      </c>
      <c r="S175" t="s">
        <v>8308</v>
      </c>
      <c r="T175" t="s">
        <v>8312</v>
      </c>
      <c r="U175" s="19">
        <f t="shared" si="16"/>
        <v>42063.573009259257</v>
      </c>
      <c r="V175">
        <f t="shared" si="17"/>
        <v>2015</v>
      </c>
    </row>
    <row r="176" spans="1:22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 s="19">
        <f t="shared" si="14"/>
        <v>42132.758981481486</v>
      </c>
      <c r="K176">
        <v>1425924776</v>
      </c>
      <c r="L176" s="19">
        <f t="shared" si="15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12"/>
        <v>0</v>
      </c>
      <c r="R176">
        <f t="shared" si="13"/>
        <v>0</v>
      </c>
      <c r="S176" t="s">
        <v>8308</v>
      </c>
      <c r="T176" t="s">
        <v>8312</v>
      </c>
      <c r="U176" s="19">
        <f t="shared" si="16"/>
        <v>42132.758981481486</v>
      </c>
      <c r="V176">
        <f t="shared" si="17"/>
        <v>2015</v>
      </c>
    </row>
    <row r="177" spans="1:22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9">
        <f t="shared" si="14"/>
        <v>41880.777905092589</v>
      </c>
      <c r="K177">
        <v>1407177611</v>
      </c>
      <c r="L177" s="19">
        <f t="shared" si="15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12"/>
        <v>6</v>
      </c>
      <c r="R177">
        <f t="shared" si="13"/>
        <v>49.88</v>
      </c>
      <c r="S177" t="s">
        <v>8308</v>
      </c>
      <c r="T177" t="s">
        <v>8312</v>
      </c>
      <c r="U177" s="19">
        <f t="shared" si="16"/>
        <v>41880.777905092589</v>
      </c>
      <c r="V177">
        <f t="shared" si="17"/>
        <v>2014</v>
      </c>
    </row>
    <row r="178" spans="1:22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 s="19">
        <f t="shared" si="14"/>
        <v>42221.824062500003</v>
      </c>
      <c r="K178">
        <v>1436211999</v>
      </c>
      <c r="L178" s="19">
        <f t="shared" si="15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12"/>
        <v>0</v>
      </c>
      <c r="R178">
        <f t="shared" si="13"/>
        <v>0</v>
      </c>
      <c r="S178" t="s">
        <v>8308</v>
      </c>
      <c r="T178" t="s">
        <v>8312</v>
      </c>
      <c r="U178" s="19">
        <f t="shared" si="16"/>
        <v>42221.824062500003</v>
      </c>
      <c r="V178">
        <f t="shared" si="17"/>
        <v>2015</v>
      </c>
    </row>
    <row r="179" spans="1:22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 s="19">
        <f t="shared" si="14"/>
        <v>42087.00608796296</v>
      </c>
      <c r="K179">
        <v>1425690526</v>
      </c>
      <c r="L179" s="19">
        <f t="shared" si="15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12"/>
        <v>40</v>
      </c>
      <c r="R179">
        <f t="shared" si="13"/>
        <v>25.71</v>
      </c>
      <c r="S179" t="s">
        <v>8308</v>
      </c>
      <c r="T179" t="s">
        <v>8312</v>
      </c>
      <c r="U179" s="19">
        <f t="shared" si="16"/>
        <v>42087.00608796296</v>
      </c>
      <c r="V179">
        <f t="shared" si="17"/>
        <v>2015</v>
      </c>
    </row>
    <row r="180" spans="1:22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 s="19">
        <f t="shared" si="14"/>
        <v>42334.997048611112</v>
      </c>
      <c r="K180">
        <v>1445986545</v>
      </c>
      <c r="L180" s="19">
        <f t="shared" si="15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 t="shared" si="12"/>
        <v>0</v>
      </c>
      <c r="R180">
        <f t="shared" si="13"/>
        <v>0</v>
      </c>
      <c r="S180" t="s">
        <v>8308</v>
      </c>
      <c r="T180" t="s">
        <v>8312</v>
      </c>
      <c r="U180" s="19">
        <f t="shared" si="16"/>
        <v>42334.997048611112</v>
      </c>
      <c r="V180">
        <f t="shared" si="17"/>
        <v>2015</v>
      </c>
    </row>
    <row r="181" spans="1:22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 s="19">
        <f t="shared" si="14"/>
        <v>42433.080497685187</v>
      </c>
      <c r="K181">
        <v>1454464555</v>
      </c>
      <c r="L181" s="19">
        <f t="shared" si="15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12"/>
        <v>20</v>
      </c>
      <c r="R181">
        <f t="shared" si="13"/>
        <v>100</v>
      </c>
      <c r="S181" t="s">
        <v>8308</v>
      </c>
      <c r="T181" t="s">
        <v>8312</v>
      </c>
      <c r="U181" s="19">
        <f t="shared" si="16"/>
        <v>42433.080497685187</v>
      </c>
      <c r="V181">
        <f t="shared" si="17"/>
        <v>2016</v>
      </c>
    </row>
    <row r="182" spans="1:22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 s="19">
        <f t="shared" si="14"/>
        <v>42107.791666666672</v>
      </c>
      <c r="K182">
        <v>1425512843</v>
      </c>
      <c r="L182" s="19">
        <f t="shared" si="15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12"/>
        <v>33</v>
      </c>
      <c r="R182">
        <f t="shared" si="13"/>
        <v>30.85</v>
      </c>
      <c r="S182" t="s">
        <v>8308</v>
      </c>
      <c r="T182" t="s">
        <v>8312</v>
      </c>
      <c r="U182" s="19">
        <f t="shared" si="16"/>
        <v>42107.791666666672</v>
      </c>
      <c r="V182">
        <f t="shared" si="17"/>
        <v>2015</v>
      </c>
    </row>
    <row r="183" spans="1:22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 s="19">
        <f t="shared" si="14"/>
        <v>42177.741840277777</v>
      </c>
      <c r="K183">
        <v>1432403295</v>
      </c>
      <c r="L183" s="19">
        <f t="shared" si="15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12"/>
        <v>21</v>
      </c>
      <c r="R183">
        <f t="shared" si="13"/>
        <v>180.5</v>
      </c>
      <c r="S183" t="s">
        <v>8308</v>
      </c>
      <c r="T183" t="s">
        <v>8312</v>
      </c>
      <c r="U183" s="19">
        <f t="shared" si="16"/>
        <v>42177.741840277777</v>
      </c>
      <c r="V183">
        <f t="shared" si="17"/>
        <v>2015</v>
      </c>
    </row>
    <row r="184" spans="1:22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 s="19">
        <f t="shared" si="14"/>
        <v>42742.011944444443</v>
      </c>
      <c r="K184">
        <v>1481156232</v>
      </c>
      <c r="L184" s="19">
        <f t="shared" si="15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12"/>
        <v>0</v>
      </c>
      <c r="R184">
        <f t="shared" si="13"/>
        <v>0</v>
      </c>
      <c r="S184" t="s">
        <v>8308</v>
      </c>
      <c r="T184" t="s">
        <v>8312</v>
      </c>
      <c r="U184" s="19">
        <f t="shared" si="16"/>
        <v>42742.011944444443</v>
      </c>
      <c r="V184">
        <f t="shared" si="17"/>
        <v>2016</v>
      </c>
    </row>
    <row r="185" spans="1:22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9">
        <f t="shared" si="14"/>
        <v>41969.851967592593</v>
      </c>
      <c r="K185">
        <v>1414438010</v>
      </c>
      <c r="L185" s="19">
        <f t="shared" si="15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12"/>
        <v>36</v>
      </c>
      <c r="R185">
        <f t="shared" si="13"/>
        <v>373.5</v>
      </c>
      <c r="S185" t="s">
        <v>8308</v>
      </c>
      <c r="T185" t="s">
        <v>8312</v>
      </c>
      <c r="U185" s="19">
        <f t="shared" si="16"/>
        <v>41969.851967592593</v>
      </c>
      <c r="V185">
        <f t="shared" si="17"/>
        <v>2014</v>
      </c>
    </row>
    <row r="186" spans="1:22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 s="19">
        <f t="shared" si="14"/>
        <v>41883.165972222225</v>
      </c>
      <c r="K186">
        <v>1404586762</v>
      </c>
      <c r="L186" s="19">
        <f t="shared" si="15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12"/>
        <v>3</v>
      </c>
      <c r="R186">
        <f t="shared" si="13"/>
        <v>25.5</v>
      </c>
      <c r="S186" t="s">
        <v>8308</v>
      </c>
      <c r="T186" t="s">
        <v>8312</v>
      </c>
      <c r="U186" s="19">
        <f t="shared" si="16"/>
        <v>41883.165972222225</v>
      </c>
      <c r="V186">
        <f t="shared" si="17"/>
        <v>2014</v>
      </c>
    </row>
    <row r="187" spans="1:22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9">
        <f t="shared" si="14"/>
        <v>42600.91133101852</v>
      </c>
      <c r="K187">
        <v>1468965139</v>
      </c>
      <c r="L187" s="19">
        <f t="shared" si="15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12"/>
        <v>6</v>
      </c>
      <c r="R187">
        <f t="shared" si="13"/>
        <v>220</v>
      </c>
      <c r="S187" t="s">
        <v>8308</v>
      </c>
      <c r="T187" t="s">
        <v>8312</v>
      </c>
      <c r="U187" s="19">
        <f t="shared" si="16"/>
        <v>42600.91133101852</v>
      </c>
      <c r="V187">
        <f t="shared" si="17"/>
        <v>2016</v>
      </c>
    </row>
    <row r="188" spans="1:22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 s="19">
        <f t="shared" si="14"/>
        <v>42797.833333333328</v>
      </c>
      <c r="K188">
        <v>1485977434</v>
      </c>
      <c r="L188" s="19">
        <f t="shared" si="15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 t="shared" si="12"/>
        <v>0</v>
      </c>
      <c r="R188">
        <f t="shared" si="13"/>
        <v>0</v>
      </c>
      <c r="S188" t="s">
        <v>8308</v>
      </c>
      <c r="T188" t="s">
        <v>8312</v>
      </c>
      <c r="U188" s="19">
        <f t="shared" si="16"/>
        <v>42797.833333333328</v>
      </c>
      <c r="V188">
        <f t="shared" si="17"/>
        <v>2017</v>
      </c>
    </row>
    <row r="189" spans="1:22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 s="19">
        <f t="shared" si="14"/>
        <v>42206.290972222225</v>
      </c>
      <c r="K189">
        <v>1435383457</v>
      </c>
      <c r="L189" s="19">
        <f t="shared" si="15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12"/>
        <v>16</v>
      </c>
      <c r="R189">
        <f t="shared" si="13"/>
        <v>160</v>
      </c>
      <c r="S189" t="s">
        <v>8308</v>
      </c>
      <c r="T189" t="s">
        <v>8312</v>
      </c>
      <c r="U189" s="19">
        <f t="shared" si="16"/>
        <v>42206.290972222225</v>
      </c>
      <c r="V189">
        <f t="shared" si="17"/>
        <v>2015</v>
      </c>
    </row>
    <row r="190" spans="1:22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 s="19">
        <f t="shared" si="14"/>
        <v>41887.18304398148</v>
      </c>
      <c r="K190">
        <v>1407299015</v>
      </c>
      <c r="L190" s="19">
        <f t="shared" si="15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12"/>
        <v>0</v>
      </c>
      <c r="R190">
        <f t="shared" si="13"/>
        <v>0</v>
      </c>
      <c r="S190" t="s">
        <v>8308</v>
      </c>
      <c r="T190" t="s">
        <v>8312</v>
      </c>
      <c r="U190" s="19">
        <f t="shared" si="16"/>
        <v>41887.18304398148</v>
      </c>
      <c r="V190">
        <f t="shared" si="17"/>
        <v>2014</v>
      </c>
    </row>
    <row r="191" spans="1:22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 s="19">
        <f t="shared" si="14"/>
        <v>42616.690706018519</v>
      </c>
      <c r="K191">
        <v>1467736477</v>
      </c>
      <c r="L191" s="19">
        <f t="shared" si="15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12"/>
        <v>0</v>
      </c>
      <c r="R191">
        <f t="shared" si="13"/>
        <v>69</v>
      </c>
      <c r="S191" t="s">
        <v>8308</v>
      </c>
      <c r="T191" t="s">
        <v>8312</v>
      </c>
      <c r="U191" s="19">
        <f t="shared" si="16"/>
        <v>42616.690706018519</v>
      </c>
      <c r="V191">
        <f t="shared" si="17"/>
        <v>2016</v>
      </c>
    </row>
    <row r="192" spans="1:22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 s="19">
        <f t="shared" si="14"/>
        <v>42537.650995370372</v>
      </c>
      <c r="K192">
        <v>1465227446</v>
      </c>
      <c r="L192" s="19">
        <f t="shared" si="15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12"/>
        <v>0</v>
      </c>
      <c r="R192">
        <f t="shared" si="13"/>
        <v>50</v>
      </c>
      <c r="S192" t="s">
        <v>8308</v>
      </c>
      <c r="T192" t="s">
        <v>8312</v>
      </c>
      <c r="U192" s="19">
        <f t="shared" si="16"/>
        <v>42537.650995370372</v>
      </c>
      <c r="V192">
        <f t="shared" si="17"/>
        <v>2016</v>
      </c>
    </row>
    <row r="193" spans="1:22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 s="19">
        <f t="shared" si="14"/>
        <v>42279.441412037035</v>
      </c>
      <c r="K193">
        <v>1440326138</v>
      </c>
      <c r="L193" s="19">
        <f t="shared" si="15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12"/>
        <v>5</v>
      </c>
      <c r="R193">
        <f t="shared" si="13"/>
        <v>83.33</v>
      </c>
      <c r="S193" t="s">
        <v>8308</v>
      </c>
      <c r="T193" t="s">
        <v>8312</v>
      </c>
      <c r="U193" s="19">
        <f t="shared" si="16"/>
        <v>42279.441412037035</v>
      </c>
      <c r="V193">
        <f t="shared" si="17"/>
        <v>2015</v>
      </c>
    </row>
    <row r="194" spans="1:22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 s="19">
        <f t="shared" si="14"/>
        <v>41929.792037037041</v>
      </c>
      <c r="K194">
        <v>1410980432</v>
      </c>
      <c r="L194" s="19">
        <f t="shared" si="15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ref="Q194:Q257" si="18">ROUND(E194/D194*100,0)</f>
        <v>0</v>
      </c>
      <c r="R194">
        <f t="shared" ref="R194:R257" si="19">IFERROR(ROUND(E194/N194,2),0)</f>
        <v>5.67</v>
      </c>
      <c r="S194" t="s">
        <v>8308</v>
      </c>
      <c r="T194" t="s">
        <v>8312</v>
      </c>
      <c r="U194" s="19">
        <f t="shared" si="16"/>
        <v>41929.792037037041</v>
      </c>
      <c r="V194">
        <f t="shared" si="17"/>
        <v>2014</v>
      </c>
    </row>
    <row r="195" spans="1:22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 s="19">
        <f t="shared" ref="J195:J258" si="20">(((I195/60)/60)/24)+DATE(1970,1,1)</f>
        <v>41971.976458333331</v>
      </c>
      <c r="K195">
        <v>1412029566</v>
      </c>
      <c r="L195" s="19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 t="shared" si="18"/>
        <v>0</v>
      </c>
      <c r="R195">
        <f t="shared" si="19"/>
        <v>0</v>
      </c>
      <c r="S195" t="s">
        <v>8308</v>
      </c>
      <c r="T195" t="s">
        <v>8312</v>
      </c>
      <c r="U195" s="19">
        <f t="shared" ref="U195:U258" si="22">(((I195/60)/60)/24)+DATE(1970,1,1)</f>
        <v>41971.976458333331</v>
      </c>
      <c r="V195">
        <f t="shared" ref="V195:V258" si="23">YEAR(L195)</f>
        <v>2014</v>
      </c>
    </row>
    <row r="196" spans="1:22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 s="19">
        <f t="shared" si="20"/>
        <v>42435.996886574074</v>
      </c>
      <c r="K196">
        <v>1452124531</v>
      </c>
      <c r="L196" s="19">
        <f t="shared" si="21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18"/>
        <v>0</v>
      </c>
      <c r="R196">
        <f t="shared" si="19"/>
        <v>1</v>
      </c>
      <c r="S196" t="s">
        <v>8308</v>
      </c>
      <c r="T196" t="s">
        <v>8312</v>
      </c>
      <c r="U196" s="19">
        <f t="shared" si="22"/>
        <v>42435.996886574074</v>
      </c>
      <c r="V196">
        <f t="shared" si="23"/>
        <v>2016</v>
      </c>
    </row>
    <row r="197" spans="1:22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 s="19">
        <f t="shared" si="20"/>
        <v>42195.67050925926</v>
      </c>
      <c r="K197">
        <v>1431360332</v>
      </c>
      <c r="L197" s="19">
        <f t="shared" si="21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18"/>
        <v>0</v>
      </c>
      <c r="R197">
        <f t="shared" si="19"/>
        <v>0</v>
      </c>
      <c r="S197" t="s">
        <v>8308</v>
      </c>
      <c r="T197" t="s">
        <v>8312</v>
      </c>
      <c r="U197" s="19">
        <f t="shared" si="22"/>
        <v>42195.67050925926</v>
      </c>
      <c r="V197">
        <f t="shared" si="23"/>
        <v>2015</v>
      </c>
    </row>
    <row r="198" spans="1:22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9">
        <f t="shared" si="20"/>
        <v>42287.875</v>
      </c>
      <c r="K198">
        <v>1442062898</v>
      </c>
      <c r="L198" s="19">
        <f t="shared" si="21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8"/>
        <v>42</v>
      </c>
      <c r="R198">
        <f t="shared" si="19"/>
        <v>77.11</v>
      </c>
      <c r="S198" t="s">
        <v>8308</v>
      </c>
      <c r="T198" t="s">
        <v>8312</v>
      </c>
      <c r="U198" s="19">
        <f t="shared" si="22"/>
        <v>42287.875</v>
      </c>
      <c r="V198">
        <f t="shared" si="23"/>
        <v>2015</v>
      </c>
    </row>
    <row r="199" spans="1:22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 s="19">
        <f t="shared" si="20"/>
        <v>42783.875</v>
      </c>
      <c r="K199">
        <v>1483734100</v>
      </c>
      <c r="L199" s="19">
        <f t="shared" si="21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8"/>
        <v>10</v>
      </c>
      <c r="R199">
        <f t="shared" si="19"/>
        <v>32.75</v>
      </c>
      <c r="S199" t="s">
        <v>8308</v>
      </c>
      <c r="T199" t="s">
        <v>8312</v>
      </c>
      <c r="U199" s="19">
        <f t="shared" si="22"/>
        <v>42783.875</v>
      </c>
      <c r="V199">
        <f t="shared" si="23"/>
        <v>2017</v>
      </c>
    </row>
    <row r="200" spans="1:22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 s="19">
        <f t="shared" si="20"/>
        <v>41917.383356481485</v>
      </c>
      <c r="K200">
        <v>1409908322</v>
      </c>
      <c r="L200" s="19">
        <f t="shared" si="21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8"/>
        <v>1</v>
      </c>
      <c r="R200">
        <f t="shared" si="19"/>
        <v>46.5</v>
      </c>
      <c r="S200" t="s">
        <v>8308</v>
      </c>
      <c r="T200" t="s">
        <v>8312</v>
      </c>
      <c r="U200" s="19">
        <f t="shared" si="22"/>
        <v>41917.383356481485</v>
      </c>
      <c r="V200">
        <f t="shared" si="23"/>
        <v>2014</v>
      </c>
    </row>
    <row r="201" spans="1:22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 s="19">
        <f t="shared" si="20"/>
        <v>42614.123865740738</v>
      </c>
      <c r="K201">
        <v>1470106702</v>
      </c>
      <c r="L201" s="19">
        <f t="shared" si="21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18"/>
        <v>0</v>
      </c>
      <c r="R201">
        <f t="shared" si="19"/>
        <v>0</v>
      </c>
      <c r="S201" t="s">
        <v>8308</v>
      </c>
      <c r="T201" t="s">
        <v>8312</v>
      </c>
      <c r="U201" s="19">
        <f t="shared" si="22"/>
        <v>42614.123865740738</v>
      </c>
      <c r="V201">
        <f t="shared" si="23"/>
        <v>2016</v>
      </c>
    </row>
    <row r="202" spans="1:22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9">
        <f t="shared" si="20"/>
        <v>41897.083368055559</v>
      </c>
      <c r="K202">
        <v>1408154403</v>
      </c>
      <c r="L202" s="19">
        <f t="shared" si="21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 t="shared" si="18"/>
        <v>26</v>
      </c>
      <c r="R202">
        <f t="shared" si="19"/>
        <v>87.31</v>
      </c>
      <c r="S202" t="s">
        <v>8308</v>
      </c>
      <c r="T202" t="s">
        <v>8312</v>
      </c>
      <c r="U202" s="19">
        <f t="shared" si="22"/>
        <v>41897.083368055559</v>
      </c>
      <c r="V202">
        <f t="shared" si="23"/>
        <v>2014</v>
      </c>
    </row>
    <row r="203" spans="1:22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 s="19">
        <f t="shared" si="20"/>
        <v>42043.818622685183</v>
      </c>
      <c r="K203">
        <v>1421696329</v>
      </c>
      <c r="L203" s="19">
        <f t="shared" si="21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8"/>
        <v>58</v>
      </c>
      <c r="R203">
        <f t="shared" si="19"/>
        <v>54.29</v>
      </c>
      <c r="S203" t="s">
        <v>8308</v>
      </c>
      <c r="T203" t="s">
        <v>8312</v>
      </c>
      <c r="U203" s="19">
        <f t="shared" si="22"/>
        <v>42043.818622685183</v>
      </c>
      <c r="V203">
        <f t="shared" si="23"/>
        <v>2015</v>
      </c>
    </row>
    <row r="204" spans="1:22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 s="19">
        <f t="shared" si="20"/>
        <v>42285.874305555553</v>
      </c>
      <c r="K204">
        <v>1441750564</v>
      </c>
      <c r="L204" s="19">
        <f t="shared" si="21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 t="shared" si="18"/>
        <v>0</v>
      </c>
      <c r="R204">
        <f t="shared" si="19"/>
        <v>0</v>
      </c>
      <c r="S204" t="s">
        <v>8308</v>
      </c>
      <c r="T204" t="s">
        <v>8312</v>
      </c>
      <c r="U204" s="19">
        <f t="shared" si="22"/>
        <v>42285.874305555553</v>
      </c>
      <c r="V204">
        <f t="shared" si="23"/>
        <v>2015</v>
      </c>
    </row>
    <row r="205" spans="1:22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 s="19">
        <f t="shared" si="20"/>
        <v>42033.847962962958</v>
      </c>
      <c r="K205">
        <v>1417378864</v>
      </c>
      <c r="L205" s="19">
        <f t="shared" si="21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8"/>
        <v>30</v>
      </c>
      <c r="R205">
        <f t="shared" si="19"/>
        <v>93.25</v>
      </c>
      <c r="S205" t="s">
        <v>8308</v>
      </c>
      <c r="T205" t="s">
        <v>8312</v>
      </c>
      <c r="U205" s="19">
        <f t="shared" si="22"/>
        <v>42033.847962962958</v>
      </c>
      <c r="V205">
        <f t="shared" si="23"/>
        <v>2014</v>
      </c>
    </row>
    <row r="206" spans="1:22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9">
        <f t="shared" si="20"/>
        <v>42586.583368055552</v>
      </c>
      <c r="K206">
        <v>1467727203</v>
      </c>
      <c r="L206" s="19">
        <f t="shared" si="21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8"/>
        <v>51</v>
      </c>
      <c r="R206">
        <f t="shared" si="19"/>
        <v>117.68</v>
      </c>
      <c r="S206" t="s">
        <v>8308</v>
      </c>
      <c r="T206" t="s">
        <v>8312</v>
      </c>
      <c r="U206" s="19">
        <f t="shared" si="22"/>
        <v>42586.583368055552</v>
      </c>
      <c r="V206">
        <f t="shared" si="23"/>
        <v>2016</v>
      </c>
    </row>
    <row r="207" spans="1:22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9">
        <f t="shared" si="20"/>
        <v>42283.632199074069</v>
      </c>
      <c r="K207">
        <v>1441120222</v>
      </c>
      <c r="L207" s="19">
        <f t="shared" si="21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8"/>
        <v>16</v>
      </c>
      <c r="R207">
        <f t="shared" si="19"/>
        <v>76.47</v>
      </c>
      <c r="S207" t="s">
        <v>8308</v>
      </c>
      <c r="T207" t="s">
        <v>8312</v>
      </c>
      <c r="U207" s="19">
        <f t="shared" si="22"/>
        <v>42283.632199074069</v>
      </c>
      <c r="V207">
        <f t="shared" si="23"/>
        <v>2015</v>
      </c>
    </row>
    <row r="208" spans="1:22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 s="19">
        <f t="shared" si="20"/>
        <v>42588.004432870366</v>
      </c>
      <c r="K208">
        <v>1468627583</v>
      </c>
      <c r="L208" s="19">
        <f t="shared" si="21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18"/>
        <v>0</v>
      </c>
      <c r="R208">
        <f t="shared" si="19"/>
        <v>0</v>
      </c>
      <c r="S208" t="s">
        <v>8308</v>
      </c>
      <c r="T208" t="s">
        <v>8312</v>
      </c>
      <c r="U208" s="19">
        <f t="shared" si="22"/>
        <v>42588.004432870366</v>
      </c>
      <c r="V208">
        <f t="shared" si="23"/>
        <v>2016</v>
      </c>
    </row>
    <row r="209" spans="1:22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9">
        <f t="shared" si="20"/>
        <v>42008.197199074071</v>
      </c>
      <c r="K209">
        <v>1417754638</v>
      </c>
      <c r="L209" s="19">
        <f t="shared" si="21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8"/>
        <v>15</v>
      </c>
      <c r="R209">
        <f t="shared" si="19"/>
        <v>163.85</v>
      </c>
      <c r="S209" t="s">
        <v>8308</v>
      </c>
      <c r="T209" t="s">
        <v>8312</v>
      </c>
      <c r="U209" s="19">
        <f t="shared" si="22"/>
        <v>42008.197199074071</v>
      </c>
      <c r="V209">
        <f t="shared" si="23"/>
        <v>2014</v>
      </c>
    </row>
    <row r="210" spans="1:22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 s="19">
        <f t="shared" si="20"/>
        <v>41989.369988425926</v>
      </c>
      <c r="K210">
        <v>1416127967</v>
      </c>
      <c r="L210" s="19">
        <f t="shared" si="21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18"/>
        <v>0</v>
      </c>
      <c r="R210">
        <f t="shared" si="19"/>
        <v>0</v>
      </c>
      <c r="S210" t="s">
        <v>8308</v>
      </c>
      <c r="T210" t="s">
        <v>8312</v>
      </c>
      <c r="U210" s="19">
        <f t="shared" si="22"/>
        <v>41989.369988425926</v>
      </c>
      <c r="V210">
        <f t="shared" si="23"/>
        <v>2014</v>
      </c>
    </row>
    <row r="211" spans="1:22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 s="19">
        <f t="shared" si="20"/>
        <v>42195.922858796301</v>
      </c>
      <c r="K211">
        <v>1433974135</v>
      </c>
      <c r="L211" s="19">
        <f t="shared" si="21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18"/>
        <v>0</v>
      </c>
      <c r="R211">
        <f t="shared" si="19"/>
        <v>0</v>
      </c>
      <c r="S211" t="s">
        <v>8308</v>
      </c>
      <c r="T211" t="s">
        <v>8312</v>
      </c>
      <c r="U211" s="19">
        <f t="shared" si="22"/>
        <v>42195.922858796301</v>
      </c>
      <c r="V211">
        <f t="shared" si="23"/>
        <v>2015</v>
      </c>
    </row>
    <row r="212" spans="1:22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9">
        <f t="shared" si="20"/>
        <v>42278.208333333328</v>
      </c>
      <c r="K212">
        <v>1441157592</v>
      </c>
      <c r="L212" s="19">
        <f t="shared" si="21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8"/>
        <v>25</v>
      </c>
      <c r="R212">
        <f t="shared" si="19"/>
        <v>91.82</v>
      </c>
      <c r="S212" t="s">
        <v>8308</v>
      </c>
      <c r="T212" t="s">
        <v>8312</v>
      </c>
      <c r="U212" s="19">
        <f t="shared" si="22"/>
        <v>42278.208333333328</v>
      </c>
      <c r="V212">
        <f t="shared" si="23"/>
        <v>2015</v>
      </c>
    </row>
    <row r="213" spans="1:22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9">
        <f t="shared" si="20"/>
        <v>42266.159918981488</v>
      </c>
      <c r="K213">
        <v>1440042617</v>
      </c>
      <c r="L213" s="19">
        <f t="shared" si="21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 t="shared" si="18"/>
        <v>45</v>
      </c>
      <c r="R213">
        <f t="shared" si="19"/>
        <v>185.83</v>
      </c>
      <c r="S213" t="s">
        <v>8308</v>
      </c>
      <c r="T213" t="s">
        <v>8312</v>
      </c>
      <c r="U213" s="19">
        <f t="shared" si="22"/>
        <v>42266.159918981488</v>
      </c>
      <c r="V213">
        <f t="shared" si="23"/>
        <v>2015</v>
      </c>
    </row>
    <row r="214" spans="1:22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 s="19">
        <f t="shared" si="20"/>
        <v>42476.839351851857</v>
      </c>
      <c r="K214">
        <v>1455656920</v>
      </c>
      <c r="L214" s="19">
        <f t="shared" si="21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 t="shared" si="18"/>
        <v>0</v>
      </c>
      <c r="R214">
        <f t="shared" si="19"/>
        <v>1</v>
      </c>
      <c r="S214" t="s">
        <v>8308</v>
      </c>
      <c r="T214" t="s">
        <v>8312</v>
      </c>
      <c r="U214" s="19">
        <f t="shared" si="22"/>
        <v>42476.839351851857</v>
      </c>
      <c r="V214">
        <f t="shared" si="23"/>
        <v>2016</v>
      </c>
    </row>
    <row r="215" spans="1:22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 s="19">
        <f t="shared" si="20"/>
        <v>42232.587974537033</v>
      </c>
      <c r="K215">
        <v>1437142547</v>
      </c>
      <c r="L215" s="19">
        <f t="shared" si="21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 t="shared" si="18"/>
        <v>0</v>
      </c>
      <c r="R215">
        <f t="shared" si="19"/>
        <v>20</v>
      </c>
      <c r="S215" t="s">
        <v>8308</v>
      </c>
      <c r="T215" t="s">
        <v>8312</v>
      </c>
      <c r="U215" s="19">
        <f t="shared" si="22"/>
        <v>42232.587974537033</v>
      </c>
      <c r="V215">
        <f t="shared" si="23"/>
        <v>2015</v>
      </c>
    </row>
    <row r="216" spans="1:22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 s="19">
        <f t="shared" si="20"/>
        <v>42069.64061342593</v>
      </c>
      <c r="K216">
        <v>1420471349</v>
      </c>
      <c r="L216" s="19">
        <f t="shared" si="21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18"/>
        <v>0</v>
      </c>
      <c r="R216">
        <f t="shared" si="19"/>
        <v>1</v>
      </c>
      <c r="S216" t="s">
        <v>8308</v>
      </c>
      <c r="T216" t="s">
        <v>8312</v>
      </c>
      <c r="U216" s="19">
        <f t="shared" si="22"/>
        <v>42069.64061342593</v>
      </c>
      <c r="V216">
        <f t="shared" si="23"/>
        <v>2015</v>
      </c>
    </row>
    <row r="217" spans="1:22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 s="19">
        <f t="shared" si="20"/>
        <v>42417.999305555553</v>
      </c>
      <c r="K217">
        <v>1452058282</v>
      </c>
      <c r="L217" s="19">
        <f t="shared" si="21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 t="shared" si="18"/>
        <v>0</v>
      </c>
      <c r="R217">
        <f t="shared" si="19"/>
        <v>10</v>
      </c>
      <c r="S217" t="s">
        <v>8308</v>
      </c>
      <c r="T217" t="s">
        <v>8312</v>
      </c>
      <c r="U217" s="19">
        <f t="shared" si="22"/>
        <v>42417.999305555553</v>
      </c>
      <c r="V217">
        <f t="shared" si="23"/>
        <v>2016</v>
      </c>
    </row>
    <row r="218" spans="1:22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9">
        <f t="shared" si="20"/>
        <v>42116.917094907403</v>
      </c>
      <c r="K218">
        <v>1425423637</v>
      </c>
      <c r="L218" s="19">
        <f t="shared" si="21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8"/>
        <v>56</v>
      </c>
      <c r="R218">
        <f t="shared" si="19"/>
        <v>331.54</v>
      </c>
      <c r="S218" t="s">
        <v>8308</v>
      </c>
      <c r="T218" t="s">
        <v>8312</v>
      </c>
      <c r="U218" s="19">
        <f t="shared" si="22"/>
        <v>42116.917094907403</v>
      </c>
      <c r="V218">
        <f t="shared" si="23"/>
        <v>2015</v>
      </c>
    </row>
    <row r="219" spans="1:22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9">
        <f t="shared" si="20"/>
        <v>42001.64061342593</v>
      </c>
      <c r="K219">
        <v>1417101749</v>
      </c>
      <c r="L219" s="19">
        <f t="shared" si="21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8"/>
        <v>12</v>
      </c>
      <c r="R219">
        <f t="shared" si="19"/>
        <v>314.29000000000002</v>
      </c>
      <c r="S219" t="s">
        <v>8308</v>
      </c>
      <c r="T219" t="s">
        <v>8312</v>
      </c>
      <c r="U219" s="19">
        <f t="shared" si="22"/>
        <v>42001.64061342593</v>
      </c>
      <c r="V219">
        <f t="shared" si="23"/>
        <v>2014</v>
      </c>
    </row>
    <row r="220" spans="1:22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 s="19">
        <f t="shared" si="20"/>
        <v>42139.628344907411</v>
      </c>
      <c r="K220">
        <v>1426518289</v>
      </c>
      <c r="L220" s="19">
        <f t="shared" si="21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8"/>
        <v>2</v>
      </c>
      <c r="R220">
        <f t="shared" si="19"/>
        <v>100</v>
      </c>
      <c r="S220" t="s">
        <v>8308</v>
      </c>
      <c r="T220" t="s">
        <v>8312</v>
      </c>
      <c r="U220" s="19">
        <f t="shared" si="22"/>
        <v>42139.628344907411</v>
      </c>
      <c r="V220">
        <f t="shared" si="23"/>
        <v>2015</v>
      </c>
    </row>
    <row r="221" spans="1:22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9">
        <f t="shared" si="20"/>
        <v>42461.290972222225</v>
      </c>
      <c r="K221">
        <v>1456732225</v>
      </c>
      <c r="L221" s="19">
        <f t="shared" si="21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8"/>
        <v>18</v>
      </c>
      <c r="R221">
        <f t="shared" si="19"/>
        <v>115.99</v>
      </c>
      <c r="S221" t="s">
        <v>8308</v>
      </c>
      <c r="T221" t="s">
        <v>8312</v>
      </c>
      <c r="U221" s="19">
        <f t="shared" si="22"/>
        <v>42461.290972222225</v>
      </c>
      <c r="V221">
        <f t="shared" si="23"/>
        <v>2016</v>
      </c>
    </row>
    <row r="222" spans="1:22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 s="19">
        <f t="shared" si="20"/>
        <v>42236.837499999994</v>
      </c>
      <c r="K222">
        <v>1436542030</v>
      </c>
      <c r="L222" s="19">
        <f t="shared" si="21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8"/>
        <v>1</v>
      </c>
      <c r="R222">
        <f t="shared" si="19"/>
        <v>120</v>
      </c>
      <c r="S222" t="s">
        <v>8308</v>
      </c>
      <c r="T222" t="s">
        <v>8312</v>
      </c>
      <c r="U222" s="19">
        <f t="shared" si="22"/>
        <v>42236.837499999994</v>
      </c>
      <c r="V222">
        <f t="shared" si="23"/>
        <v>2015</v>
      </c>
    </row>
    <row r="223" spans="1:22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 s="19">
        <f t="shared" si="20"/>
        <v>42091.79587962963</v>
      </c>
      <c r="K223">
        <v>1422389164</v>
      </c>
      <c r="L223" s="19">
        <f t="shared" si="21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 t="shared" si="18"/>
        <v>0</v>
      </c>
      <c r="R223">
        <f t="shared" si="19"/>
        <v>0</v>
      </c>
      <c r="S223" t="s">
        <v>8308</v>
      </c>
      <c r="T223" t="s">
        <v>8312</v>
      </c>
      <c r="U223" s="19">
        <f t="shared" si="22"/>
        <v>42091.79587962963</v>
      </c>
      <c r="V223">
        <f t="shared" si="23"/>
        <v>2015</v>
      </c>
    </row>
    <row r="224" spans="1:22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 s="19">
        <f t="shared" si="20"/>
        <v>42090.110416666663</v>
      </c>
      <c r="K224">
        <v>1422383318</v>
      </c>
      <c r="L224" s="19">
        <f t="shared" si="21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8"/>
        <v>13</v>
      </c>
      <c r="R224">
        <f t="shared" si="19"/>
        <v>65</v>
      </c>
      <c r="S224" t="s">
        <v>8308</v>
      </c>
      <c r="T224" t="s">
        <v>8312</v>
      </c>
      <c r="U224" s="19">
        <f t="shared" si="22"/>
        <v>42090.110416666663</v>
      </c>
      <c r="V224">
        <f t="shared" si="23"/>
        <v>2015</v>
      </c>
    </row>
    <row r="225" spans="1:22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 s="19">
        <f t="shared" si="20"/>
        <v>42512.045138888891</v>
      </c>
      <c r="K225">
        <v>1461287350</v>
      </c>
      <c r="L225" s="19">
        <f t="shared" si="21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 t="shared" si="18"/>
        <v>0</v>
      </c>
      <c r="R225">
        <f t="shared" si="19"/>
        <v>0</v>
      </c>
      <c r="S225" t="s">
        <v>8308</v>
      </c>
      <c r="T225" t="s">
        <v>8312</v>
      </c>
      <c r="U225" s="19">
        <f t="shared" si="22"/>
        <v>42512.045138888891</v>
      </c>
      <c r="V225">
        <f t="shared" si="23"/>
        <v>2016</v>
      </c>
    </row>
    <row r="226" spans="1:22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 s="19">
        <f t="shared" si="20"/>
        <v>42195.235254629632</v>
      </c>
      <c r="K226">
        <v>1431322726</v>
      </c>
      <c r="L226" s="19">
        <f t="shared" si="21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18"/>
        <v>0</v>
      </c>
      <c r="R226">
        <f t="shared" si="19"/>
        <v>0</v>
      </c>
      <c r="S226" t="s">
        <v>8308</v>
      </c>
      <c r="T226" t="s">
        <v>8312</v>
      </c>
      <c r="U226" s="19">
        <f t="shared" si="22"/>
        <v>42195.235254629632</v>
      </c>
      <c r="V226">
        <f t="shared" si="23"/>
        <v>2015</v>
      </c>
    </row>
    <row r="227" spans="1:22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 s="19">
        <f t="shared" si="20"/>
        <v>42468.919606481482</v>
      </c>
      <c r="K227">
        <v>1457564654</v>
      </c>
      <c r="L227" s="19">
        <f t="shared" si="21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 t="shared" si="18"/>
        <v>0</v>
      </c>
      <c r="R227">
        <f t="shared" si="19"/>
        <v>0</v>
      </c>
      <c r="S227" t="s">
        <v>8308</v>
      </c>
      <c r="T227" t="s">
        <v>8312</v>
      </c>
      <c r="U227" s="19">
        <f t="shared" si="22"/>
        <v>42468.919606481482</v>
      </c>
      <c r="V227">
        <f t="shared" si="23"/>
        <v>2016</v>
      </c>
    </row>
    <row r="228" spans="1:22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 s="19">
        <f t="shared" si="20"/>
        <v>42155.395138888889</v>
      </c>
      <c r="K228">
        <v>1428854344</v>
      </c>
      <c r="L228" s="19">
        <f t="shared" si="21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8"/>
        <v>1</v>
      </c>
      <c r="R228">
        <f t="shared" si="19"/>
        <v>125</v>
      </c>
      <c r="S228" t="s">
        <v>8308</v>
      </c>
      <c r="T228" t="s">
        <v>8312</v>
      </c>
      <c r="U228" s="19">
        <f t="shared" si="22"/>
        <v>42155.395138888889</v>
      </c>
      <c r="V228">
        <f t="shared" si="23"/>
        <v>2015</v>
      </c>
    </row>
    <row r="229" spans="1:22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 s="19">
        <f t="shared" si="20"/>
        <v>42194.893993055557</v>
      </c>
      <c r="K229">
        <v>1433885241</v>
      </c>
      <c r="L229" s="19">
        <f t="shared" si="21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18"/>
        <v>0</v>
      </c>
      <c r="R229">
        <f t="shared" si="19"/>
        <v>0</v>
      </c>
      <c r="S229" t="s">
        <v>8308</v>
      </c>
      <c r="T229" t="s">
        <v>8312</v>
      </c>
      <c r="U229" s="19">
        <f t="shared" si="22"/>
        <v>42194.893993055557</v>
      </c>
      <c r="V229">
        <f t="shared" si="23"/>
        <v>2015</v>
      </c>
    </row>
    <row r="230" spans="1:22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 s="19">
        <f t="shared" si="20"/>
        <v>42156.686400462961</v>
      </c>
      <c r="K230">
        <v>1427992105</v>
      </c>
      <c r="L230" s="19">
        <f t="shared" si="21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18"/>
        <v>0</v>
      </c>
      <c r="R230">
        <f t="shared" si="19"/>
        <v>0</v>
      </c>
      <c r="S230" t="s">
        <v>8308</v>
      </c>
      <c r="T230" t="s">
        <v>8312</v>
      </c>
      <c r="U230" s="19">
        <f t="shared" si="22"/>
        <v>42156.686400462961</v>
      </c>
      <c r="V230">
        <f t="shared" si="23"/>
        <v>2015</v>
      </c>
    </row>
    <row r="231" spans="1:22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 s="19">
        <f t="shared" si="20"/>
        <v>42413.933993055558</v>
      </c>
      <c r="K231">
        <v>1452810297</v>
      </c>
      <c r="L231" s="19">
        <f t="shared" si="21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18"/>
        <v>0</v>
      </c>
      <c r="R231">
        <f t="shared" si="19"/>
        <v>0</v>
      </c>
      <c r="S231" t="s">
        <v>8308</v>
      </c>
      <c r="T231" t="s">
        <v>8312</v>
      </c>
      <c r="U231" s="19">
        <f t="shared" si="22"/>
        <v>42413.933993055558</v>
      </c>
      <c r="V231">
        <f t="shared" si="23"/>
        <v>2016</v>
      </c>
    </row>
    <row r="232" spans="1:22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 s="19">
        <f t="shared" si="20"/>
        <v>42159.777210648142</v>
      </c>
      <c r="K232">
        <v>1430851151</v>
      </c>
      <c r="L232" s="19">
        <f t="shared" si="21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 t="shared" si="18"/>
        <v>0</v>
      </c>
      <c r="R232">
        <f t="shared" si="19"/>
        <v>30</v>
      </c>
      <c r="S232" t="s">
        <v>8308</v>
      </c>
      <c r="T232" t="s">
        <v>8312</v>
      </c>
      <c r="U232" s="19">
        <f t="shared" si="22"/>
        <v>42159.777210648142</v>
      </c>
      <c r="V232">
        <f t="shared" si="23"/>
        <v>2015</v>
      </c>
    </row>
    <row r="233" spans="1:22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 s="19">
        <f t="shared" si="20"/>
        <v>42371.958923611113</v>
      </c>
      <c r="K233">
        <v>1449183651</v>
      </c>
      <c r="L233" s="19">
        <f t="shared" si="21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 t="shared" si="18"/>
        <v>0</v>
      </c>
      <c r="R233">
        <f t="shared" si="19"/>
        <v>0</v>
      </c>
      <c r="S233" t="s">
        <v>8308</v>
      </c>
      <c r="T233" t="s">
        <v>8312</v>
      </c>
      <c r="U233" s="19">
        <f t="shared" si="22"/>
        <v>42371.958923611113</v>
      </c>
      <c r="V233">
        <f t="shared" si="23"/>
        <v>2015</v>
      </c>
    </row>
    <row r="234" spans="1:22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 s="19">
        <f t="shared" si="20"/>
        <v>42062.82576388889</v>
      </c>
      <c r="K234">
        <v>1422474546</v>
      </c>
      <c r="L234" s="19">
        <f t="shared" si="21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8"/>
        <v>3</v>
      </c>
      <c r="R234">
        <f t="shared" si="19"/>
        <v>15.71</v>
      </c>
      <c r="S234" t="s">
        <v>8308</v>
      </c>
      <c r="T234" t="s">
        <v>8312</v>
      </c>
      <c r="U234" s="19">
        <f t="shared" si="22"/>
        <v>42062.82576388889</v>
      </c>
      <c r="V234">
        <f t="shared" si="23"/>
        <v>2015</v>
      </c>
    </row>
    <row r="235" spans="1:22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 s="19">
        <f t="shared" si="20"/>
        <v>42642.911712962959</v>
      </c>
      <c r="K235">
        <v>1472593972</v>
      </c>
      <c r="L235" s="19">
        <f t="shared" si="21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18"/>
        <v>0</v>
      </c>
      <c r="R235">
        <f t="shared" si="19"/>
        <v>0</v>
      </c>
      <c r="S235" t="s">
        <v>8308</v>
      </c>
      <c r="T235" t="s">
        <v>8312</v>
      </c>
      <c r="U235" s="19">
        <f t="shared" si="22"/>
        <v>42642.911712962959</v>
      </c>
      <c r="V235">
        <f t="shared" si="23"/>
        <v>2016</v>
      </c>
    </row>
    <row r="236" spans="1:22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 s="19">
        <f t="shared" si="20"/>
        <v>42176.035405092596</v>
      </c>
      <c r="K236">
        <v>1431391859</v>
      </c>
      <c r="L236" s="19">
        <f t="shared" si="21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8"/>
        <v>40</v>
      </c>
      <c r="R236">
        <f t="shared" si="19"/>
        <v>80.2</v>
      </c>
      <c r="S236" t="s">
        <v>8308</v>
      </c>
      <c r="T236" t="s">
        <v>8312</v>
      </c>
      <c r="U236" s="19">
        <f t="shared" si="22"/>
        <v>42176.035405092596</v>
      </c>
      <c r="V236">
        <f t="shared" si="23"/>
        <v>2015</v>
      </c>
    </row>
    <row r="237" spans="1:22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 s="19">
        <f t="shared" si="20"/>
        <v>42194.908530092594</v>
      </c>
      <c r="K237">
        <v>1433886497</v>
      </c>
      <c r="L237" s="19">
        <f t="shared" si="21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18"/>
        <v>0</v>
      </c>
      <c r="R237">
        <f t="shared" si="19"/>
        <v>0</v>
      </c>
      <c r="S237" t="s">
        <v>8308</v>
      </c>
      <c r="T237" t="s">
        <v>8312</v>
      </c>
      <c r="U237" s="19">
        <f t="shared" si="22"/>
        <v>42194.908530092594</v>
      </c>
      <c r="V237">
        <f t="shared" si="23"/>
        <v>2015</v>
      </c>
    </row>
    <row r="238" spans="1:22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 s="19">
        <f t="shared" si="20"/>
        <v>42374</v>
      </c>
      <c r="K238">
        <v>1447380099</v>
      </c>
      <c r="L238" s="19">
        <f t="shared" si="21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 t="shared" si="18"/>
        <v>0</v>
      </c>
      <c r="R238">
        <f t="shared" si="19"/>
        <v>0</v>
      </c>
      <c r="S238" t="s">
        <v>8308</v>
      </c>
      <c r="T238" t="s">
        <v>8312</v>
      </c>
      <c r="U238" s="19">
        <f t="shared" si="22"/>
        <v>42374</v>
      </c>
      <c r="V238">
        <f t="shared" si="23"/>
        <v>2015</v>
      </c>
    </row>
    <row r="239" spans="1:22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 s="19">
        <f t="shared" si="20"/>
        <v>42437.577187499999</v>
      </c>
      <c r="K239">
        <v>1452261069</v>
      </c>
      <c r="L239" s="19">
        <f t="shared" si="21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18"/>
        <v>0</v>
      </c>
      <c r="R239">
        <f t="shared" si="19"/>
        <v>50</v>
      </c>
      <c r="S239" t="s">
        <v>8308</v>
      </c>
      <c r="T239" t="s">
        <v>8312</v>
      </c>
      <c r="U239" s="19">
        <f t="shared" si="22"/>
        <v>42437.577187499999</v>
      </c>
      <c r="V239">
        <f t="shared" si="23"/>
        <v>2016</v>
      </c>
    </row>
    <row r="240" spans="1:22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 s="19">
        <f t="shared" si="20"/>
        <v>42734.375</v>
      </c>
      <c r="K240">
        <v>1481324760</v>
      </c>
      <c r="L240" s="19">
        <f t="shared" si="21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 t="shared" si="18"/>
        <v>0</v>
      </c>
      <c r="R240">
        <f t="shared" si="19"/>
        <v>0</v>
      </c>
      <c r="S240" t="s">
        <v>8308</v>
      </c>
      <c r="T240" t="s">
        <v>8312</v>
      </c>
      <c r="U240" s="19">
        <f t="shared" si="22"/>
        <v>42734.375</v>
      </c>
      <c r="V240">
        <f t="shared" si="23"/>
        <v>2016</v>
      </c>
    </row>
    <row r="241" spans="1:22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 s="19">
        <f t="shared" si="20"/>
        <v>42316.5</v>
      </c>
      <c r="K241">
        <v>1445308730</v>
      </c>
      <c r="L241" s="19">
        <f t="shared" si="21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8"/>
        <v>25</v>
      </c>
      <c r="R241">
        <f t="shared" si="19"/>
        <v>50</v>
      </c>
      <c r="S241" t="s">
        <v>8308</v>
      </c>
      <c r="T241" t="s">
        <v>8312</v>
      </c>
      <c r="U241" s="19">
        <f t="shared" si="22"/>
        <v>42316.5</v>
      </c>
      <c r="V241">
        <f t="shared" si="23"/>
        <v>2015</v>
      </c>
    </row>
    <row r="242" spans="1:22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9">
        <f t="shared" si="20"/>
        <v>41399.708460648151</v>
      </c>
      <c r="K242">
        <v>1363885211</v>
      </c>
      <c r="L242" s="19">
        <f t="shared" si="21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8"/>
        <v>108</v>
      </c>
      <c r="R242">
        <f t="shared" si="19"/>
        <v>117.85</v>
      </c>
      <c r="S242" t="s">
        <v>8308</v>
      </c>
      <c r="T242" t="s">
        <v>8313</v>
      </c>
      <c r="U242" s="19">
        <f t="shared" si="22"/>
        <v>41399.708460648151</v>
      </c>
      <c r="V242">
        <f t="shared" si="23"/>
        <v>2013</v>
      </c>
    </row>
    <row r="243" spans="1:22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9">
        <f t="shared" si="20"/>
        <v>41994.697962962964</v>
      </c>
      <c r="K243">
        <v>1415292304</v>
      </c>
      <c r="L243" s="19">
        <f t="shared" si="21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8"/>
        <v>113</v>
      </c>
      <c r="R243">
        <f t="shared" si="19"/>
        <v>109.04</v>
      </c>
      <c r="S243" t="s">
        <v>8308</v>
      </c>
      <c r="T243" t="s">
        <v>8313</v>
      </c>
      <c r="U243" s="19">
        <f t="shared" si="22"/>
        <v>41994.697962962964</v>
      </c>
      <c r="V243">
        <f t="shared" si="23"/>
        <v>2014</v>
      </c>
    </row>
    <row r="244" spans="1:22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9">
        <f t="shared" si="20"/>
        <v>40897.492939814816</v>
      </c>
      <c r="K244">
        <v>1321357790</v>
      </c>
      <c r="L244" s="19">
        <f t="shared" si="21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8"/>
        <v>113</v>
      </c>
      <c r="R244">
        <f t="shared" si="19"/>
        <v>73.02</v>
      </c>
      <c r="S244" t="s">
        <v>8308</v>
      </c>
      <c r="T244" t="s">
        <v>8313</v>
      </c>
      <c r="U244" s="19">
        <f t="shared" si="22"/>
        <v>40897.492939814816</v>
      </c>
      <c r="V244">
        <f t="shared" si="23"/>
        <v>2011</v>
      </c>
    </row>
    <row r="245" spans="1:22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9">
        <f t="shared" si="20"/>
        <v>41692.047500000001</v>
      </c>
      <c r="K245">
        <v>1390439304</v>
      </c>
      <c r="L245" s="19">
        <f t="shared" si="21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8"/>
        <v>103</v>
      </c>
      <c r="R245">
        <f t="shared" si="19"/>
        <v>78.2</v>
      </c>
      <c r="S245" t="s">
        <v>8308</v>
      </c>
      <c r="T245" t="s">
        <v>8313</v>
      </c>
      <c r="U245" s="19">
        <f t="shared" si="22"/>
        <v>41692.047500000001</v>
      </c>
      <c r="V245">
        <f t="shared" si="23"/>
        <v>2014</v>
      </c>
    </row>
    <row r="246" spans="1:22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9">
        <f t="shared" si="20"/>
        <v>40253.29583333333</v>
      </c>
      <c r="K246">
        <v>1265269559</v>
      </c>
      <c r="L246" s="19">
        <f t="shared" si="21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8"/>
        <v>114</v>
      </c>
      <c r="R246">
        <f t="shared" si="19"/>
        <v>47.4</v>
      </c>
      <c r="S246" t="s">
        <v>8308</v>
      </c>
      <c r="T246" t="s">
        <v>8313</v>
      </c>
      <c r="U246" s="19">
        <f t="shared" si="22"/>
        <v>40253.29583333333</v>
      </c>
      <c r="V246">
        <f t="shared" si="23"/>
        <v>2010</v>
      </c>
    </row>
    <row r="247" spans="1:22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9">
        <f t="shared" si="20"/>
        <v>41137.053067129629</v>
      </c>
      <c r="K247">
        <v>1342487785</v>
      </c>
      <c r="L247" s="19">
        <f t="shared" si="21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8"/>
        <v>104</v>
      </c>
      <c r="R247">
        <f t="shared" si="19"/>
        <v>54.02</v>
      </c>
      <c r="S247" t="s">
        <v>8308</v>
      </c>
      <c r="T247" t="s">
        <v>8313</v>
      </c>
      <c r="U247" s="19">
        <f t="shared" si="22"/>
        <v>41137.053067129629</v>
      </c>
      <c r="V247">
        <f t="shared" si="23"/>
        <v>2012</v>
      </c>
    </row>
    <row r="248" spans="1:22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9">
        <f t="shared" si="20"/>
        <v>40530.405150462961</v>
      </c>
      <c r="K248">
        <v>1288341805</v>
      </c>
      <c r="L248" s="19">
        <f t="shared" si="21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8"/>
        <v>305</v>
      </c>
      <c r="R248">
        <f t="shared" si="19"/>
        <v>68.489999999999995</v>
      </c>
      <c r="S248" t="s">
        <v>8308</v>
      </c>
      <c r="T248" t="s">
        <v>8313</v>
      </c>
      <c r="U248" s="19">
        <f t="shared" si="22"/>
        <v>40530.405150462961</v>
      </c>
      <c r="V248">
        <f t="shared" si="23"/>
        <v>2010</v>
      </c>
    </row>
    <row r="249" spans="1:22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9">
        <f t="shared" si="20"/>
        <v>40467.152083333334</v>
      </c>
      <c r="K249">
        <v>1284042614</v>
      </c>
      <c r="L249" s="19">
        <f t="shared" si="21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8"/>
        <v>134</v>
      </c>
      <c r="R249">
        <f t="shared" si="19"/>
        <v>108.15</v>
      </c>
      <c r="S249" t="s">
        <v>8308</v>
      </c>
      <c r="T249" t="s">
        <v>8313</v>
      </c>
      <c r="U249" s="19">
        <f t="shared" si="22"/>
        <v>40467.152083333334</v>
      </c>
      <c r="V249">
        <f t="shared" si="23"/>
        <v>2010</v>
      </c>
    </row>
    <row r="250" spans="1:22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9">
        <f t="shared" si="20"/>
        <v>40915.774409722224</v>
      </c>
      <c r="K250">
        <v>1322073309</v>
      </c>
      <c r="L250" s="19">
        <f t="shared" si="21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8"/>
        <v>101</v>
      </c>
      <c r="R250">
        <f t="shared" si="19"/>
        <v>589.95000000000005</v>
      </c>
      <c r="S250" t="s">
        <v>8308</v>
      </c>
      <c r="T250" t="s">
        <v>8313</v>
      </c>
      <c r="U250" s="19">
        <f t="shared" si="22"/>
        <v>40915.774409722224</v>
      </c>
      <c r="V250">
        <f t="shared" si="23"/>
        <v>2011</v>
      </c>
    </row>
    <row r="251" spans="1:22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9">
        <f t="shared" si="20"/>
        <v>40412.736111111109</v>
      </c>
      <c r="K251">
        <v>1275603020</v>
      </c>
      <c r="L251" s="19">
        <f t="shared" si="21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8"/>
        <v>113</v>
      </c>
      <c r="R251">
        <f t="shared" si="19"/>
        <v>48.05</v>
      </c>
      <c r="S251" t="s">
        <v>8308</v>
      </c>
      <c r="T251" t="s">
        <v>8313</v>
      </c>
      <c r="U251" s="19">
        <f t="shared" si="22"/>
        <v>40412.736111111109</v>
      </c>
      <c r="V251">
        <f t="shared" si="23"/>
        <v>2010</v>
      </c>
    </row>
    <row r="252" spans="1:22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9">
        <f t="shared" si="20"/>
        <v>41431.565868055557</v>
      </c>
      <c r="K252">
        <v>1367933691</v>
      </c>
      <c r="L252" s="19">
        <f t="shared" si="21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8"/>
        <v>106</v>
      </c>
      <c r="R252">
        <f t="shared" si="19"/>
        <v>72.48</v>
      </c>
      <c r="S252" t="s">
        <v>8308</v>
      </c>
      <c r="T252" t="s">
        <v>8313</v>
      </c>
      <c r="U252" s="19">
        <f t="shared" si="22"/>
        <v>41431.565868055557</v>
      </c>
      <c r="V252">
        <f t="shared" si="23"/>
        <v>2013</v>
      </c>
    </row>
    <row r="253" spans="1:22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9">
        <f t="shared" si="20"/>
        <v>41045.791666666664</v>
      </c>
      <c r="K253">
        <v>1334429646</v>
      </c>
      <c r="L253" s="19">
        <f t="shared" si="21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8"/>
        <v>126</v>
      </c>
      <c r="R253">
        <f t="shared" si="19"/>
        <v>57.08</v>
      </c>
      <c r="S253" t="s">
        <v>8308</v>
      </c>
      <c r="T253" t="s">
        <v>8313</v>
      </c>
      <c r="U253" s="19">
        <f t="shared" si="22"/>
        <v>41045.791666666664</v>
      </c>
      <c r="V253">
        <f t="shared" si="23"/>
        <v>2012</v>
      </c>
    </row>
    <row r="254" spans="1:22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9">
        <f t="shared" si="20"/>
        <v>40330.165972222225</v>
      </c>
      <c r="K254">
        <v>1269878058</v>
      </c>
      <c r="L254" s="19">
        <f t="shared" si="21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 t="shared" si="18"/>
        <v>185</v>
      </c>
      <c r="R254">
        <f t="shared" si="19"/>
        <v>85.44</v>
      </c>
      <c r="S254" t="s">
        <v>8308</v>
      </c>
      <c r="T254" t="s">
        <v>8313</v>
      </c>
      <c r="U254" s="19">
        <f t="shared" si="22"/>
        <v>40330.165972222225</v>
      </c>
      <c r="V254">
        <f t="shared" si="23"/>
        <v>2010</v>
      </c>
    </row>
    <row r="255" spans="1:22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9">
        <f t="shared" si="20"/>
        <v>40954.650868055556</v>
      </c>
      <c r="K255">
        <v>1326728235</v>
      </c>
      <c r="L255" s="19">
        <f t="shared" si="21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8"/>
        <v>101</v>
      </c>
      <c r="R255">
        <f t="shared" si="19"/>
        <v>215.86</v>
      </c>
      <c r="S255" t="s">
        <v>8308</v>
      </c>
      <c r="T255" t="s">
        <v>8313</v>
      </c>
      <c r="U255" s="19">
        <f t="shared" si="22"/>
        <v>40954.650868055556</v>
      </c>
      <c r="V255">
        <f t="shared" si="23"/>
        <v>2012</v>
      </c>
    </row>
    <row r="256" spans="1:22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9">
        <f t="shared" si="20"/>
        <v>42294.083333333328</v>
      </c>
      <c r="K256">
        <v>1442443910</v>
      </c>
      <c r="L256" s="19">
        <f t="shared" si="21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 t="shared" si="18"/>
        <v>117</v>
      </c>
      <c r="R256">
        <f t="shared" si="19"/>
        <v>89.39</v>
      </c>
      <c r="S256" t="s">
        <v>8308</v>
      </c>
      <c r="T256" t="s">
        <v>8313</v>
      </c>
      <c r="U256" s="19">
        <f t="shared" si="22"/>
        <v>42294.083333333328</v>
      </c>
      <c r="V256">
        <f t="shared" si="23"/>
        <v>2015</v>
      </c>
    </row>
    <row r="257" spans="1:22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9">
        <f t="shared" si="20"/>
        <v>40618.48474537037</v>
      </c>
      <c r="K257">
        <v>1297687082</v>
      </c>
      <c r="L257" s="19">
        <f t="shared" si="21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8"/>
        <v>107</v>
      </c>
      <c r="R257">
        <f t="shared" si="19"/>
        <v>45.42</v>
      </c>
      <c r="S257" t="s">
        <v>8308</v>
      </c>
      <c r="T257" t="s">
        <v>8313</v>
      </c>
      <c r="U257" s="19">
        <f t="shared" si="22"/>
        <v>40618.48474537037</v>
      </c>
      <c r="V257">
        <f t="shared" si="23"/>
        <v>2011</v>
      </c>
    </row>
    <row r="258" spans="1:22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9">
        <f t="shared" si="20"/>
        <v>41349.769293981481</v>
      </c>
      <c r="K258">
        <v>1360866467</v>
      </c>
      <c r="L258" s="19">
        <f t="shared" si="21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ref="Q258:Q321" si="24">ROUND(E258/D258*100,0)</f>
        <v>139</v>
      </c>
      <c r="R258">
        <f t="shared" ref="R258:R321" si="25">IFERROR(ROUND(E258/N258,2),0)</f>
        <v>65.760000000000005</v>
      </c>
      <c r="S258" t="s">
        <v>8308</v>
      </c>
      <c r="T258" t="s">
        <v>8313</v>
      </c>
      <c r="U258" s="19">
        <f t="shared" si="22"/>
        <v>41349.769293981481</v>
      </c>
      <c r="V258">
        <f t="shared" si="23"/>
        <v>2013</v>
      </c>
    </row>
    <row r="259" spans="1:22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9">
        <f t="shared" ref="J259:J322" si="26">(((I259/60)/60)/24)+DATE(1970,1,1)</f>
        <v>42509.626875000002</v>
      </c>
      <c r="K259">
        <v>1461078162</v>
      </c>
      <c r="L259" s="19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si="24"/>
        <v>107</v>
      </c>
      <c r="R259">
        <f t="shared" si="25"/>
        <v>66.7</v>
      </c>
      <c r="S259" t="s">
        <v>8308</v>
      </c>
      <c r="T259" t="s">
        <v>8313</v>
      </c>
      <c r="U259" s="19">
        <f t="shared" ref="U259:U322" si="28">(((I259/60)/60)/24)+DATE(1970,1,1)</f>
        <v>42509.626875000002</v>
      </c>
      <c r="V259">
        <f t="shared" ref="V259:V322" si="29">YEAR(L259)</f>
        <v>2016</v>
      </c>
    </row>
    <row r="260" spans="1:22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9">
        <f t="shared" si="26"/>
        <v>40712.051689814813</v>
      </c>
      <c r="K260">
        <v>1305767666</v>
      </c>
      <c r="L260" s="19">
        <f t="shared" si="27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24"/>
        <v>191</v>
      </c>
      <c r="R260">
        <f t="shared" si="25"/>
        <v>83.35</v>
      </c>
      <c r="S260" t="s">
        <v>8308</v>
      </c>
      <c r="T260" t="s">
        <v>8313</v>
      </c>
      <c r="U260" s="19">
        <f t="shared" si="28"/>
        <v>40712.051689814813</v>
      </c>
      <c r="V260">
        <f t="shared" si="29"/>
        <v>2011</v>
      </c>
    </row>
    <row r="261" spans="1:22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9">
        <f t="shared" si="26"/>
        <v>42102.738067129627</v>
      </c>
      <c r="K261">
        <v>1425922969</v>
      </c>
      <c r="L261" s="19">
        <f t="shared" si="27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24"/>
        <v>132</v>
      </c>
      <c r="R261">
        <f t="shared" si="25"/>
        <v>105.05</v>
      </c>
      <c r="S261" t="s">
        <v>8308</v>
      </c>
      <c r="T261" t="s">
        <v>8313</v>
      </c>
      <c r="U261" s="19">
        <f t="shared" si="28"/>
        <v>42102.738067129627</v>
      </c>
      <c r="V261">
        <f t="shared" si="29"/>
        <v>2015</v>
      </c>
    </row>
    <row r="262" spans="1:22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9">
        <f t="shared" si="26"/>
        <v>40376.415972222225</v>
      </c>
      <c r="K262">
        <v>1275415679</v>
      </c>
      <c r="L262" s="19">
        <f t="shared" si="27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24"/>
        <v>106</v>
      </c>
      <c r="R262">
        <f t="shared" si="25"/>
        <v>120.91</v>
      </c>
      <c r="S262" t="s">
        <v>8308</v>
      </c>
      <c r="T262" t="s">
        <v>8313</v>
      </c>
      <c r="U262" s="19">
        <f t="shared" si="28"/>
        <v>40376.415972222225</v>
      </c>
      <c r="V262">
        <f t="shared" si="29"/>
        <v>2010</v>
      </c>
    </row>
    <row r="263" spans="1:22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9">
        <f t="shared" si="26"/>
        <v>41067.621527777781</v>
      </c>
      <c r="K263">
        <v>1334783704</v>
      </c>
      <c r="L263" s="19">
        <f t="shared" si="27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24"/>
        <v>107</v>
      </c>
      <c r="R263">
        <f t="shared" si="25"/>
        <v>97.64</v>
      </c>
      <c r="S263" t="s">
        <v>8308</v>
      </c>
      <c r="T263" t="s">
        <v>8313</v>
      </c>
      <c r="U263" s="19">
        <f t="shared" si="28"/>
        <v>41067.621527777781</v>
      </c>
      <c r="V263">
        <f t="shared" si="29"/>
        <v>2012</v>
      </c>
    </row>
    <row r="264" spans="1:22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9">
        <f t="shared" si="26"/>
        <v>40600.24800925926</v>
      </c>
      <c r="K264">
        <v>1294811828</v>
      </c>
      <c r="L264" s="19">
        <f t="shared" si="27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24"/>
        <v>240</v>
      </c>
      <c r="R264">
        <f t="shared" si="25"/>
        <v>41.38</v>
      </c>
      <c r="S264" t="s">
        <v>8308</v>
      </c>
      <c r="T264" t="s">
        <v>8313</v>
      </c>
      <c r="U264" s="19">
        <f t="shared" si="28"/>
        <v>40600.24800925926</v>
      </c>
      <c r="V264">
        <f t="shared" si="29"/>
        <v>2011</v>
      </c>
    </row>
    <row r="265" spans="1:22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9">
        <f t="shared" si="26"/>
        <v>41179.954791666663</v>
      </c>
      <c r="K265">
        <v>1346194494</v>
      </c>
      <c r="L265" s="19">
        <f t="shared" si="27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24"/>
        <v>118</v>
      </c>
      <c r="R265">
        <f t="shared" si="25"/>
        <v>30.65</v>
      </c>
      <c r="S265" t="s">
        <v>8308</v>
      </c>
      <c r="T265" t="s">
        <v>8313</v>
      </c>
      <c r="U265" s="19">
        <f t="shared" si="28"/>
        <v>41179.954791666663</v>
      </c>
      <c r="V265">
        <f t="shared" si="29"/>
        <v>2012</v>
      </c>
    </row>
    <row r="266" spans="1:22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9">
        <f t="shared" si="26"/>
        <v>41040.620312500003</v>
      </c>
      <c r="K266">
        <v>1334155995</v>
      </c>
      <c r="L266" s="19">
        <f t="shared" si="27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24"/>
        <v>118</v>
      </c>
      <c r="R266">
        <f t="shared" si="25"/>
        <v>64.95</v>
      </c>
      <c r="S266" t="s">
        <v>8308</v>
      </c>
      <c r="T266" t="s">
        <v>8313</v>
      </c>
      <c r="U266" s="19">
        <f t="shared" si="28"/>
        <v>41040.620312500003</v>
      </c>
      <c r="V266">
        <f t="shared" si="29"/>
        <v>2012</v>
      </c>
    </row>
    <row r="267" spans="1:22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9">
        <f t="shared" si="26"/>
        <v>40308.844444444447</v>
      </c>
      <c r="K267">
        <v>1269928430</v>
      </c>
      <c r="L267" s="19">
        <f t="shared" si="27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 t="shared" si="24"/>
        <v>111</v>
      </c>
      <c r="R267">
        <f t="shared" si="25"/>
        <v>95.78</v>
      </c>
      <c r="S267" t="s">
        <v>8308</v>
      </c>
      <c r="T267" t="s">
        <v>8313</v>
      </c>
      <c r="U267" s="19">
        <f t="shared" si="28"/>
        <v>40308.844444444447</v>
      </c>
      <c r="V267">
        <f t="shared" si="29"/>
        <v>2010</v>
      </c>
    </row>
    <row r="268" spans="1:22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9">
        <f t="shared" si="26"/>
        <v>40291.160416666666</v>
      </c>
      <c r="K268">
        <v>1264565507</v>
      </c>
      <c r="L268" s="19">
        <f t="shared" si="27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24"/>
        <v>146</v>
      </c>
      <c r="R268">
        <f t="shared" si="25"/>
        <v>40.42</v>
      </c>
      <c r="S268" t="s">
        <v>8308</v>
      </c>
      <c r="T268" t="s">
        <v>8313</v>
      </c>
      <c r="U268" s="19">
        <f t="shared" si="28"/>
        <v>40291.160416666666</v>
      </c>
      <c r="V268">
        <f t="shared" si="29"/>
        <v>2010</v>
      </c>
    </row>
    <row r="269" spans="1:22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9">
        <f t="shared" si="26"/>
        <v>41815.452534722222</v>
      </c>
      <c r="K269">
        <v>1401101499</v>
      </c>
      <c r="L269" s="19">
        <f t="shared" si="27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24"/>
        <v>132</v>
      </c>
      <c r="R269">
        <f t="shared" si="25"/>
        <v>78.58</v>
      </c>
      <c r="S269" t="s">
        <v>8308</v>
      </c>
      <c r="T269" t="s">
        <v>8313</v>
      </c>
      <c r="U269" s="19">
        <f t="shared" si="28"/>
        <v>41815.452534722222</v>
      </c>
      <c r="V269">
        <f t="shared" si="29"/>
        <v>2014</v>
      </c>
    </row>
    <row r="270" spans="1:22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9">
        <f t="shared" si="26"/>
        <v>40854.194189814814</v>
      </c>
      <c r="K270">
        <v>1316749178</v>
      </c>
      <c r="L270" s="19">
        <f t="shared" si="27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24"/>
        <v>111</v>
      </c>
      <c r="R270">
        <f t="shared" si="25"/>
        <v>50.18</v>
      </c>
      <c r="S270" t="s">
        <v>8308</v>
      </c>
      <c r="T270" t="s">
        <v>8313</v>
      </c>
      <c r="U270" s="19">
        <f t="shared" si="28"/>
        <v>40854.194189814814</v>
      </c>
      <c r="V270">
        <f t="shared" si="29"/>
        <v>2011</v>
      </c>
    </row>
    <row r="271" spans="1:22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9">
        <f t="shared" si="26"/>
        <v>42788.197013888886</v>
      </c>
      <c r="K271">
        <v>1485146622</v>
      </c>
      <c r="L271" s="19">
        <f t="shared" si="27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24"/>
        <v>147</v>
      </c>
      <c r="R271">
        <f t="shared" si="25"/>
        <v>92.25</v>
      </c>
      <c r="S271" t="s">
        <v>8308</v>
      </c>
      <c r="T271" t="s">
        <v>8313</v>
      </c>
      <c r="U271" s="19">
        <f t="shared" si="28"/>
        <v>42788.197013888886</v>
      </c>
      <c r="V271">
        <f t="shared" si="29"/>
        <v>2017</v>
      </c>
    </row>
    <row r="272" spans="1:22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9">
        <f t="shared" si="26"/>
        <v>40688.166666666664</v>
      </c>
      <c r="K272">
        <v>1301950070</v>
      </c>
      <c r="L272" s="19">
        <f t="shared" si="27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 t="shared" si="24"/>
        <v>153</v>
      </c>
      <c r="R272">
        <f t="shared" si="25"/>
        <v>57.54</v>
      </c>
      <c r="S272" t="s">
        <v>8308</v>
      </c>
      <c r="T272" t="s">
        <v>8313</v>
      </c>
      <c r="U272" s="19">
        <f t="shared" si="28"/>
        <v>40688.166666666664</v>
      </c>
      <c r="V272">
        <f t="shared" si="29"/>
        <v>2011</v>
      </c>
    </row>
    <row r="273" spans="1:22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9">
        <f t="shared" si="26"/>
        <v>41641.333333333336</v>
      </c>
      <c r="K273">
        <v>1386123861</v>
      </c>
      <c r="L273" s="19">
        <f t="shared" si="27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 t="shared" si="24"/>
        <v>105</v>
      </c>
      <c r="R273">
        <f t="shared" si="25"/>
        <v>109.42</v>
      </c>
      <c r="S273" t="s">
        <v>8308</v>
      </c>
      <c r="T273" t="s">
        <v>8313</v>
      </c>
      <c r="U273" s="19">
        <f t="shared" si="28"/>
        <v>41641.333333333336</v>
      </c>
      <c r="V273">
        <f t="shared" si="29"/>
        <v>2013</v>
      </c>
    </row>
    <row r="274" spans="1:22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9">
        <f t="shared" si="26"/>
        <v>40296.78402777778</v>
      </c>
      <c r="K274">
        <v>1267220191</v>
      </c>
      <c r="L274" s="19">
        <f t="shared" si="27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24"/>
        <v>177</v>
      </c>
      <c r="R274">
        <f t="shared" si="25"/>
        <v>81.89</v>
      </c>
      <c r="S274" t="s">
        <v>8308</v>
      </c>
      <c r="T274" t="s">
        <v>8313</v>
      </c>
      <c r="U274" s="19">
        <f t="shared" si="28"/>
        <v>40296.78402777778</v>
      </c>
      <c r="V274">
        <f t="shared" si="29"/>
        <v>2010</v>
      </c>
    </row>
    <row r="275" spans="1:22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9">
        <f t="shared" si="26"/>
        <v>40727.498449074075</v>
      </c>
      <c r="K275">
        <v>1307102266</v>
      </c>
      <c r="L275" s="19">
        <f t="shared" si="27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24"/>
        <v>108</v>
      </c>
      <c r="R275">
        <f t="shared" si="25"/>
        <v>45.67</v>
      </c>
      <c r="S275" t="s">
        <v>8308</v>
      </c>
      <c r="T275" t="s">
        <v>8313</v>
      </c>
      <c r="U275" s="19">
        <f t="shared" si="28"/>
        <v>40727.498449074075</v>
      </c>
      <c r="V275">
        <f t="shared" si="29"/>
        <v>2011</v>
      </c>
    </row>
    <row r="276" spans="1:22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9">
        <f t="shared" si="26"/>
        <v>41004.290972222225</v>
      </c>
      <c r="K276">
        <v>1330638829</v>
      </c>
      <c r="L276" s="19">
        <f t="shared" si="27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24"/>
        <v>156</v>
      </c>
      <c r="R276">
        <f t="shared" si="25"/>
        <v>55.22</v>
      </c>
      <c r="S276" t="s">
        <v>8308</v>
      </c>
      <c r="T276" t="s">
        <v>8313</v>
      </c>
      <c r="U276" s="19">
        <f t="shared" si="28"/>
        <v>41004.290972222225</v>
      </c>
      <c r="V276">
        <f t="shared" si="29"/>
        <v>2012</v>
      </c>
    </row>
    <row r="277" spans="1:22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9">
        <f t="shared" si="26"/>
        <v>41223.073680555557</v>
      </c>
      <c r="K277">
        <v>1349916366</v>
      </c>
      <c r="L277" s="19">
        <f t="shared" si="27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24"/>
        <v>108</v>
      </c>
      <c r="R277">
        <f t="shared" si="25"/>
        <v>65.3</v>
      </c>
      <c r="S277" t="s">
        <v>8308</v>
      </c>
      <c r="T277" t="s">
        <v>8313</v>
      </c>
      <c r="U277" s="19">
        <f t="shared" si="28"/>
        <v>41223.073680555557</v>
      </c>
      <c r="V277">
        <f t="shared" si="29"/>
        <v>2012</v>
      </c>
    </row>
    <row r="278" spans="1:22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9">
        <f t="shared" si="26"/>
        <v>41027.040208333332</v>
      </c>
      <c r="K278">
        <v>1330394274</v>
      </c>
      <c r="L278" s="19">
        <f t="shared" si="27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 t="shared" si="24"/>
        <v>148</v>
      </c>
      <c r="R278">
        <f t="shared" si="25"/>
        <v>95.23</v>
      </c>
      <c r="S278" t="s">
        <v>8308</v>
      </c>
      <c r="T278" t="s">
        <v>8313</v>
      </c>
      <c r="U278" s="19">
        <f t="shared" si="28"/>
        <v>41027.040208333332</v>
      </c>
      <c r="V278">
        <f t="shared" si="29"/>
        <v>2012</v>
      </c>
    </row>
    <row r="279" spans="1:22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9">
        <f t="shared" si="26"/>
        <v>42147.891423611116</v>
      </c>
      <c r="K279">
        <v>1429824219</v>
      </c>
      <c r="L279" s="19">
        <f t="shared" si="27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24"/>
        <v>110</v>
      </c>
      <c r="R279">
        <f t="shared" si="25"/>
        <v>75.44</v>
      </c>
      <c r="S279" t="s">
        <v>8308</v>
      </c>
      <c r="T279" t="s">
        <v>8313</v>
      </c>
      <c r="U279" s="19">
        <f t="shared" si="28"/>
        <v>42147.891423611116</v>
      </c>
      <c r="V279">
        <f t="shared" si="29"/>
        <v>2015</v>
      </c>
    </row>
    <row r="280" spans="1:22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9">
        <f t="shared" si="26"/>
        <v>41194.040960648148</v>
      </c>
      <c r="K280">
        <v>1347411539</v>
      </c>
      <c r="L280" s="19">
        <f t="shared" si="27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24"/>
        <v>150</v>
      </c>
      <c r="R280">
        <f t="shared" si="25"/>
        <v>97.82</v>
      </c>
      <c r="S280" t="s">
        <v>8308</v>
      </c>
      <c r="T280" t="s">
        <v>8313</v>
      </c>
      <c r="U280" s="19">
        <f t="shared" si="28"/>
        <v>41194.040960648148</v>
      </c>
      <c r="V280">
        <f t="shared" si="29"/>
        <v>2012</v>
      </c>
    </row>
    <row r="281" spans="1:22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9">
        <f t="shared" si="26"/>
        <v>42793.084027777775</v>
      </c>
      <c r="K281">
        <v>1485237096</v>
      </c>
      <c r="L281" s="19">
        <f t="shared" si="27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24"/>
        <v>157</v>
      </c>
      <c r="R281">
        <f t="shared" si="25"/>
        <v>87.69</v>
      </c>
      <c r="S281" t="s">
        <v>8308</v>
      </c>
      <c r="T281" t="s">
        <v>8313</v>
      </c>
      <c r="U281" s="19">
        <f t="shared" si="28"/>
        <v>42793.084027777775</v>
      </c>
      <c r="V281">
        <f t="shared" si="29"/>
        <v>2017</v>
      </c>
    </row>
    <row r="282" spans="1:22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9">
        <f t="shared" si="26"/>
        <v>41789.590682870366</v>
      </c>
      <c r="K282">
        <v>1397571035</v>
      </c>
      <c r="L282" s="19">
        <f t="shared" si="27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 t="shared" si="24"/>
        <v>156</v>
      </c>
      <c r="R282">
        <f t="shared" si="25"/>
        <v>54.75</v>
      </c>
      <c r="S282" t="s">
        <v>8308</v>
      </c>
      <c r="T282" t="s">
        <v>8313</v>
      </c>
      <c r="U282" s="19">
        <f t="shared" si="28"/>
        <v>41789.590682870366</v>
      </c>
      <c r="V282">
        <f t="shared" si="29"/>
        <v>2014</v>
      </c>
    </row>
    <row r="283" spans="1:22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9">
        <f t="shared" si="26"/>
        <v>40035.80972222222</v>
      </c>
      <c r="K283">
        <v>1242532513</v>
      </c>
      <c r="L283" s="19">
        <f t="shared" si="27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24"/>
        <v>121</v>
      </c>
      <c r="R283">
        <f t="shared" si="25"/>
        <v>83.95</v>
      </c>
      <c r="S283" t="s">
        <v>8308</v>
      </c>
      <c r="T283" t="s">
        <v>8313</v>
      </c>
      <c r="U283" s="19">
        <f t="shared" si="28"/>
        <v>40035.80972222222</v>
      </c>
      <c r="V283">
        <f t="shared" si="29"/>
        <v>2009</v>
      </c>
    </row>
    <row r="284" spans="1:22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9">
        <f t="shared" si="26"/>
        <v>40231.916666666664</v>
      </c>
      <c r="K284">
        <v>1263679492</v>
      </c>
      <c r="L284" s="19">
        <f t="shared" si="27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24"/>
        <v>101</v>
      </c>
      <c r="R284">
        <f t="shared" si="25"/>
        <v>254.39</v>
      </c>
      <c r="S284" t="s">
        <v>8308</v>
      </c>
      <c r="T284" t="s">
        <v>8313</v>
      </c>
      <c r="U284" s="19">
        <f t="shared" si="28"/>
        <v>40231.916666666664</v>
      </c>
      <c r="V284">
        <f t="shared" si="29"/>
        <v>2010</v>
      </c>
    </row>
    <row r="285" spans="1:22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9">
        <f t="shared" si="26"/>
        <v>40695.207638888889</v>
      </c>
      <c r="K285">
        <v>1305219744</v>
      </c>
      <c r="L285" s="19">
        <f t="shared" si="27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24"/>
        <v>114</v>
      </c>
      <c r="R285">
        <f t="shared" si="25"/>
        <v>101.83</v>
      </c>
      <c r="S285" t="s">
        <v>8308</v>
      </c>
      <c r="T285" t="s">
        <v>8313</v>
      </c>
      <c r="U285" s="19">
        <f t="shared" si="28"/>
        <v>40695.207638888889</v>
      </c>
      <c r="V285">
        <f t="shared" si="29"/>
        <v>2011</v>
      </c>
    </row>
    <row r="286" spans="1:22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9">
        <f t="shared" si="26"/>
        <v>40929.738194444442</v>
      </c>
      <c r="K286">
        <v>1325007780</v>
      </c>
      <c r="L286" s="19">
        <f t="shared" si="27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24"/>
        <v>105</v>
      </c>
      <c r="R286">
        <f t="shared" si="25"/>
        <v>55.07</v>
      </c>
      <c r="S286" t="s">
        <v>8308</v>
      </c>
      <c r="T286" t="s">
        <v>8313</v>
      </c>
      <c r="U286" s="19">
        <f t="shared" si="28"/>
        <v>40929.738194444442</v>
      </c>
      <c r="V286">
        <f t="shared" si="29"/>
        <v>2011</v>
      </c>
    </row>
    <row r="287" spans="1:22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9">
        <f t="shared" si="26"/>
        <v>41536.756111111114</v>
      </c>
      <c r="K287">
        <v>1377022128</v>
      </c>
      <c r="L287" s="19">
        <f t="shared" si="27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24"/>
        <v>229</v>
      </c>
      <c r="R287">
        <f t="shared" si="25"/>
        <v>56.9</v>
      </c>
      <c r="S287" t="s">
        <v>8308</v>
      </c>
      <c r="T287" t="s">
        <v>8313</v>
      </c>
      <c r="U287" s="19">
        <f t="shared" si="28"/>
        <v>41536.756111111114</v>
      </c>
      <c r="V287">
        <f t="shared" si="29"/>
        <v>2013</v>
      </c>
    </row>
    <row r="288" spans="1:22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9">
        <f t="shared" si="26"/>
        <v>41358.774583333332</v>
      </c>
      <c r="K288">
        <v>1360352124</v>
      </c>
      <c r="L288" s="19">
        <f t="shared" si="27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 t="shared" si="24"/>
        <v>109</v>
      </c>
      <c r="R288">
        <f t="shared" si="25"/>
        <v>121.28</v>
      </c>
      <c r="S288" t="s">
        <v>8308</v>
      </c>
      <c r="T288" t="s">
        <v>8313</v>
      </c>
      <c r="U288" s="19">
        <f t="shared" si="28"/>
        <v>41358.774583333332</v>
      </c>
      <c r="V288">
        <f t="shared" si="29"/>
        <v>2013</v>
      </c>
    </row>
    <row r="289" spans="1:22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9">
        <f t="shared" si="26"/>
        <v>41215.166666666664</v>
      </c>
      <c r="K289">
        <v>1349160018</v>
      </c>
      <c r="L289" s="19">
        <f t="shared" si="27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24"/>
        <v>176</v>
      </c>
      <c r="R289">
        <f t="shared" si="25"/>
        <v>91.19</v>
      </c>
      <c r="S289" t="s">
        <v>8308</v>
      </c>
      <c r="T289" t="s">
        <v>8313</v>
      </c>
      <c r="U289" s="19">
        <f t="shared" si="28"/>
        <v>41215.166666666664</v>
      </c>
      <c r="V289">
        <f t="shared" si="29"/>
        <v>2012</v>
      </c>
    </row>
    <row r="290" spans="1:22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9">
        <f t="shared" si="26"/>
        <v>41086.168900462959</v>
      </c>
      <c r="K290">
        <v>1337659393</v>
      </c>
      <c r="L290" s="19">
        <f t="shared" si="27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24"/>
        <v>103</v>
      </c>
      <c r="R290">
        <f t="shared" si="25"/>
        <v>115.45</v>
      </c>
      <c r="S290" t="s">
        <v>8308</v>
      </c>
      <c r="T290" t="s">
        <v>8313</v>
      </c>
      <c r="U290" s="19">
        <f t="shared" si="28"/>
        <v>41086.168900462959</v>
      </c>
      <c r="V290">
        <f t="shared" si="29"/>
        <v>2012</v>
      </c>
    </row>
    <row r="291" spans="1:22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9">
        <f t="shared" si="26"/>
        <v>41580.456412037034</v>
      </c>
      <c r="K291">
        <v>1380797834</v>
      </c>
      <c r="L291" s="19">
        <f t="shared" si="27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24"/>
        <v>105</v>
      </c>
      <c r="R291">
        <f t="shared" si="25"/>
        <v>67.77</v>
      </c>
      <c r="S291" t="s">
        <v>8308</v>
      </c>
      <c r="T291" t="s">
        <v>8313</v>
      </c>
      <c r="U291" s="19">
        <f t="shared" si="28"/>
        <v>41580.456412037034</v>
      </c>
      <c r="V291">
        <f t="shared" si="29"/>
        <v>2013</v>
      </c>
    </row>
    <row r="292" spans="1:22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9">
        <f t="shared" si="26"/>
        <v>40576.332638888889</v>
      </c>
      <c r="K292">
        <v>1292316697</v>
      </c>
      <c r="L292" s="19">
        <f t="shared" si="27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24"/>
        <v>107</v>
      </c>
      <c r="R292">
        <f t="shared" si="25"/>
        <v>28.58</v>
      </c>
      <c r="S292" t="s">
        <v>8308</v>
      </c>
      <c r="T292" t="s">
        <v>8313</v>
      </c>
      <c r="U292" s="19">
        <f t="shared" si="28"/>
        <v>40576.332638888889</v>
      </c>
      <c r="V292">
        <f t="shared" si="29"/>
        <v>2010</v>
      </c>
    </row>
    <row r="293" spans="1:22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9">
        <f t="shared" si="26"/>
        <v>41395.000694444447</v>
      </c>
      <c r="K293">
        <v>1365791246</v>
      </c>
      <c r="L293" s="19">
        <f t="shared" si="27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24"/>
        <v>120</v>
      </c>
      <c r="R293">
        <f t="shared" si="25"/>
        <v>46.88</v>
      </c>
      <c r="S293" t="s">
        <v>8308</v>
      </c>
      <c r="T293" t="s">
        <v>8313</v>
      </c>
      <c r="U293" s="19">
        <f t="shared" si="28"/>
        <v>41395.000694444447</v>
      </c>
      <c r="V293">
        <f t="shared" si="29"/>
        <v>2013</v>
      </c>
    </row>
    <row r="294" spans="1:22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9">
        <f t="shared" si="26"/>
        <v>40845.165972222225</v>
      </c>
      <c r="K294">
        <v>1317064599</v>
      </c>
      <c r="L294" s="19">
        <f t="shared" si="27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24"/>
        <v>102</v>
      </c>
      <c r="R294">
        <f t="shared" si="25"/>
        <v>154.41999999999999</v>
      </c>
      <c r="S294" t="s">
        <v>8308</v>
      </c>
      <c r="T294" t="s">
        <v>8313</v>
      </c>
      <c r="U294" s="19">
        <f t="shared" si="28"/>
        <v>40845.165972222225</v>
      </c>
      <c r="V294">
        <f t="shared" si="29"/>
        <v>2011</v>
      </c>
    </row>
    <row r="295" spans="1:22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9">
        <f t="shared" si="26"/>
        <v>41749.667986111112</v>
      </c>
      <c r="K295">
        <v>1395417714</v>
      </c>
      <c r="L295" s="19">
        <f t="shared" si="27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24"/>
        <v>101</v>
      </c>
      <c r="R295">
        <f t="shared" si="25"/>
        <v>201.22</v>
      </c>
      <c r="S295" t="s">
        <v>8308</v>
      </c>
      <c r="T295" t="s">
        <v>8313</v>
      </c>
      <c r="U295" s="19">
        <f t="shared" si="28"/>
        <v>41749.667986111112</v>
      </c>
      <c r="V295">
        <f t="shared" si="29"/>
        <v>2014</v>
      </c>
    </row>
    <row r="296" spans="1:22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9">
        <f t="shared" si="26"/>
        <v>40378.666666666664</v>
      </c>
      <c r="K296">
        <v>1276480894</v>
      </c>
      <c r="L296" s="19">
        <f t="shared" si="27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24"/>
        <v>100</v>
      </c>
      <c r="R296">
        <f t="shared" si="25"/>
        <v>100</v>
      </c>
      <c r="S296" t="s">
        <v>8308</v>
      </c>
      <c r="T296" t="s">
        <v>8313</v>
      </c>
      <c r="U296" s="19">
        <f t="shared" si="28"/>
        <v>40378.666666666664</v>
      </c>
      <c r="V296">
        <f t="shared" si="29"/>
        <v>2010</v>
      </c>
    </row>
    <row r="297" spans="1:22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9">
        <f t="shared" si="26"/>
        <v>41579</v>
      </c>
      <c r="K297">
        <v>1378080409</v>
      </c>
      <c r="L297" s="19">
        <f t="shared" si="27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24"/>
        <v>133</v>
      </c>
      <c r="R297">
        <f t="shared" si="25"/>
        <v>100.08</v>
      </c>
      <c r="S297" t="s">
        <v>8308</v>
      </c>
      <c r="T297" t="s">
        <v>8313</v>
      </c>
      <c r="U297" s="19">
        <f t="shared" si="28"/>
        <v>41579</v>
      </c>
      <c r="V297">
        <f t="shared" si="29"/>
        <v>2013</v>
      </c>
    </row>
    <row r="298" spans="1:22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9">
        <f t="shared" si="26"/>
        <v>41159.475497685184</v>
      </c>
      <c r="K298">
        <v>1344857083</v>
      </c>
      <c r="L298" s="19">
        <f t="shared" si="27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24"/>
        <v>119</v>
      </c>
      <c r="R298">
        <f t="shared" si="25"/>
        <v>230.09</v>
      </c>
      <c r="S298" t="s">
        <v>8308</v>
      </c>
      <c r="T298" t="s">
        <v>8313</v>
      </c>
      <c r="U298" s="19">
        <f t="shared" si="28"/>
        <v>41159.475497685184</v>
      </c>
      <c r="V298">
        <f t="shared" si="29"/>
        <v>2012</v>
      </c>
    </row>
    <row r="299" spans="1:22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9">
        <f t="shared" si="26"/>
        <v>42125.165972222225</v>
      </c>
      <c r="K299">
        <v>1427390901</v>
      </c>
      <c r="L299" s="19">
        <f t="shared" si="27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 t="shared" si="24"/>
        <v>101</v>
      </c>
      <c r="R299">
        <f t="shared" si="25"/>
        <v>141.75</v>
      </c>
      <c r="S299" t="s">
        <v>8308</v>
      </c>
      <c r="T299" t="s">
        <v>8313</v>
      </c>
      <c r="U299" s="19">
        <f t="shared" si="28"/>
        <v>42125.165972222225</v>
      </c>
      <c r="V299">
        <f t="shared" si="29"/>
        <v>2015</v>
      </c>
    </row>
    <row r="300" spans="1:22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9">
        <f t="shared" si="26"/>
        <v>41768.875</v>
      </c>
      <c r="K300">
        <v>1394536048</v>
      </c>
      <c r="L300" s="19">
        <f t="shared" si="27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24"/>
        <v>109</v>
      </c>
      <c r="R300">
        <f t="shared" si="25"/>
        <v>56.34</v>
      </c>
      <c r="S300" t="s">
        <v>8308</v>
      </c>
      <c r="T300" t="s">
        <v>8313</v>
      </c>
      <c r="U300" s="19">
        <f t="shared" si="28"/>
        <v>41768.875</v>
      </c>
      <c r="V300">
        <f t="shared" si="29"/>
        <v>2014</v>
      </c>
    </row>
    <row r="301" spans="1:22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9">
        <f t="shared" si="26"/>
        <v>40499.266898148147</v>
      </c>
      <c r="K301">
        <v>1287379460</v>
      </c>
      <c r="L301" s="19">
        <f t="shared" si="27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24"/>
        <v>179</v>
      </c>
      <c r="R301">
        <f t="shared" si="25"/>
        <v>73.34</v>
      </c>
      <c r="S301" t="s">
        <v>8308</v>
      </c>
      <c r="T301" t="s">
        <v>8313</v>
      </c>
      <c r="U301" s="19">
        <f t="shared" si="28"/>
        <v>40499.266898148147</v>
      </c>
      <c r="V301">
        <f t="shared" si="29"/>
        <v>2010</v>
      </c>
    </row>
    <row r="302" spans="1:22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9">
        <f t="shared" si="26"/>
        <v>40657.959930555553</v>
      </c>
      <c r="K302">
        <v>1301007738</v>
      </c>
      <c r="L302" s="19">
        <f t="shared" si="27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24"/>
        <v>102</v>
      </c>
      <c r="R302">
        <f t="shared" si="25"/>
        <v>85.34</v>
      </c>
      <c r="S302" t="s">
        <v>8308</v>
      </c>
      <c r="T302" t="s">
        <v>8313</v>
      </c>
      <c r="U302" s="19">
        <f t="shared" si="28"/>
        <v>40657.959930555553</v>
      </c>
      <c r="V302">
        <f t="shared" si="29"/>
        <v>2011</v>
      </c>
    </row>
    <row r="303" spans="1:22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9">
        <f t="shared" si="26"/>
        <v>41352.696006944447</v>
      </c>
      <c r="K303">
        <v>1360258935</v>
      </c>
      <c r="L303" s="19">
        <f t="shared" si="27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24"/>
        <v>119</v>
      </c>
      <c r="R303">
        <f t="shared" si="25"/>
        <v>61.5</v>
      </c>
      <c r="S303" t="s">
        <v>8308</v>
      </c>
      <c r="T303" t="s">
        <v>8313</v>
      </c>
      <c r="U303" s="19">
        <f t="shared" si="28"/>
        <v>41352.696006944447</v>
      </c>
      <c r="V303">
        <f t="shared" si="29"/>
        <v>2013</v>
      </c>
    </row>
    <row r="304" spans="1:22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9">
        <f t="shared" si="26"/>
        <v>40963.856921296298</v>
      </c>
      <c r="K304">
        <v>1327523638</v>
      </c>
      <c r="L304" s="19">
        <f t="shared" si="27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24"/>
        <v>100</v>
      </c>
      <c r="R304">
        <f t="shared" si="25"/>
        <v>93.02</v>
      </c>
      <c r="S304" t="s">
        <v>8308</v>
      </c>
      <c r="T304" t="s">
        <v>8313</v>
      </c>
      <c r="U304" s="19">
        <f t="shared" si="28"/>
        <v>40963.856921296298</v>
      </c>
      <c r="V304">
        <f t="shared" si="29"/>
        <v>2012</v>
      </c>
    </row>
    <row r="305" spans="1:22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9">
        <f t="shared" si="26"/>
        <v>41062.071134259262</v>
      </c>
      <c r="K305">
        <v>1336009346</v>
      </c>
      <c r="L305" s="19">
        <f t="shared" si="27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 t="shared" si="24"/>
        <v>137</v>
      </c>
      <c r="R305">
        <f t="shared" si="25"/>
        <v>50.29</v>
      </c>
      <c r="S305" t="s">
        <v>8308</v>
      </c>
      <c r="T305" t="s">
        <v>8313</v>
      </c>
      <c r="U305" s="19">
        <f t="shared" si="28"/>
        <v>41062.071134259262</v>
      </c>
      <c r="V305">
        <f t="shared" si="29"/>
        <v>2012</v>
      </c>
    </row>
    <row r="306" spans="1:22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9">
        <f t="shared" si="26"/>
        <v>41153.083333333336</v>
      </c>
      <c r="K306">
        <v>1343096197</v>
      </c>
      <c r="L306" s="19">
        <f t="shared" si="27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24"/>
        <v>232</v>
      </c>
      <c r="R306">
        <f t="shared" si="25"/>
        <v>106.43</v>
      </c>
      <c r="S306" t="s">
        <v>8308</v>
      </c>
      <c r="T306" t="s">
        <v>8313</v>
      </c>
      <c r="U306" s="19">
        <f t="shared" si="28"/>
        <v>41153.083333333336</v>
      </c>
      <c r="V306">
        <f t="shared" si="29"/>
        <v>2012</v>
      </c>
    </row>
    <row r="307" spans="1:22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9">
        <f t="shared" si="26"/>
        <v>40978.630196759259</v>
      </c>
      <c r="K307">
        <v>1328800049</v>
      </c>
      <c r="L307" s="19">
        <f t="shared" si="27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24"/>
        <v>130</v>
      </c>
      <c r="R307">
        <f t="shared" si="25"/>
        <v>51.72</v>
      </c>
      <c r="S307" t="s">
        <v>8308</v>
      </c>
      <c r="T307" t="s">
        <v>8313</v>
      </c>
      <c r="U307" s="19">
        <f t="shared" si="28"/>
        <v>40978.630196759259</v>
      </c>
      <c r="V307">
        <f t="shared" si="29"/>
        <v>2012</v>
      </c>
    </row>
    <row r="308" spans="1:22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9">
        <f t="shared" si="26"/>
        <v>41353.795520833337</v>
      </c>
      <c r="K308">
        <v>1362081933</v>
      </c>
      <c r="L308" s="19">
        <f t="shared" si="27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24"/>
        <v>293</v>
      </c>
      <c r="R308">
        <f t="shared" si="25"/>
        <v>36.61</v>
      </c>
      <c r="S308" t="s">
        <v>8308</v>
      </c>
      <c r="T308" t="s">
        <v>8313</v>
      </c>
      <c r="U308" s="19">
        <f t="shared" si="28"/>
        <v>41353.795520833337</v>
      </c>
      <c r="V308">
        <f t="shared" si="29"/>
        <v>2013</v>
      </c>
    </row>
    <row r="309" spans="1:22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9">
        <f t="shared" si="26"/>
        <v>41312.944456018515</v>
      </c>
      <c r="K309">
        <v>1357684801</v>
      </c>
      <c r="L309" s="19">
        <f t="shared" si="27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 t="shared" si="24"/>
        <v>111</v>
      </c>
      <c r="R309">
        <f t="shared" si="25"/>
        <v>42.52</v>
      </c>
      <c r="S309" t="s">
        <v>8308</v>
      </c>
      <c r="T309" t="s">
        <v>8313</v>
      </c>
      <c r="U309" s="19">
        <f t="shared" si="28"/>
        <v>41312.944456018515</v>
      </c>
      <c r="V309">
        <f t="shared" si="29"/>
        <v>2013</v>
      </c>
    </row>
    <row r="310" spans="1:22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9">
        <f t="shared" si="26"/>
        <v>40612.694560185184</v>
      </c>
      <c r="K310">
        <v>1295887210</v>
      </c>
      <c r="L310" s="19">
        <f t="shared" si="27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24"/>
        <v>106</v>
      </c>
      <c r="R310">
        <f t="shared" si="25"/>
        <v>62.71</v>
      </c>
      <c r="S310" t="s">
        <v>8308</v>
      </c>
      <c r="T310" t="s">
        <v>8313</v>
      </c>
      <c r="U310" s="19">
        <f t="shared" si="28"/>
        <v>40612.694560185184</v>
      </c>
      <c r="V310">
        <f t="shared" si="29"/>
        <v>2011</v>
      </c>
    </row>
    <row r="311" spans="1:22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9">
        <f t="shared" si="26"/>
        <v>41155.751550925925</v>
      </c>
      <c r="K311">
        <v>1344880934</v>
      </c>
      <c r="L311" s="19">
        <f t="shared" si="27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24"/>
        <v>119</v>
      </c>
      <c r="R311">
        <f t="shared" si="25"/>
        <v>89.96</v>
      </c>
      <c r="S311" t="s">
        <v>8308</v>
      </c>
      <c r="T311" t="s">
        <v>8313</v>
      </c>
      <c r="U311" s="19">
        <f t="shared" si="28"/>
        <v>41155.751550925925</v>
      </c>
      <c r="V311">
        <f t="shared" si="29"/>
        <v>2012</v>
      </c>
    </row>
    <row r="312" spans="1:22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9">
        <f t="shared" si="26"/>
        <v>40836.083333333336</v>
      </c>
      <c r="K312">
        <v>1317788623</v>
      </c>
      <c r="L312" s="19">
        <f t="shared" si="27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24"/>
        <v>104</v>
      </c>
      <c r="R312">
        <f t="shared" si="25"/>
        <v>28.92</v>
      </c>
      <c r="S312" t="s">
        <v>8308</v>
      </c>
      <c r="T312" t="s">
        <v>8313</v>
      </c>
      <c r="U312" s="19">
        <f t="shared" si="28"/>
        <v>40836.083333333336</v>
      </c>
      <c r="V312">
        <f t="shared" si="29"/>
        <v>2011</v>
      </c>
    </row>
    <row r="313" spans="1:22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9">
        <f t="shared" si="26"/>
        <v>40909.332638888889</v>
      </c>
      <c r="K313">
        <v>1321852592</v>
      </c>
      <c r="L313" s="19">
        <f t="shared" si="27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24"/>
        <v>104</v>
      </c>
      <c r="R313">
        <f t="shared" si="25"/>
        <v>138.80000000000001</v>
      </c>
      <c r="S313" t="s">
        <v>8308</v>
      </c>
      <c r="T313" t="s">
        <v>8313</v>
      </c>
      <c r="U313" s="19">
        <f t="shared" si="28"/>
        <v>40909.332638888889</v>
      </c>
      <c r="V313">
        <f t="shared" si="29"/>
        <v>2011</v>
      </c>
    </row>
    <row r="314" spans="1:22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9">
        <f t="shared" si="26"/>
        <v>41378.877685185187</v>
      </c>
      <c r="K314">
        <v>1363381432</v>
      </c>
      <c r="L314" s="19">
        <f t="shared" si="27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24"/>
        <v>112</v>
      </c>
      <c r="R314">
        <f t="shared" si="25"/>
        <v>61.3</v>
      </c>
      <c r="S314" t="s">
        <v>8308</v>
      </c>
      <c r="T314" t="s">
        <v>8313</v>
      </c>
      <c r="U314" s="19">
        <f t="shared" si="28"/>
        <v>41378.877685185187</v>
      </c>
      <c r="V314">
        <f t="shared" si="29"/>
        <v>2013</v>
      </c>
    </row>
    <row r="315" spans="1:22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9">
        <f t="shared" si="26"/>
        <v>40401.665972222225</v>
      </c>
      <c r="K315">
        <v>1277702894</v>
      </c>
      <c r="L315" s="19">
        <f t="shared" si="27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24"/>
        <v>105</v>
      </c>
      <c r="R315">
        <f t="shared" si="25"/>
        <v>80.2</v>
      </c>
      <c r="S315" t="s">
        <v>8308</v>
      </c>
      <c r="T315" t="s">
        <v>8313</v>
      </c>
      <c r="U315" s="19">
        <f t="shared" si="28"/>
        <v>40401.665972222225</v>
      </c>
      <c r="V315">
        <f t="shared" si="29"/>
        <v>2010</v>
      </c>
    </row>
    <row r="316" spans="1:22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9">
        <f t="shared" si="26"/>
        <v>41334.833194444444</v>
      </c>
      <c r="K316">
        <v>1359575988</v>
      </c>
      <c r="L316" s="19">
        <f t="shared" si="27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24"/>
        <v>385</v>
      </c>
      <c r="R316">
        <f t="shared" si="25"/>
        <v>32.1</v>
      </c>
      <c r="S316" t="s">
        <v>8308</v>
      </c>
      <c r="T316" t="s">
        <v>8313</v>
      </c>
      <c r="U316" s="19">
        <f t="shared" si="28"/>
        <v>41334.833194444444</v>
      </c>
      <c r="V316">
        <f t="shared" si="29"/>
        <v>2013</v>
      </c>
    </row>
    <row r="317" spans="1:22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9">
        <f t="shared" si="26"/>
        <v>41143.77238425926</v>
      </c>
      <c r="K317">
        <v>1343068334</v>
      </c>
      <c r="L317" s="19">
        <f t="shared" si="27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24"/>
        <v>101</v>
      </c>
      <c r="R317">
        <f t="shared" si="25"/>
        <v>200.89</v>
      </c>
      <c r="S317" t="s">
        <v>8308</v>
      </c>
      <c r="T317" t="s">
        <v>8313</v>
      </c>
      <c r="U317" s="19">
        <f t="shared" si="28"/>
        <v>41143.77238425926</v>
      </c>
      <c r="V317">
        <f t="shared" si="29"/>
        <v>2012</v>
      </c>
    </row>
    <row r="318" spans="1:22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9">
        <f t="shared" si="26"/>
        <v>41984.207638888889</v>
      </c>
      <c r="K318">
        <v>1415398197</v>
      </c>
      <c r="L318" s="19">
        <f t="shared" si="27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24"/>
        <v>114</v>
      </c>
      <c r="R318">
        <f t="shared" si="25"/>
        <v>108.01</v>
      </c>
      <c r="S318" t="s">
        <v>8308</v>
      </c>
      <c r="T318" t="s">
        <v>8313</v>
      </c>
      <c r="U318" s="19">
        <f t="shared" si="28"/>
        <v>41984.207638888889</v>
      </c>
      <c r="V318">
        <f t="shared" si="29"/>
        <v>2014</v>
      </c>
    </row>
    <row r="319" spans="1:22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9">
        <f t="shared" si="26"/>
        <v>41619.676886574074</v>
      </c>
      <c r="K319">
        <v>1384186483</v>
      </c>
      <c r="L319" s="19">
        <f t="shared" si="27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24"/>
        <v>101</v>
      </c>
      <c r="R319">
        <f t="shared" si="25"/>
        <v>95.7</v>
      </c>
      <c r="S319" t="s">
        <v>8308</v>
      </c>
      <c r="T319" t="s">
        <v>8313</v>
      </c>
      <c r="U319" s="19">
        <f t="shared" si="28"/>
        <v>41619.676886574074</v>
      </c>
      <c r="V319">
        <f t="shared" si="29"/>
        <v>2013</v>
      </c>
    </row>
    <row r="320" spans="1:22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9">
        <f t="shared" si="26"/>
        <v>41359.997118055559</v>
      </c>
      <c r="K320">
        <v>1361753751</v>
      </c>
      <c r="L320" s="19">
        <f t="shared" si="27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24"/>
        <v>283</v>
      </c>
      <c r="R320">
        <f t="shared" si="25"/>
        <v>49.88</v>
      </c>
      <c r="S320" t="s">
        <v>8308</v>
      </c>
      <c r="T320" t="s">
        <v>8313</v>
      </c>
      <c r="U320" s="19">
        <f t="shared" si="28"/>
        <v>41359.997118055559</v>
      </c>
      <c r="V320">
        <f t="shared" si="29"/>
        <v>2013</v>
      </c>
    </row>
    <row r="321" spans="1:22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9">
        <f t="shared" si="26"/>
        <v>40211.332638888889</v>
      </c>
      <c r="K321">
        <v>1257538029</v>
      </c>
      <c r="L321" s="19">
        <f t="shared" si="27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24"/>
        <v>113</v>
      </c>
      <c r="R321">
        <f t="shared" si="25"/>
        <v>110.47</v>
      </c>
      <c r="S321" t="s">
        <v>8308</v>
      </c>
      <c r="T321" t="s">
        <v>8313</v>
      </c>
      <c r="U321" s="19">
        <f t="shared" si="28"/>
        <v>40211.332638888889</v>
      </c>
      <c r="V321">
        <f t="shared" si="29"/>
        <v>2009</v>
      </c>
    </row>
    <row r="322" spans="1:22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9">
        <f t="shared" si="26"/>
        <v>42360.958333333328</v>
      </c>
      <c r="K322">
        <v>1448284433</v>
      </c>
      <c r="L322" s="19">
        <f t="shared" si="27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ref="Q322:Q385" si="30">ROUND(E322/D322*100,0)</f>
        <v>107</v>
      </c>
      <c r="R322">
        <f t="shared" ref="R322:R385" si="31">IFERROR(ROUND(E322/N322,2),0)</f>
        <v>134.91</v>
      </c>
      <c r="S322" t="s">
        <v>8308</v>
      </c>
      <c r="T322" t="s">
        <v>8313</v>
      </c>
      <c r="U322" s="19">
        <f t="shared" si="28"/>
        <v>42360.958333333328</v>
      </c>
      <c r="V322">
        <f t="shared" si="29"/>
        <v>2015</v>
      </c>
    </row>
    <row r="323" spans="1:22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9">
        <f t="shared" ref="J323:J386" si="32">(((I323/60)/60)/24)+DATE(1970,1,1)</f>
        <v>42682.488263888896</v>
      </c>
      <c r="K323">
        <v>1475577786</v>
      </c>
      <c r="L323" s="19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si="30"/>
        <v>103</v>
      </c>
      <c r="R323">
        <f t="shared" si="31"/>
        <v>106.62</v>
      </c>
      <c r="S323" t="s">
        <v>8308</v>
      </c>
      <c r="T323" t="s">
        <v>8313</v>
      </c>
      <c r="U323" s="19">
        <f t="shared" ref="U323:U386" si="34">(((I323/60)/60)/24)+DATE(1970,1,1)</f>
        <v>42682.488263888896</v>
      </c>
      <c r="V323">
        <f t="shared" ref="V323:V386" si="35">YEAR(L323)</f>
        <v>2016</v>
      </c>
    </row>
    <row r="324" spans="1:22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9">
        <f t="shared" si="32"/>
        <v>42503.57</v>
      </c>
      <c r="K324">
        <v>1460554848</v>
      </c>
      <c r="L324" s="19">
        <f t="shared" si="33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30"/>
        <v>108</v>
      </c>
      <c r="R324">
        <f t="shared" si="31"/>
        <v>145.04</v>
      </c>
      <c r="S324" t="s">
        <v>8308</v>
      </c>
      <c r="T324" t="s">
        <v>8313</v>
      </c>
      <c r="U324" s="19">
        <f t="shared" si="34"/>
        <v>42503.57</v>
      </c>
      <c r="V324">
        <f t="shared" si="35"/>
        <v>2016</v>
      </c>
    </row>
    <row r="325" spans="1:22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9">
        <f t="shared" si="32"/>
        <v>42725.332638888889</v>
      </c>
      <c r="K325">
        <v>1479886966</v>
      </c>
      <c r="L325" s="19">
        <f t="shared" si="33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30"/>
        <v>123</v>
      </c>
      <c r="R325">
        <f t="shared" si="31"/>
        <v>114.59</v>
      </c>
      <c r="S325" t="s">
        <v>8308</v>
      </c>
      <c r="T325" t="s">
        <v>8313</v>
      </c>
      <c r="U325" s="19">
        <f t="shared" si="34"/>
        <v>42725.332638888889</v>
      </c>
      <c r="V325">
        <f t="shared" si="35"/>
        <v>2016</v>
      </c>
    </row>
    <row r="326" spans="1:22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9">
        <f t="shared" si="32"/>
        <v>42217.626250000001</v>
      </c>
      <c r="K326">
        <v>1435590108</v>
      </c>
      <c r="L326" s="19">
        <f t="shared" si="33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30"/>
        <v>102</v>
      </c>
      <c r="R326">
        <f t="shared" si="31"/>
        <v>105.32</v>
      </c>
      <c r="S326" t="s">
        <v>8308</v>
      </c>
      <c r="T326" t="s">
        <v>8313</v>
      </c>
      <c r="U326" s="19">
        <f t="shared" si="34"/>
        <v>42217.626250000001</v>
      </c>
      <c r="V326">
        <f t="shared" si="35"/>
        <v>2015</v>
      </c>
    </row>
    <row r="327" spans="1:22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9">
        <f t="shared" si="32"/>
        <v>42724.187881944439</v>
      </c>
      <c r="K327">
        <v>1479184233</v>
      </c>
      <c r="L327" s="19">
        <f t="shared" si="33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30"/>
        <v>104</v>
      </c>
      <c r="R327">
        <f t="shared" si="31"/>
        <v>70.92</v>
      </c>
      <c r="S327" t="s">
        <v>8308</v>
      </c>
      <c r="T327" t="s">
        <v>8313</v>
      </c>
      <c r="U327" s="19">
        <f t="shared" si="34"/>
        <v>42724.187881944439</v>
      </c>
      <c r="V327">
        <f t="shared" si="35"/>
        <v>2016</v>
      </c>
    </row>
    <row r="328" spans="1:22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9">
        <f t="shared" si="32"/>
        <v>42808.956250000003</v>
      </c>
      <c r="K328">
        <v>1486625606</v>
      </c>
      <c r="L328" s="19">
        <f t="shared" si="33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30"/>
        <v>113</v>
      </c>
      <c r="R328">
        <f t="shared" si="31"/>
        <v>147.16999999999999</v>
      </c>
      <c r="S328" t="s">
        <v>8308</v>
      </c>
      <c r="T328" t="s">
        <v>8313</v>
      </c>
      <c r="U328" s="19">
        <f t="shared" si="34"/>
        <v>42808.956250000003</v>
      </c>
      <c r="V328">
        <f t="shared" si="35"/>
        <v>2017</v>
      </c>
    </row>
    <row r="329" spans="1:22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9">
        <f t="shared" si="32"/>
        <v>42085.333333333328</v>
      </c>
      <c r="K329">
        <v>1424669929</v>
      </c>
      <c r="L329" s="19">
        <f t="shared" si="33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30"/>
        <v>136</v>
      </c>
      <c r="R329">
        <f t="shared" si="31"/>
        <v>160.47</v>
      </c>
      <c r="S329" t="s">
        <v>8308</v>
      </c>
      <c r="T329" t="s">
        <v>8313</v>
      </c>
      <c r="U329" s="19">
        <f t="shared" si="34"/>
        <v>42085.333333333328</v>
      </c>
      <c r="V329">
        <f t="shared" si="35"/>
        <v>2015</v>
      </c>
    </row>
    <row r="330" spans="1:22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9">
        <f t="shared" si="32"/>
        <v>42309.166666666672</v>
      </c>
      <c r="K330">
        <v>1443739388</v>
      </c>
      <c r="L330" s="19">
        <f t="shared" si="33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30"/>
        <v>104</v>
      </c>
      <c r="R330">
        <f t="shared" si="31"/>
        <v>156.05000000000001</v>
      </c>
      <c r="S330" t="s">
        <v>8308</v>
      </c>
      <c r="T330" t="s">
        <v>8313</v>
      </c>
      <c r="U330" s="19">
        <f t="shared" si="34"/>
        <v>42309.166666666672</v>
      </c>
      <c r="V330">
        <f t="shared" si="35"/>
        <v>2015</v>
      </c>
    </row>
    <row r="331" spans="1:22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9">
        <f t="shared" si="32"/>
        <v>42315.166666666672</v>
      </c>
      <c r="K331">
        <v>1444821127</v>
      </c>
      <c r="L331" s="19">
        <f t="shared" si="33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30"/>
        <v>106</v>
      </c>
      <c r="R331">
        <f t="shared" si="31"/>
        <v>63.17</v>
      </c>
      <c r="S331" t="s">
        <v>8308</v>
      </c>
      <c r="T331" t="s">
        <v>8313</v>
      </c>
      <c r="U331" s="19">
        <f t="shared" si="34"/>
        <v>42315.166666666672</v>
      </c>
      <c r="V331">
        <f t="shared" si="35"/>
        <v>2015</v>
      </c>
    </row>
    <row r="332" spans="1:22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9">
        <f t="shared" si="32"/>
        <v>41411.165972222225</v>
      </c>
      <c r="K332">
        <v>1366028563</v>
      </c>
      <c r="L332" s="19">
        <f t="shared" si="33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30"/>
        <v>102</v>
      </c>
      <c r="R332">
        <f t="shared" si="31"/>
        <v>104.82</v>
      </c>
      <c r="S332" t="s">
        <v>8308</v>
      </c>
      <c r="T332" t="s">
        <v>8313</v>
      </c>
      <c r="U332" s="19">
        <f t="shared" si="34"/>
        <v>41411.165972222225</v>
      </c>
      <c r="V332">
        <f t="shared" si="35"/>
        <v>2013</v>
      </c>
    </row>
    <row r="333" spans="1:22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9">
        <f t="shared" si="32"/>
        <v>42538.581412037034</v>
      </c>
      <c r="K333">
        <v>1463493434</v>
      </c>
      <c r="L333" s="19">
        <f t="shared" si="33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30"/>
        <v>107</v>
      </c>
      <c r="R333">
        <f t="shared" si="31"/>
        <v>97.36</v>
      </c>
      <c r="S333" t="s">
        <v>8308</v>
      </c>
      <c r="T333" t="s">
        <v>8313</v>
      </c>
      <c r="U333" s="19">
        <f t="shared" si="34"/>
        <v>42538.581412037034</v>
      </c>
      <c r="V333">
        <f t="shared" si="35"/>
        <v>2016</v>
      </c>
    </row>
    <row r="334" spans="1:22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9">
        <f t="shared" si="32"/>
        <v>42305.333333333328</v>
      </c>
      <c r="K334">
        <v>1442420377</v>
      </c>
      <c r="L334" s="19">
        <f t="shared" si="33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30"/>
        <v>113</v>
      </c>
      <c r="R334">
        <f t="shared" si="31"/>
        <v>203.63</v>
      </c>
      <c r="S334" t="s">
        <v>8308</v>
      </c>
      <c r="T334" t="s">
        <v>8313</v>
      </c>
      <c r="U334" s="19">
        <f t="shared" si="34"/>
        <v>42305.333333333328</v>
      </c>
      <c r="V334">
        <f t="shared" si="35"/>
        <v>2015</v>
      </c>
    </row>
    <row r="335" spans="1:22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9">
        <f t="shared" si="32"/>
        <v>42467.59480324074</v>
      </c>
      <c r="K335">
        <v>1457450191</v>
      </c>
      <c r="L335" s="19">
        <f t="shared" si="33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30"/>
        <v>125</v>
      </c>
      <c r="R335">
        <f t="shared" si="31"/>
        <v>188.31</v>
      </c>
      <c r="S335" t="s">
        <v>8308</v>
      </c>
      <c r="T335" t="s">
        <v>8313</v>
      </c>
      <c r="U335" s="19">
        <f t="shared" si="34"/>
        <v>42467.59480324074</v>
      </c>
      <c r="V335">
        <f t="shared" si="35"/>
        <v>2016</v>
      </c>
    </row>
    <row r="336" spans="1:22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9">
        <f t="shared" si="32"/>
        <v>42139.791666666672</v>
      </c>
      <c r="K336">
        <v>1428423757</v>
      </c>
      <c r="L336" s="19">
        <f t="shared" si="33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30"/>
        <v>101</v>
      </c>
      <c r="R336">
        <f t="shared" si="31"/>
        <v>146.65</v>
      </c>
      <c r="S336" t="s">
        <v>8308</v>
      </c>
      <c r="T336" t="s">
        <v>8313</v>
      </c>
      <c r="U336" s="19">
        <f t="shared" si="34"/>
        <v>42139.791666666672</v>
      </c>
      <c r="V336">
        <f t="shared" si="35"/>
        <v>2015</v>
      </c>
    </row>
    <row r="337" spans="1:22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9">
        <f t="shared" si="32"/>
        <v>42132.916666666672</v>
      </c>
      <c r="K337">
        <v>1428428515</v>
      </c>
      <c r="L337" s="19">
        <f t="shared" si="33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30"/>
        <v>103</v>
      </c>
      <c r="R337">
        <f t="shared" si="31"/>
        <v>109.19</v>
      </c>
      <c r="S337" t="s">
        <v>8308</v>
      </c>
      <c r="T337" t="s">
        <v>8313</v>
      </c>
      <c r="U337" s="19">
        <f t="shared" si="34"/>
        <v>42132.916666666672</v>
      </c>
      <c r="V337">
        <f t="shared" si="35"/>
        <v>2015</v>
      </c>
    </row>
    <row r="338" spans="1:22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9">
        <f t="shared" si="32"/>
        <v>42321.637939814813</v>
      </c>
      <c r="K338">
        <v>1444832318</v>
      </c>
      <c r="L338" s="19">
        <f t="shared" si="33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30"/>
        <v>117</v>
      </c>
      <c r="R338">
        <f t="shared" si="31"/>
        <v>59.25</v>
      </c>
      <c r="S338" t="s">
        <v>8308</v>
      </c>
      <c r="T338" t="s">
        <v>8313</v>
      </c>
      <c r="U338" s="19">
        <f t="shared" si="34"/>
        <v>42321.637939814813</v>
      </c>
      <c r="V338">
        <f t="shared" si="35"/>
        <v>2015</v>
      </c>
    </row>
    <row r="339" spans="1:22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9">
        <f t="shared" si="32"/>
        <v>42077.086898148147</v>
      </c>
      <c r="K339">
        <v>1423710308</v>
      </c>
      <c r="L339" s="19">
        <f t="shared" si="33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30"/>
        <v>101</v>
      </c>
      <c r="R339">
        <f t="shared" si="31"/>
        <v>97.9</v>
      </c>
      <c r="S339" t="s">
        <v>8308</v>
      </c>
      <c r="T339" t="s">
        <v>8313</v>
      </c>
      <c r="U339" s="19">
        <f t="shared" si="34"/>
        <v>42077.086898148147</v>
      </c>
      <c r="V339">
        <f t="shared" si="35"/>
        <v>2015</v>
      </c>
    </row>
    <row r="340" spans="1:22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9">
        <f t="shared" si="32"/>
        <v>42616.041666666672</v>
      </c>
      <c r="K340">
        <v>1468001290</v>
      </c>
      <c r="L340" s="19">
        <f t="shared" si="33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30"/>
        <v>110</v>
      </c>
      <c r="R340">
        <f t="shared" si="31"/>
        <v>70</v>
      </c>
      <c r="S340" t="s">
        <v>8308</v>
      </c>
      <c r="T340" t="s">
        <v>8313</v>
      </c>
      <c r="U340" s="19">
        <f t="shared" si="34"/>
        <v>42616.041666666672</v>
      </c>
      <c r="V340">
        <f t="shared" si="35"/>
        <v>2016</v>
      </c>
    </row>
    <row r="341" spans="1:22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9">
        <f t="shared" si="32"/>
        <v>42123.760046296295</v>
      </c>
      <c r="K341">
        <v>1427739268</v>
      </c>
      <c r="L341" s="19">
        <f t="shared" si="33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30"/>
        <v>108</v>
      </c>
      <c r="R341">
        <f t="shared" si="31"/>
        <v>72.87</v>
      </c>
      <c r="S341" t="s">
        <v>8308</v>
      </c>
      <c r="T341" t="s">
        <v>8313</v>
      </c>
      <c r="U341" s="19">
        <f t="shared" si="34"/>
        <v>42123.760046296295</v>
      </c>
      <c r="V341">
        <f t="shared" si="35"/>
        <v>2015</v>
      </c>
    </row>
    <row r="342" spans="1:22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9">
        <f t="shared" si="32"/>
        <v>42802.875</v>
      </c>
      <c r="K342">
        <v>1486397007</v>
      </c>
      <c r="L342" s="19">
        <f t="shared" si="33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30"/>
        <v>125</v>
      </c>
      <c r="R342">
        <f t="shared" si="31"/>
        <v>146.35</v>
      </c>
      <c r="S342" t="s">
        <v>8308</v>
      </c>
      <c r="T342" t="s">
        <v>8313</v>
      </c>
      <c r="U342" s="19">
        <f t="shared" si="34"/>
        <v>42802.875</v>
      </c>
      <c r="V342">
        <f t="shared" si="35"/>
        <v>2017</v>
      </c>
    </row>
    <row r="343" spans="1:22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9">
        <f t="shared" si="32"/>
        <v>41913.165972222225</v>
      </c>
      <c r="K343">
        <v>1410555998</v>
      </c>
      <c r="L343" s="19">
        <f t="shared" si="33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30"/>
        <v>107</v>
      </c>
      <c r="R343">
        <f t="shared" si="31"/>
        <v>67.91</v>
      </c>
      <c r="S343" t="s">
        <v>8308</v>
      </c>
      <c r="T343" t="s">
        <v>8313</v>
      </c>
      <c r="U343" s="19">
        <f t="shared" si="34"/>
        <v>41913.165972222225</v>
      </c>
      <c r="V343">
        <f t="shared" si="35"/>
        <v>2014</v>
      </c>
    </row>
    <row r="344" spans="1:22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9">
        <f t="shared" si="32"/>
        <v>42489.780844907407</v>
      </c>
      <c r="K344">
        <v>1459363465</v>
      </c>
      <c r="L344" s="19">
        <f t="shared" si="33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30"/>
        <v>100</v>
      </c>
      <c r="R344">
        <f t="shared" si="31"/>
        <v>169.85</v>
      </c>
      <c r="S344" t="s">
        <v>8308</v>
      </c>
      <c r="T344" t="s">
        <v>8313</v>
      </c>
      <c r="U344" s="19">
        <f t="shared" si="34"/>
        <v>42489.780844907407</v>
      </c>
      <c r="V344">
        <f t="shared" si="35"/>
        <v>2016</v>
      </c>
    </row>
    <row r="345" spans="1:22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9">
        <f t="shared" si="32"/>
        <v>41957.125</v>
      </c>
      <c r="K345">
        <v>1413308545</v>
      </c>
      <c r="L345" s="19">
        <f t="shared" si="33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30"/>
        <v>102</v>
      </c>
      <c r="R345">
        <f t="shared" si="31"/>
        <v>58.41</v>
      </c>
      <c r="S345" t="s">
        <v>8308</v>
      </c>
      <c r="T345" t="s">
        <v>8313</v>
      </c>
      <c r="U345" s="19">
        <f t="shared" si="34"/>
        <v>41957.125</v>
      </c>
      <c r="V345">
        <f t="shared" si="35"/>
        <v>2014</v>
      </c>
    </row>
    <row r="346" spans="1:22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9">
        <f t="shared" si="32"/>
        <v>42156.097222222219</v>
      </c>
      <c r="K346">
        <v>1429312694</v>
      </c>
      <c r="L346" s="19">
        <f t="shared" si="33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30"/>
        <v>102</v>
      </c>
      <c r="R346">
        <f t="shared" si="31"/>
        <v>119.99</v>
      </c>
      <c r="S346" t="s">
        <v>8308</v>
      </c>
      <c r="T346" t="s">
        <v>8313</v>
      </c>
      <c r="U346" s="19">
        <f t="shared" si="34"/>
        <v>42156.097222222219</v>
      </c>
      <c r="V346">
        <f t="shared" si="35"/>
        <v>2015</v>
      </c>
    </row>
    <row r="347" spans="1:22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9">
        <f t="shared" si="32"/>
        <v>42144.944328703699</v>
      </c>
      <c r="K347">
        <v>1429569590</v>
      </c>
      <c r="L347" s="19">
        <f t="shared" si="33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30"/>
        <v>123</v>
      </c>
      <c r="R347">
        <f t="shared" si="31"/>
        <v>99.86</v>
      </c>
      <c r="S347" t="s">
        <v>8308</v>
      </c>
      <c r="T347" t="s">
        <v>8313</v>
      </c>
      <c r="U347" s="19">
        <f t="shared" si="34"/>
        <v>42144.944328703699</v>
      </c>
      <c r="V347">
        <f t="shared" si="35"/>
        <v>2015</v>
      </c>
    </row>
    <row r="348" spans="1:22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9">
        <f t="shared" si="32"/>
        <v>42291.500243055561</v>
      </c>
      <c r="K348">
        <v>1442232021</v>
      </c>
      <c r="L348" s="19">
        <f t="shared" si="33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 t="shared" si="30"/>
        <v>170</v>
      </c>
      <c r="R348">
        <f t="shared" si="31"/>
        <v>90.58</v>
      </c>
      <c r="S348" t="s">
        <v>8308</v>
      </c>
      <c r="T348" t="s">
        <v>8313</v>
      </c>
      <c r="U348" s="19">
        <f t="shared" si="34"/>
        <v>42291.500243055561</v>
      </c>
      <c r="V348">
        <f t="shared" si="35"/>
        <v>2015</v>
      </c>
    </row>
    <row r="349" spans="1:22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9">
        <f t="shared" si="32"/>
        <v>42322.537141203706</v>
      </c>
      <c r="K349">
        <v>1444910009</v>
      </c>
      <c r="L349" s="19">
        <f t="shared" si="33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30"/>
        <v>112</v>
      </c>
      <c r="R349">
        <f t="shared" si="31"/>
        <v>117.77</v>
      </c>
      <c r="S349" t="s">
        <v>8308</v>
      </c>
      <c r="T349" t="s">
        <v>8313</v>
      </c>
      <c r="U349" s="19">
        <f t="shared" si="34"/>
        <v>42322.537141203706</v>
      </c>
      <c r="V349">
        <f t="shared" si="35"/>
        <v>2015</v>
      </c>
    </row>
    <row r="350" spans="1:22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9">
        <f t="shared" si="32"/>
        <v>42237.58699074074</v>
      </c>
      <c r="K350">
        <v>1437573916</v>
      </c>
      <c r="L350" s="19">
        <f t="shared" si="33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30"/>
        <v>103</v>
      </c>
      <c r="R350">
        <f t="shared" si="31"/>
        <v>86.55</v>
      </c>
      <c r="S350" t="s">
        <v>8308</v>
      </c>
      <c r="T350" t="s">
        <v>8313</v>
      </c>
      <c r="U350" s="19">
        <f t="shared" si="34"/>
        <v>42237.58699074074</v>
      </c>
      <c r="V350">
        <f t="shared" si="35"/>
        <v>2015</v>
      </c>
    </row>
    <row r="351" spans="1:22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9">
        <f t="shared" si="32"/>
        <v>42790.498935185184</v>
      </c>
      <c r="K351">
        <v>1485345508</v>
      </c>
      <c r="L351" s="19">
        <f t="shared" si="33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30"/>
        <v>107</v>
      </c>
      <c r="R351">
        <f t="shared" si="31"/>
        <v>71.900000000000006</v>
      </c>
      <c r="S351" t="s">
        <v>8308</v>
      </c>
      <c r="T351" t="s">
        <v>8313</v>
      </c>
      <c r="U351" s="19">
        <f t="shared" si="34"/>
        <v>42790.498935185184</v>
      </c>
      <c r="V351">
        <f t="shared" si="35"/>
        <v>2017</v>
      </c>
    </row>
    <row r="352" spans="1:22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9">
        <f t="shared" si="32"/>
        <v>42624.165972222225</v>
      </c>
      <c r="K352">
        <v>1470274509</v>
      </c>
      <c r="L352" s="19">
        <f t="shared" si="33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30"/>
        <v>115</v>
      </c>
      <c r="R352">
        <f t="shared" si="31"/>
        <v>129.82</v>
      </c>
      <c r="S352" t="s">
        <v>8308</v>
      </c>
      <c r="T352" t="s">
        <v>8313</v>
      </c>
      <c r="U352" s="19">
        <f t="shared" si="34"/>
        <v>42624.165972222225</v>
      </c>
      <c r="V352">
        <f t="shared" si="35"/>
        <v>2016</v>
      </c>
    </row>
    <row r="353" spans="1:22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9">
        <f t="shared" si="32"/>
        <v>42467.923078703709</v>
      </c>
      <c r="K353">
        <v>1456614554</v>
      </c>
      <c r="L353" s="19">
        <f t="shared" si="33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30"/>
        <v>127</v>
      </c>
      <c r="R353">
        <f t="shared" si="31"/>
        <v>44.91</v>
      </c>
      <c r="S353" t="s">
        <v>8308</v>
      </c>
      <c r="T353" t="s">
        <v>8313</v>
      </c>
      <c r="U353" s="19">
        <f t="shared" si="34"/>
        <v>42467.923078703709</v>
      </c>
      <c r="V353">
        <f t="shared" si="35"/>
        <v>2016</v>
      </c>
    </row>
    <row r="354" spans="1:22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9">
        <f t="shared" si="32"/>
        <v>41920.167453703703</v>
      </c>
      <c r="K354">
        <v>1410148868</v>
      </c>
      <c r="L354" s="19">
        <f t="shared" si="33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30"/>
        <v>117</v>
      </c>
      <c r="R354">
        <f t="shared" si="31"/>
        <v>40.76</v>
      </c>
      <c r="S354" t="s">
        <v>8308</v>
      </c>
      <c r="T354" t="s">
        <v>8313</v>
      </c>
      <c r="U354" s="19">
        <f t="shared" si="34"/>
        <v>41920.167453703703</v>
      </c>
      <c r="V354">
        <f t="shared" si="35"/>
        <v>2014</v>
      </c>
    </row>
    <row r="355" spans="1:22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9">
        <f t="shared" si="32"/>
        <v>42327.833553240736</v>
      </c>
      <c r="K355">
        <v>1445367619</v>
      </c>
      <c r="L355" s="19">
        <f t="shared" si="33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30"/>
        <v>109</v>
      </c>
      <c r="R355">
        <f t="shared" si="31"/>
        <v>103.52</v>
      </c>
      <c r="S355" t="s">
        <v>8308</v>
      </c>
      <c r="T355" t="s">
        <v>8313</v>
      </c>
      <c r="U355" s="19">
        <f t="shared" si="34"/>
        <v>42327.833553240736</v>
      </c>
      <c r="V355">
        <f t="shared" si="35"/>
        <v>2015</v>
      </c>
    </row>
    <row r="356" spans="1:22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9">
        <f t="shared" si="32"/>
        <v>42468.786122685182</v>
      </c>
      <c r="K356">
        <v>1457553121</v>
      </c>
      <c r="L356" s="19">
        <f t="shared" si="33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30"/>
        <v>104</v>
      </c>
      <c r="R356">
        <f t="shared" si="31"/>
        <v>125.45</v>
      </c>
      <c r="S356" t="s">
        <v>8308</v>
      </c>
      <c r="T356" t="s">
        <v>8313</v>
      </c>
      <c r="U356" s="19">
        <f t="shared" si="34"/>
        <v>42468.786122685182</v>
      </c>
      <c r="V356">
        <f t="shared" si="35"/>
        <v>2016</v>
      </c>
    </row>
    <row r="357" spans="1:22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9">
        <f t="shared" si="32"/>
        <v>41974.3355787037</v>
      </c>
      <c r="K357">
        <v>1414738994</v>
      </c>
      <c r="L357" s="19">
        <f t="shared" si="33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30"/>
        <v>116</v>
      </c>
      <c r="R357">
        <f t="shared" si="31"/>
        <v>246.61</v>
      </c>
      <c r="S357" t="s">
        <v>8308</v>
      </c>
      <c r="T357" t="s">
        <v>8313</v>
      </c>
      <c r="U357" s="19">
        <f t="shared" si="34"/>
        <v>41974.3355787037</v>
      </c>
      <c r="V357">
        <f t="shared" si="35"/>
        <v>2014</v>
      </c>
    </row>
    <row r="358" spans="1:22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9">
        <f t="shared" si="32"/>
        <v>42445.761493055557</v>
      </c>
      <c r="K358">
        <v>1455563793</v>
      </c>
      <c r="L358" s="19">
        <f t="shared" si="33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30"/>
        <v>103</v>
      </c>
      <c r="R358">
        <f t="shared" si="31"/>
        <v>79.400000000000006</v>
      </c>
      <c r="S358" t="s">
        <v>8308</v>
      </c>
      <c r="T358" t="s">
        <v>8313</v>
      </c>
      <c r="U358" s="19">
        <f t="shared" si="34"/>
        <v>42445.761493055557</v>
      </c>
      <c r="V358">
        <f t="shared" si="35"/>
        <v>2016</v>
      </c>
    </row>
    <row r="359" spans="1:22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9">
        <f t="shared" si="32"/>
        <v>42118.222187499996</v>
      </c>
      <c r="K359">
        <v>1426396797</v>
      </c>
      <c r="L359" s="19">
        <f t="shared" si="33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30"/>
        <v>174</v>
      </c>
      <c r="R359">
        <f t="shared" si="31"/>
        <v>86.14</v>
      </c>
      <c r="S359" t="s">
        <v>8308</v>
      </c>
      <c r="T359" t="s">
        <v>8313</v>
      </c>
      <c r="U359" s="19">
        <f t="shared" si="34"/>
        <v>42118.222187499996</v>
      </c>
      <c r="V359">
        <f t="shared" si="35"/>
        <v>2015</v>
      </c>
    </row>
    <row r="360" spans="1:22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9">
        <f t="shared" si="32"/>
        <v>42536.625</v>
      </c>
      <c r="K360">
        <v>1463517521</v>
      </c>
      <c r="L360" s="19">
        <f t="shared" si="33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30"/>
        <v>103</v>
      </c>
      <c r="R360">
        <f t="shared" si="31"/>
        <v>193.05</v>
      </c>
      <c r="S360" t="s">
        <v>8308</v>
      </c>
      <c r="T360" t="s">
        <v>8313</v>
      </c>
      <c r="U360" s="19">
        <f t="shared" si="34"/>
        <v>42536.625</v>
      </c>
      <c r="V360">
        <f t="shared" si="35"/>
        <v>2016</v>
      </c>
    </row>
    <row r="361" spans="1:22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9">
        <f t="shared" si="32"/>
        <v>41957.216666666667</v>
      </c>
      <c r="K361">
        <v>1414028490</v>
      </c>
      <c r="L361" s="19">
        <f t="shared" si="33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 t="shared" si="30"/>
        <v>105</v>
      </c>
      <c r="R361">
        <f t="shared" si="31"/>
        <v>84.02</v>
      </c>
      <c r="S361" t="s">
        <v>8308</v>
      </c>
      <c r="T361" t="s">
        <v>8313</v>
      </c>
      <c r="U361" s="19">
        <f t="shared" si="34"/>
        <v>41957.216666666667</v>
      </c>
      <c r="V361">
        <f t="shared" si="35"/>
        <v>2014</v>
      </c>
    </row>
    <row r="362" spans="1:22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9">
        <f t="shared" si="32"/>
        <v>42208.132638888885</v>
      </c>
      <c r="K362">
        <v>1433799180</v>
      </c>
      <c r="L362" s="19">
        <f t="shared" si="33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30"/>
        <v>101</v>
      </c>
      <c r="R362">
        <f t="shared" si="31"/>
        <v>139.83000000000001</v>
      </c>
      <c r="S362" t="s">
        <v>8308</v>
      </c>
      <c r="T362" t="s">
        <v>8313</v>
      </c>
      <c r="U362" s="19">
        <f t="shared" si="34"/>
        <v>42208.132638888885</v>
      </c>
      <c r="V362">
        <f t="shared" si="35"/>
        <v>2015</v>
      </c>
    </row>
    <row r="363" spans="1:22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9">
        <f t="shared" si="32"/>
        <v>41966.042893518519</v>
      </c>
      <c r="K363">
        <v>1414108906</v>
      </c>
      <c r="L363" s="19">
        <f t="shared" si="33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30"/>
        <v>111</v>
      </c>
      <c r="R363">
        <f t="shared" si="31"/>
        <v>109.82</v>
      </c>
      <c r="S363" t="s">
        <v>8308</v>
      </c>
      <c r="T363" t="s">
        <v>8313</v>
      </c>
      <c r="U363" s="19">
        <f t="shared" si="34"/>
        <v>41966.042893518519</v>
      </c>
      <c r="V363">
        <f t="shared" si="35"/>
        <v>2014</v>
      </c>
    </row>
    <row r="364" spans="1:22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9">
        <f t="shared" si="32"/>
        <v>41859</v>
      </c>
      <c r="K364">
        <v>1405573391</v>
      </c>
      <c r="L364" s="19">
        <f t="shared" si="33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30"/>
        <v>124</v>
      </c>
      <c r="R364">
        <f t="shared" si="31"/>
        <v>139.53</v>
      </c>
      <c r="S364" t="s">
        <v>8308</v>
      </c>
      <c r="T364" t="s">
        <v>8313</v>
      </c>
      <c r="U364" s="19">
        <f t="shared" si="34"/>
        <v>41859</v>
      </c>
      <c r="V364">
        <f t="shared" si="35"/>
        <v>2014</v>
      </c>
    </row>
    <row r="365" spans="1:22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9">
        <f t="shared" si="32"/>
        <v>40300.806944444441</v>
      </c>
      <c r="K365">
        <v>1268934736</v>
      </c>
      <c r="L365" s="19">
        <f t="shared" si="33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30"/>
        <v>101</v>
      </c>
      <c r="R365">
        <f t="shared" si="31"/>
        <v>347.85</v>
      </c>
      <c r="S365" t="s">
        <v>8308</v>
      </c>
      <c r="T365" t="s">
        <v>8313</v>
      </c>
      <c r="U365" s="19">
        <f t="shared" si="34"/>
        <v>40300.806944444441</v>
      </c>
      <c r="V365">
        <f t="shared" si="35"/>
        <v>2010</v>
      </c>
    </row>
    <row r="366" spans="1:22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9">
        <f t="shared" si="32"/>
        <v>41811.165972222225</v>
      </c>
      <c r="K366">
        <v>1400704672</v>
      </c>
      <c r="L366" s="19">
        <f t="shared" si="33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30"/>
        <v>110</v>
      </c>
      <c r="R366">
        <f t="shared" si="31"/>
        <v>68.239999999999995</v>
      </c>
      <c r="S366" t="s">
        <v>8308</v>
      </c>
      <c r="T366" t="s">
        <v>8313</v>
      </c>
      <c r="U366" s="19">
        <f t="shared" si="34"/>
        <v>41811.165972222225</v>
      </c>
      <c r="V366">
        <f t="shared" si="35"/>
        <v>2014</v>
      </c>
    </row>
    <row r="367" spans="1:22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9">
        <f t="shared" si="32"/>
        <v>41698.606469907405</v>
      </c>
      <c r="K367">
        <v>1391005999</v>
      </c>
      <c r="L367" s="19">
        <f t="shared" si="33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30"/>
        <v>104</v>
      </c>
      <c r="R367">
        <f t="shared" si="31"/>
        <v>239.94</v>
      </c>
      <c r="S367" t="s">
        <v>8308</v>
      </c>
      <c r="T367" t="s">
        <v>8313</v>
      </c>
      <c r="U367" s="19">
        <f t="shared" si="34"/>
        <v>41698.606469907405</v>
      </c>
      <c r="V367">
        <f t="shared" si="35"/>
        <v>2014</v>
      </c>
    </row>
    <row r="368" spans="1:22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9">
        <f t="shared" si="32"/>
        <v>41049.793032407404</v>
      </c>
      <c r="K368">
        <v>1334948518</v>
      </c>
      <c r="L368" s="19">
        <f t="shared" si="33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 t="shared" si="30"/>
        <v>101</v>
      </c>
      <c r="R368">
        <f t="shared" si="31"/>
        <v>287.31</v>
      </c>
      <c r="S368" t="s">
        <v>8308</v>
      </c>
      <c r="T368" t="s">
        <v>8313</v>
      </c>
      <c r="U368" s="19">
        <f t="shared" si="34"/>
        <v>41049.793032407404</v>
      </c>
      <c r="V368">
        <f t="shared" si="35"/>
        <v>2012</v>
      </c>
    </row>
    <row r="369" spans="1:22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9">
        <f t="shared" si="32"/>
        <v>41395.207638888889</v>
      </c>
      <c r="K369">
        <v>1363960278</v>
      </c>
      <c r="L369" s="19">
        <f t="shared" si="33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30"/>
        <v>103</v>
      </c>
      <c r="R369">
        <f t="shared" si="31"/>
        <v>86.85</v>
      </c>
      <c r="S369" t="s">
        <v>8308</v>
      </c>
      <c r="T369" t="s">
        <v>8313</v>
      </c>
      <c r="U369" s="19">
        <f t="shared" si="34"/>
        <v>41395.207638888889</v>
      </c>
      <c r="V369">
        <f t="shared" si="35"/>
        <v>2013</v>
      </c>
    </row>
    <row r="370" spans="1:22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9">
        <f t="shared" si="32"/>
        <v>42078.563912037032</v>
      </c>
      <c r="K370">
        <v>1423405922</v>
      </c>
      <c r="L370" s="19">
        <f t="shared" si="33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30"/>
        <v>104</v>
      </c>
      <c r="R370">
        <f t="shared" si="31"/>
        <v>81.849999999999994</v>
      </c>
      <c r="S370" t="s">
        <v>8308</v>
      </c>
      <c r="T370" t="s">
        <v>8313</v>
      </c>
      <c r="U370" s="19">
        <f t="shared" si="34"/>
        <v>42078.563912037032</v>
      </c>
      <c r="V370">
        <f t="shared" si="35"/>
        <v>2015</v>
      </c>
    </row>
    <row r="371" spans="1:22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9">
        <f t="shared" si="32"/>
        <v>40923.551724537036</v>
      </c>
      <c r="K371">
        <v>1324041269</v>
      </c>
      <c r="L371" s="19">
        <f t="shared" si="33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30"/>
        <v>110</v>
      </c>
      <c r="R371">
        <f t="shared" si="31"/>
        <v>42.87</v>
      </c>
      <c r="S371" t="s">
        <v>8308</v>
      </c>
      <c r="T371" t="s">
        <v>8313</v>
      </c>
      <c r="U371" s="19">
        <f t="shared" si="34"/>
        <v>40923.551724537036</v>
      </c>
      <c r="V371">
        <f t="shared" si="35"/>
        <v>2011</v>
      </c>
    </row>
    <row r="372" spans="1:22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9">
        <f t="shared" si="32"/>
        <v>42741.795138888891</v>
      </c>
      <c r="K372">
        <v>1481137500</v>
      </c>
      <c r="L372" s="19">
        <f t="shared" si="33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30"/>
        <v>122</v>
      </c>
      <c r="R372">
        <f t="shared" si="31"/>
        <v>709.42</v>
      </c>
      <c r="S372" t="s">
        <v>8308</v>
      </c>
      <c r="T372" t="s">
        <v>8313</v>
      </c>
      <c r="U372" s="19">
        <f t="shared" si="34"/>
        <v>42741.795138888891</v>
      </c>
      <c r="V372">
        <f t="shared" si="35"/>
        <v>2016</v>
      </c>
    </row>
    <row r="373" spans="1:22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9">
        <f t="shared" si="32"/>
        <v>41306.767812500002</v>
      </c>
      <c r="K373">
        <v>1355855139</v>
      </c>
      <c r="L373" s="19">
        <f t="shared" si="33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30"/>
        <v>114</v>
      </c>
      <c r="R373">
        <f t="shared" si="31"/>
        <v>161.26</v>
      </c>
      <c r="S373" t="s">
        <v>8308</v>
      </c>
      <c r="T373" t="s">
        <v>8313</v>
      </c>
      <c r="U373" s="19">
        <f t="shared" si="34"/>
        <v>41306.767812500002</v>
      </c>
      <c r="V373">
        <f t="shared" si="35"/>
        <v>2012</v>
      </c>
    </row>
    <row r="374" spans="1:22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 s="19">
        <f t="shared" si="32"/>
        <v>42465.666666666672</v>
      </c>
      <c r="K374">
        <v>1456408244</v>
      </c>
      <c r="L374" s="19">
        <f t="shared" si="33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30"/>
        <v>125</v>
      </c>
      <c r="R374">
        <f t="shared" si="31"/>
        <v>41.78</v>
      </c>
      <c r="S374" t="s">
        <v>8308</v>
      </c>
      <c r="T374" t="s">
        <v>8313</v>
      </c>
      <c r="U374" s="19">
        <f t="shared" si="34"/>
        <v>42465.666666666672</v>
      </c>
      <c r="V374">
        <f t="shared" si="35"/>
        <v>2016</v>
      </c>
    </row>
    <row r="375" spans="1:22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9">
        <f t="shared" si="32"/>
        <v>41108.91201388889</v>
      </c>
      <c r="K375">
        <v>1340056398</v>
      </c>
      <c r="L375" s="19">
        <f t="shared" si="33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30"/>
        <v>107</v>
      </c>
      <c r="R375">
        <f t="shared" si="31"/>
        <v>89.89</v>
      </c>
      <c r="S375" t="s">
        <v>8308</v>
      </c>
      <c r="T375" t="s">
        <v>8313</v>
      </c>
      <c r="U375" s="19">
        <f t="shared" si="34"/>
        <v>41108.91201388889</v>
      </c>
      <c r="V375">
        <f t="shared" si="35"/>
        <v>2012</v>
      </c>
    </row>
    <row r="376" spans="1:22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9">
        <f t="shared" si="32"/>
        <v>40802.889247685183</v>
      </c>
      <c r="K376">
        <v>1312320031</v>
      </c>
      <c r="L376" s="19">
        <f t="shared" si="33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30"/>
        <v>131</v>
      </c>
      <c r="R376">
        <f t="shared" si="31"/>
        <v>45.05</v>
      </c>
      <c r="S376" t="s">
        <v>8308</v>
      </c>
      <c r="T376" t="s">
        <v>8313</v>
      </c>
      <c r="U376" s="19">
        <f t="shared" si="34"/>
        <v>40802.889247685183</v>
      </c>
      <c r="V376">
        <f t="shared" si="35"/>
        <v>2011</v>
      </c>
    </row>
    <row r="377" spans="1:22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 s="19">
        <f t="shared" si="32"/>
        <v>41699.720833333333</v>
      </c>
      <c r="K377">
        <v>1390088311</v>
      </c>
      <c r="L377" s="19">
        <f t="shared" si="33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30"/>
        <v>120</v>
      </c>
      <c r="R377">
        <f t="shared" si="31"/>
        <v>42.86</v>
      </c>
      <c r="S377" t="s">
        <v>8308</v>
      </c>
      <c r="T377" t="s">
        <v>8313</v>
      </c>
      <c r="U377" s="19">
        <f t="shared" si="34"/>
        <v>41699.720833333333</v>
      </c>
      <c r="V377">
        <f t="shared" si="35"/>
        <v>2014</v>
      </c>
    </row>
    <row r="378" spans="1:22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9">
        <f t="shared" si="32"/>
        <v>42607.452731481477</v>
      </c>
      <c r="K378">
        <v>1469443916</v>
      </c>
      <c r="L378" s="19">
        <f t="shared" si="33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30"/>
        <v>106</v>
      </c>
      <c r="R378">
        <f t="shared" si="31"/>
        <v>54.08</v>
      </c>
      <c r="S378" t="s">
        <v>8308</v>
      </c>
      <c r="T378" t="s">
        <v>8313</v>
      </c>
      <c r="U378" s="19">
        <f t="shared" si="34"/>
        <v>42607.452731481477</v>
      </c>
      <c r="V378">
        <f t="shared" si="35"/>
        <v>2016</v>
      </c>
    </row>
    <row r="379" spans="1:22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9">
        <f t="shared" si="32"/>
        <v>42322.292361111111</v>
      </c>
      <c r="K379">
        <v>1444888868</v>
      </c>
      <c r="L379" s="19">
        <f t="shared" si="33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30"/>
        <v>114</v>
      </c>
      <c r="R379">
        <f t="shared" si="31"/>
        <v>103.22</v>
      </c>
      <c r="S379" t="s">
        <v>8308</v>
      </c>
      <c r="T379" t="s">
        <v>8313</v>
      </c>
      <c r="U379" s="19">
        <f t="shared" si="34"/>
        <v>42322.292361111111</v>
      </c>
      <c r="V379">
        <f t="shared" si="35"/>
        <v>2015</v>
      </c>
    </row>
    <row r="380" spans="1:22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9">
        <f t="shared" si="32"/>
        <v>42394.994444444441</v>
      </c>
      <c r="K380">
        <v>1451655808</v>
      </c>
      <c r="L380" s="19">
        <f t="shared" si="33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30"/>
        <v>112</v>
      </c>
      <c r="R380">
        <f t="shared" si="31"/>
        <v>40.4</v>
      </c>
      <c r="S380" t="s">
        <v>8308</v>
      </c>
      <c r="T380" t="s">
        <v>8313</v>
      </c>
      <c r="U380" s="19">
        <f t="shared" si="34"/>
        <v>42394.994444444441</v>
      </c>
      <c r="V380">
        <f t="shared" si="35"/>
        <v>2016</v>
      </c>
    </row>
    <row r="381" spans="1:22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9">
        <f t="shared" si="32"/>
        <v>41032.688333333332</v>
      </c>
      <c r="K381">
        <v>1332174672</v>
      </c>
      <c r="L381" s="19">
        <f t="shared" si="33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30"/>
        <v>116</v>
      </c>
      <c r="R381">
        <f t="shared" si="31"/>
        <v>116.86</v>
      </c>
      <c r="S381" t="s">
        <v>8308</v>
      </c>
      <c r="T381" t="s">
        <v>8313</v>
      </c>
      <c r="U381" s="19">
        <f t="shared" si="34"/>
        <v>41032.688333333332</v>
      </c>
      <c r="V381">
        <f t="shared" si="35"/>
        <v>2012</v>
      </c>
    </row>
    <row r="382" spans="1:22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9">
        <f t="shared" si="32"/>
        <v>42392.719814814816</v>
      </c>
      <c r="K382">
        <v>1451409392</v>
      </c>
      <c r="L382" s="19">
        <f t="shared" si="33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30"/>
        <v>142</v>
      </c>
      <c r="R382">
        <f t="shared" si="31"/>
        <v>115.51</v>
      </c>
      <c r="S382" t="s">
        <v>8308</v>
      </c>
      <c r="T382" t="s">
        <v>8313</v>
      </c>
      <c r="U382" s="19">
        <f t="shared" si="34"/>
        <v>42392.719814814816</v>
      </c>
      <c r="V382">
        <f t="shared" si="35"/>
        <v>2015</v>
      </c>
    </row>
    <row r="383" spans="1:22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9">
        <f t="shared" si="32"/>
        <v>41120.208333333336</v>
      </c>
      <c r="K383">
        <v>1340642717</v>
      </c>
      <c r="L383" s="19">
        <f t="shared" si="33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30"/>
        <v>105</v>
      </c>
      <c r="R383">
        <f t="shared" si="31"/>
        <v>104.31</v>
      </c>
      <c r="S383" t="s">
        <v>8308</v>
      </c>
      <c r="T383" t="s">
        <v>8313</v>
      </c>
      <c r="U383" s="19">
        <f t="shared" si="34"/>
        <v>41120.208333333336</v>
      </c>
      <c r="V383">
        <f t="shared" si="35"/>
        <v>2012</v>
      </c>
    </row>
    <row r="384" spans="1:22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9">
        <f t="shared" si="32"/>
        <v>41158.709490740745</v>
      </c>
      <c r="K384">
        <v>1345741300</v>
      </c>
      <c r="L384" s="19">
        <f t="shared" si="33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30"/>
        <v>256</v>
      </c>
      <c r="R384">
        <f t="shared" si="31"/>
        <v>69.77</v>
      </c>
      <c r="S384" t="s">
        <v>8308</v>
      </c>
      <c r="T384" t="s">
        <v>8313</v>
      </c>
      <c r="U384" s="19">
        <f t="shared" si="34"/>
        <v>41158.709490740745</v>
      </c>
      <c r="V384">
        <f t="shared" si="35"/>
        <v>2012</v>
      </c>
    </row>
    <row r="385" spans="1:22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9">
        <f t="shared" si="32"/>
        <v>41778.117581018516</v>
      </c>
      <c r="K385">
        <v>1398480559</v>
      </c>
      <c r="L385" s="19">
        <f t="shared" si="33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30"/>
        <v>207</v>
      </c>
      <c r="R385">
        <f t="shared" si="31"/>
        <v>43.02</v>
      </c>
      <c r="S385" t="s">
        <v>8308</v>
      </c>
      <c r="T385" t="s">
        <v>8313</v>
      </c>
      <c r="U385" s="19">
        <f t="shared" si="34"/>
        <v>41778.117581018516</v>
      </c>
      <c r="V385">
        <f t="shared" si="35"/>
        <v>2014</v>
      </c>
    </row>
    <row r="386" spans="1:22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9">
        <f t="shared" si="32"/>
        <v>42010.781793981485</v>
      </c>
      <c r="K386">
        <v>1417977947</v>
      </c>
      <c r="L386" s="19">
        <f t="shared" si="33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ref="Q386:Q449" si="36">ROUND(E386/D386*100,0)</f>
        <v>112</v>
      </c>
      <c r="R386">
        <f t="shared" ref="R386:R449" si="37">IFERROR(ROUND(E386/N386,2),0)</f>
        <v>58.54</v>
      </c>
      <c r="S386" t="s">
        <v>8308</v>
      </c>
      <c r="T386" t="s">
        <v>8313</v>
      </c>
      <c r="U386" s="19">
        <f t="shared" si="34"/>
        <v>42010.781793981485</v>
      </c>
      <c r="V386">
        <f t="shared" si="35"/>
        <v>2014</v>
      </c>
    </row>
    <row r="387" spans="1:22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9">
        <f t="shared" ref="J387:J450" si="38">(((I387/60)/60)/24)+DATE(1970,1,1)</f>
        <v>41964.626168981486</v>
      </c>
      <c r="K387">
        <v>1413986501</v>
      </c>
      <c r="L387" s="19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si="36"/>
        <v>106</v>
      </c>
      <c r="R387">
        <f t="shared" si="37"/>
        <v>111.8</v>
      </c>
      <c r="S387" t="s">
        <v>8308</v>
      </c>
      <c r="T387" t="s">
        <v>8313</v>
      </c>
      <c r="U387" s="19">
        <f t="shared" ref="U387:U450" si="40">(((I387/60)/60)/24)+DATE(1970,1,1)</f>
        <v>41964.626168981486</v>
      </c>
      <c r="V387">
        <f t="shared" ref="V387:V450" si="41">YEAR(L387)</f>
        <v>2014</v>
      </c>
    </row>
    <row r="388" spans="1:22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 s="19">
        <f t="shared" si="38"/>
        <v>42226.951284722221</v>
      </c>
      <c r="K388">
        <v>1437950991</v>
      </c>
      <c r="L388" s="19">
        <f t="shared" si="39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36"/>
        <v>100</v>
      </c>
      <c r="R388">
        <f t="shared" si="37"/>
        <v>46.23</v>
      </c>
      <c r="S388" t="s">
        <v>8308</v>
      </c>
      <c r="T388" t="s">
        <v>8313</v>
      </c>
      <c r="U388" s="19">
        <f t="shared" si="40"/>
        <v>42226.951284722221</v>
      </c>
      <c r="V388">
        <f t="shared" si="41"/>
        <v>2015</v>
      </c>
    </row>
    <row r="389" spans="1:22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9">
        <f t="shared" si="38"/>
        <v>42231.25</v>
      </c>
      <c r="K389">
        <v>1436976858</v>
      </c>
      <c r="L389" s="19">
        <f t="shared" si="39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36"/>
        <v>214</v>
      </c>
      <c r="R389">
        <f t="shared" si="37"/>
        <v>144.69</v>
      </c>
      <c r="S389" t="s">
        <v>8308</v>
      </c>
      <c r="T389" t="s">
        <v>8313</v>
      </c>
      <c r="U389" s="19">
        <f t="shared" si="40"/>
        <v>42231.25</v>
      </c>
      <c r="V389">
        <f t="shared" si="41"/>
        <v>2015</v>
      </c>
    </row>
    <row r="390" spans="1:22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9">
        <f t="shared" si="38"/>
        <v>42579.076157407413</v>
      </c>
      <c r="K390">
        <v>1467078580</v>
      </c>
      <c r="L390" s="19">
        <f t="shared" si="39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 t="shared" si="36"/>
        <v>126</v>
      </c>
      <c r="R390">
        <f t="shared" si="37"/>
        <v>88.85</v>
      </c>
      <c r="S390" t="s">
        <v>8308</v>
      </c>
      <c r="T390" t="s">
        <v>8313</v>
      </c>
      <c r="U390" s="19">
        <f t="shared" si="40"/>
        <v>42579.076157407413</v>
      </c>
      <c r="V390">
        <f t="shared" si="41"/>
        <v>2016</v>
      </c>
    </row>
    <row r="391" spans="1:22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9">
        <f t="shared" si="38"/>
        <v>41705.957638888889</v>
      </c>
      <c r="K391">
        <v>1391477450</v>
      </c>
      <c r="L391" s="19">
        <f t="shared" si="39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 t="shared" si="36"/>
        <v>182</v>
      </c>
      <c r="R391">
        <f t="shared" si="37"/>
        <v>81.75</v>
      </c>
      <c r="S391" t="s">
        <v>8308</v>
      </c>
      <c r="T391" t="s">
        <v>8313</v>
      </c>
      <c r="U391" s="19">
        <f t="shared" si="40"/>
        <v>41705.957638888889</v>
      </c>
      <c r="V391">
        <f t="shared" si="41"/>
        <v>2014</v>
      </c>
    </row>
    <row r="392" spans="1:22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9">
        <f t="shared" si="38"/>
        <v>42132.036712962959</v>
      </c>
      <c r="K392">
        <v>1429318372</v>
      </c>
      <c r="L392" s="19">
        <f t="shared" si="39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36"/>
        <v>100</v>
      </c>
      <c r="R392">
        <f t="shared" si="37"/>
        <v>71.430000000000007</v>
      </c>
      <c r="S392" t="s">
        <v>8308</v>
      </c>
      <c r="T392" t="s">
        <v>8313</v>
      </c>
      <c r="U392" s="19">
        <f t="shared" si="40"/>
        <v>42132.036712962959</v>
      </c>
      <c r="V392">
        <f t="shared" si="41"/>
        <v>2015</v>
      </c>
    </row>
    <row r="393" spans="1:22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9">
        <f t="shared" si="38"/>
        <v>40895.040972222225</v>
      </c>
      <c r="K393">
        <v>1321578051</v>
      </c>
      <c r="L393" s="19">
        <f t="shared" si="39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 t="shared" si="36"/>
        <v>101</v>
      </c>
      <c r="R393">
        <f t="shared" si="37"/>
        <v>104.26</v>
      </c>
      <c r="S393" t="s">
        <v>8308</v>
      </c>
      <c r="T393" t="s">
        <v>8313</v>
      </c>
      <c r="U393" s="19">
        <f t="shared" si="40"/>
        <v>40895.040972222225</v>
      </c>
      <c r="V393">
        <f t="shared" si="41"/>
        <v>2011</v>
      </c>
    </row>
    <row r="394" spans="1:22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9">
        <f t="shared" si="38"/>
        <v>40794.125</v>
      </c>
      <c r="K394">
        <v>1312823571</v>
      </c>
      <c r="L394" s="19">
        <f t="shared" si="39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36"/>
        <v>101</v>
      </c>
      <c r="R394">
        <f t="shared" si="37"/>
        <v>90.62</v>
      </c>
      <c r="S394" t="s">
        <v>8308</v>
      </c>
      <c r="T394" t="s">
        <v>8313</v>
      </c>
      <c r="U394" s="19">
        <f t="shared" si="40"/>
        <v>40794.125</v>
      </c>
      <c r="V394">
        <f t="shared" si="41"/>
        <v>2011</v>
      </c>
    </row>
    <row r="395" spans="1:22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9">
        <f t="shared" si="38"/>
        <v>41557.708935185183</v>
      </c>
      <c r="K395">
        <v>1378746052</v>
      </c>
      <c r="L395" s="19">
        <f t="shared" si="39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36"/>
        <v>110</v>
      </c>
      <c r="R395">
        <f t="shared" si="37"/>
        <v>157.33000000000001</v>
      </c>
      <c r="S395" t="s">
        <v>8308</v>
      </c>
      <c r="T395" t="s">
        <v>8313</v>
      </c>
      <c r="U395" s="19">
        <f t="shared" si="40"/>
        <v>41557.708935185183</v>
      </c>
      <c r="V395">
        <f t="shared" si="41"/>
        <v>2013</v>
      </c>
    </row>
    <row r="396" spans="1:22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9">
        <f t="shared" si="38"/>
        <v>42477.776412037041</v>
      </c>
      <c r="K396">
        <v>1455737882</v>
      </c>
      <c r="L396" s="19">
        <f t="shared" si="39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36"/>
        <v>112</v>
      </c>
      <c r="R396">
        <f t="shared" si="37"/>
        <v>105.18</v>
      </c>
      <c r="S396" t="s">
        <v>8308</v>
      </c>
      <c r="T396" t="s">
        <v>8313</v>
      </c>
      <c r="U396" s="19">
        <f t="shared" si="40"/>
        <v>42477.776412037041</v>
      </c>
      <c r="V396">
        <f t="shared" si="41"/>
        <v>2016</v>
      </c>
    </row>
    <row r="397" spans="1:22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9">
        <f t="shared" si="38"/>
        <v>41026.897222222222</v>
      </c>
      <c r="K397">
        <v>1332452960</v>
      </c>
      <c r="L397" s="19">
        <f t="shared" si="39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36"/>
        <v>108</v>
      </c>
      <c r="R397">
        <f t="shared" si="37"/>
        <v>58.72</v>
      </c>
      <c r="S397" t="s">
        <v>8308</v>
      </c>
      <c r="T397" t="s">
        <v>8313</v>
      </c>
      <c r="U397" s="19">
        <f t="shared" si="40"/>
        <v>41026.897222222222</v>
      </c>
      <c r="V397">
        <f t="shared" si="41"/>
        <v>2012</v>
      </c>
    </row>
    <row r="398" spans="1:22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9">
        <f t="shared" si="38"/>
        <v>41097.564884259256</v>
      </c>
      <c r="K398">
        <v>1340372006</v>
      </c>
      <c r="L398" s="19">
        <f t="shared" si="39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 t="shared" si="36"/>
        <v>107</v>
      </c>
      <c r="R398">
        <f t="shared" si="37"/>
        <v>81.63</v>
      </c>
      <c r="S398" t="s">
        <v>8308</v>
      </c>
      <c r="T398" t="s">
        <v>8313</v>
      </c>
      <c r="U398" s="19">
        <f t="shared" si="40"/>
        <v>41097.564884259256</v>
      </c>
      <c r="V398">
        <f t="shared" si="41"/>
        <v>2012</v>
      </c>
    </row>
    <row r="399" spans="1:22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9">
        <f t="shared" si="38"/>
        <v>40422.155555555553</v>
      </c>
      <c r="K399">
        <v>1279651084</v>
      </c>
      <c r="L399" s="19">
        <f t="shared" si="39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36"/>
        <v>104</v>
      </c>
      <c r="R399">
        <f t="shared" si="37"/>
        <v>56.46</v>
      </c>
      <c r="S399" t="s">
        <v>8308</v>
      </c>
      <c r="T399" t="s">
        <v>8313</v>
      </c>
      <c r="U399" s="19">
        <f t="shared" si="40"/>
        <v>40422.155555555553</v>
      </c>
      <c r="V399">
        <f t="shared" si="41"/>
        <v>2010</v>
      </c>
    </row>
    <row r="400" spans="1:22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9">
        <f t="shared" si="38"/>
        <v>42123.793124999997</v>
      </c>
      <c r="K400">
        <v>1426446126</v>
      </c>
      <c r="L400" s="19">
        <f t="shared" si="39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36"/>
        <v>125</v>
      </c>
      <c r="R400">
        <f t="shared" si="37"/>
        <v>140.1</v>
      </c>
      <c r="S400" t="s">
        <v>8308</v>
      </c>
      <c r="T400" t="s">
        <v>8313</v>
      </c>
      <c r="U400" s="19">
        <f t="shared" si="40"/>
        <v>42123.793124999997</v>
      </c>
      <c r="V400">
        <f t="shared" si="41"/>
        <v>2015</v>
      </c>
    </row>
    <row r="401" spans="1:22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9">
        <f t="shared" si="38"/>
        <v>42718.5</v>
      </c>
      <c r="K401">
        <v>1479070867</v>
      </c>
      <c r="L401" s="19">
        <f t="shared" si="39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36"/>
        <v>107</v>
      </c>
      <c r="R401">
        <f t="shared" si="37"/>
        <v>224.85</v>
      </c>
      <c r="S401" t="s">
        <v>8308</v>
      </c>
      <c r="T401" t="s">
        <v>8313</v>
      </c>
      <c r="U401" s="19">
        <f t="shared" si="40"/>
        <v>42718.5</v>
      </c>
      <c r="V401">
        <f t="shared" si="41"/>
        <v>2016</v>
      </c>
    </row>
    <row r="402" spans="1:22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9">
        <f t="shared" si="38"/>
        <v>41776.145833333336</v>
      </c>
      <c r="K402">
        <v>1397661347</v>
      </c>
      <c r="L402" s="19">
        <f t="shared" si="39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36"/>
        <v>112</v>
      </c>
      <c r="R402">
        <f t="shared" si="37"/>
        <v>181.13</v>
      </c>
      <c r="S402" t="s">
        <v>8308</v>
      </c>
      <c r="T402" t="s">
        <v>8313</v>
      </c>
      <c r="U402" s="19">
        <f t="shared" si="40"/>
        <v>41776.145833333336</v>
      </c>
      <c r="V402">
        <f t="shared" si="41"/>
        <v>2014</v>
      </c>
    </row>
    <row r="403" spans="1:22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9">
        <f t="shared" si="38"/>
        <v>40762.842245370368</v>
      </c>
      <c r="K403">
        <v>1310155970</v>
      </c>
      <c r="L403" s="19">
        <f t="shared" si="39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36"/>
        <v>104</v>
      </c>
      <c r="R403">
        <f t="shared" si="37"/>
        <v>711.04</v>
      </c>
      <c r="S403" t="s">
        <v>8308</v>
      </c>
      <c r="T403" t="s">
        <v>8313</v>
      </c>
      <c r="U403" s="19">
        <f t="shared" si="40"/>
        <v>40762.842245370368</v>
      </c>
      <c r="V403">
        <f t="shared" si="41"/>
        <v>2011</v>
      </c>
    </row>
    <row r="404" spans="1:22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9">
        <f t="shared" si="38"/>
        <v>42313.58121527778</v>
      </c>
      <c r="K404">
        <v>1444913817</v>
      </c>
      <c r="L404" s="19">
        <f t="shared" si="39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36"/>
        <v>142</v>
      </c>
      <c r="R404">
        <f t="shared" si="37"/>
        <v>65.88</v>
      </c>
      <c r="S404" t="s">
        <v>8308</v>
      </c>
      <c r="T404" t="s">
        <v>8313</v>
      </c>
      <c r="U404" s="19">
        <f t="shared" si="40"/>
        <v>42313.58121527778</v>
      </c>
      <c r="V404">
        <f t="shared" si="41"/>
        <v>2015</v>
      </c>
    </row>
    <row r="405" spans="1:22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9">
        <f t="shared" si="38"/>
        <v>40765.297222222223</v>
      </c>
      <c r="K405">
        <v>1308900441</v>
      </c>
      <c r="L405" s="19">
        <f t="shared" si="39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36"/>
        <v>105</v>
      </c>
      <c r="R405">
        <f t="shared" si="37"/>
        <v>75.19</v>
      </c>
      <c r="S405" t="s">
        <v>8308</v>
      </c>
      <c r="T405" t="s">
        <v>8313</v>
      </c>
      <c r="U405" s="19">
        <f t="shared" si="40"/>
        <v>40765.297222222223</v>
      </c>
      <c r="V405">
        <f t="shared" si="41"/>
        <v>2011</v>
      </c>
    </row>
    <row r="406" spans="1:22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9">
        <f t="shared" si="38"/>
        <v>41675.961111111108</v>
      </c>
      <c r="K406">
        <v>1389107062</v>
      </c>
      <c r="L406" s="19">
        <f t="shared" si="39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 t="shared" si="36"/>
        <v>103</v>
      </c>
      <c r="R406">
        <f t="shared" si="37"/>
        <v>133.13999999999999</v>
      </c>
      <c r="S406" t="s">
        <v>8308</v>
      </c>
      <c r="T406" t="s">
        <v>8313</v>
      </c>
      <c r="U406" s="19">
        <f t="shared" si="40"/>
        <v>41675.961111111108</v>
      </c>
      <c r="V406">
        <f t="shared" si="41"/>
        <v>2014</v>
      </c>
    </row>
    <row r="407" spans="1:22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9">
        <f t="shared" si="38"/>
        <v>41704.08494212963</v>
      </c>
      <c r="K407">
        <v>1391479339</v>
      </c>
      <c r="L407" s="19">
        <f t="shared" si="39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36"/>
        <v>108</v>
      </c>
      <c r="R407">
        <f t="shared" si="37"/>
        <v>55.2</v>
      </c>
      <c r="S407" t="s">
        <v>8308</v>
      </c>
      <c r="T407" t="s">
        <v>8313</v>
      </c>
      <c r="U407" s="19">
        <f t="shared" si="40"/>
        <v>41704.08494212963</v>
      </c>
      <c r="V407">
        <f t="shared" si="41"/>
        <v>2014</v>
      </c>
    </row>
    <row r="408" spans="1:22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9">
        <f t="shared" si="38"/>
        <v>40672.249305555553</v>
      </c>
      <c r="K408">
        <v>1301975637</v>
      </c>
      <c r="L408" s="19">
        <f t="shared" si="39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36"/>
        <v>108</v>
      </c>
      <c r="R408">
        <f t="shared" si="37"/>
        <v>86.16</v>
      </c>
      <c r="S408" t="s">
        <v>8308</v>
      </c>
      <c r="T408" t="s">
        <v>8313</v>
      </c>
      <c r="U408" s="19">
        <f t="shared" si="40"/>
        <v>40672.249305555553</v>
      </c>
      <c r="V408">
        <f t="shared" si="41"/>
        <v>2011</v>
      </c>
    </row>
    <row r="409" spans="1:22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9">
        <f t="shared" si="38"/>
        <v>40866.912615740745</v>
      </c>
      <c r="K409">
        <v>1316552050</v>
      </c>
      <c r="L409" s="19">
        <f t="shared" si="39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36"/>
        <v>102</v>
      </c>
      <c r="R409">
        <f t="shared" si="37"/>
        <v>92.32</v>
      </c>
      <c r="S409" t="s">
        <v>8308</v>
      </c>
      <c r="T409" t="s">
        <v>8313</v>
      </c>
      <c r="U409" s="19">
        <f t="shared" si="40"/>
        <v>40866.912615740745</v>
      </c>
      <c r="V409">
        <f t="shared" si="41"/>
        <v>2011</v>
      </c>
    </row>
    <row r="410" spans="1:22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9">
        <f t="shared" si="38"/>
        <v>41583.777662037035</v>
      </c>
      <c r="K410">
        <v>1380217190</v>
      </c>
      <c r="L410" s="19">
        <f t="shared" si="39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36"/>
        <v>101</v>
      </c>
      <c r="R410">
        <f t="shared" si="37"/>
        <v>160.16</v>
      </c>
      <c r="S410" t="s">
        <v>8308</v>
      </c>
      <c r="T410" t="s">
        <v>8313</v>
      </c>
      <c r="U410" s="19">
        <f t="shared" si="40"/>
        <v>41583.777662037035</v>
      </c>
      <c r="V410">
        <f t="shared" si="41"/>
        <v>2013</v>
      </c>
    </row>
    <row r="411" spans="1:22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 s="19">
        <f t="shared" si="38"/>
        <v>42573.862777777773</v>
      </c>
      <c r="K411">
        <v>1466628144</v>
      </c>
      <c r="L411" s="19">
        <f t="shared" si="39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36"/>
        <v>137</v>
      </c>
      <c r="R411">
        <f t="shared" si="37"/>
        <v>45.6</v>
      </c>
      <c r="S411" t="s">
        <v>8308</v>
      </c>
      <c r="T411" t="s">
        <v>8313</v>
      </c>
      <c r="U411" s="19">
        <f t="shared" si="40"/>
        <v>42573.862777777773</v>
      </c>
      <c r="V411">
        <f t="shared" si="41"/>
        <v>2016</v>
      </c>
    </row>
    <row r="412" spans="1:22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9">
        <f t="shared" si="38"/>
        <v>42173.981446759266</v>
      </c>
      <c r="K412">
        <v>1429486397</v>
      </c>
      <c r="L412" s="19">
        <f t="shared" si="39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 t="shared" si="36"/>
        <v>128</v>
      </c>
      <c r="R412">
        <f t="shared" si="37"/>
        <v>183.29</v>
      </c>
      <c r="S412" t="s">
        <v>8308</v>
      </c>
      <c r="T412" t="s">
        <v>8313</v>
      </c>
      <c r="U412" s="19">
        <f t="shared" si="40"/>
        <v>42173.981446759266</v>
      </c>
      <c r="V412">
        <f t="shared" si="41"/>
        <v>2015</v>
      </c>
    </row>
    <row r="413" spans="1:22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9">
        <f t="shared" si="38"/>
        <v>41630.208333333336</v>
      </c>
      <c r="K413">
        <v>1384920804</v>
      </c>
      <c r="L413" s="19">
        <f t="shared" si="39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36"/>
        <v>101</v>
      </c>
      <c r="R413">
        <f t="shared" si="37"/>
        <v>125.79</v>
      </c>
      <c r="S413" t="s">
        <v>8308</v>
      </c>
      <c r="T413" t="s">
        <v>8313</v>
      </c>
      <c r="U413" s="19">
        <f t="shared" si="40"/>
        <v>41630.208333333336</v>
      </c>
      <c r="V413">
        <f t="shared" si="41"/>
        <v>2013</v>
      </c>
    </row>
    <row r="414" spans="1:22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9">
        <f t="shared" si="38"/>
        <v>41115.742800925924</v>
      </c>
      <c r="K414">
        <v>1341856178</v>
      </c>
      <c r="L414" s="19">
        <f t="shared" si="39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36"/>
        <v>127</v>
      </c>
      <c r="R414">
        <f t="shared" si="37"/>
        <v>57.65</v>
      </c>
      <c r="S414" t="s">
        <v>8308</v>
      </c>
      <c r="T414" t="s">
        <v>8313</v>
      </c>
      <c r="U414" s="19">
        <f t="shared" si="40"/>
        <v>41115.742800925924</v>
      </c>
      <c r="V414">
        <f t="shared" si="41"/>
        <v>2012</v>
      </c>
    </row>
    <row r="415" spans="1:22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9">
        <f t="shared" si="38"/>
        <v>41109.877442129626</v>
      </c>
      <c r="K415">
        <v>1340139811</v>
      </c>
      <c r="L415" s="19">
        <f t="shared" si="39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36"/>
        <v>105</v>
      </c>
      <c r="R415">
        <f t="shared" si="37"/>
        <v>78.66</v>
      </c>
      <c r="S415" t="s">
        <v>8308</v>
      </c>
      <c r="T415" t="s">
        <v>8313</v>
      </c>
      <c r="U415" s="19">
        <f t="shared" si="40"/>
        <v>41109.877442129626</v>
      </c>
      <c r="V415">
        <f t="shared" si="41"/>
        <v>2012</v>
      </c>
    </row>
    <row r="416" spans="1:22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9">
        <f t="shared" si="38"/>
        <v>41559.063252314816</v>
      </c>
      <c r="K416">
        <v>1378949465</v>
      </c>
      <c r="L416" s="19">
        <f t="shared" si="39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36"/>
        <v>103</v>
      </c>
      <c r="R416">
        <f t="shared" si="37"/>
        <v>91.48</v>
      </c>
      <c r="S416" t="s">
        <v>8308</v>
      </c>
      <c r="T416" t="s">
        <v>8313</v>
      </c>
      <c r="U416" s="19">
        <f t="shared" si="40"/>
        <v>41559.063252314816</v>
      </c>
      <c r="V416">
        <f t="shared" si="41"/>
        <v>2013</v>
      </c>
    </row>
    <row r="417" spans="1:22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9">
        <f t="shared" si="38"/>
        <v>41929.5</v>
      </c>
      <c r="K417">
        <v>1411417602</v>
      </c>
      <c r="L417" s="19">
        <f t="shared" si="39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36"/>
        <v>102</v>
      </c>
      <c r="R417">
        <f t="shared" si="37"/>
        <v>68.099999999999994</v>
      </c>
      <c r="S417" t="s">
        <v>8308</v>
      </c>
      <c r="T417" t="s">
        <v>8313</v>
      </c>
      <c r="U417" s="19">
        <f t="shared" si="40"/>
        <v>41929.5</v>
      </c>
      <c r="V417">
        <f t="shared" si="41"/>
        <v>2014</v>
      </c>
    </row>
    <row r="418" spans="1:22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9">
        <f t="shared" si="38"/>
        <v>41678.396192129629</v>
      </c>
      <c r="K418">
        <v>1389259831</v>
      </c>
      <c r="L418" s="19">
        <f t="shared" si="39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36"/>
        <v>120</v>
      </c>
      <c r="R418">
        <f t="shared" si="37"/>
        <v>48.09</v>
      </c>
      <c r="S418" t="s">
        <v>8308</v>
      </c>
      <c r="T418" t="s">
        <v>8313</v>
      </c>
      <c r="U418" s="19">
        <f t="shared" si="40"/>
        <v>41678.396192129629</v>
      </c>
      <c r="V418">
        <f t="shared" si="41"/>
        <v>2014</v>
      </c>
    </row>
    <row r="419" spans="1:22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9">
        <f t="shared" si="38"/>
        <v>41372.189583333333</v>
      </c>
      <c r="K419">
        <v>1364426260</v>
      </c>
      <c r="L419" s="19">
        <f t="shared" si="39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 t="shared" si="36"/>
        <v>100</v>
      </c>
      <c r="R419">
        <f t="shared" si="37"/>
        <v>202.42</v>
      </c>
      <c r="S419" t="s">
        <v>8308</v>
      </c>
      <c r="T419" t="s">
        <v>8313</v>
      </c>
      <c r="U419" s="19">
        <f t="shared" si="40"/>
        <v>41372.189583333333</v>
      </c>
      <c r="V419">
        <f t="shared" si="41"/>
        <v>2013</v>
      </c>
    </row>
    <row r="420" spans="1:22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9">
        <f t="shared" si="38"/>
        <v>42208.282372685186</v>
      </c>
      <c r="K420">
        <v>1435041997</v>
      </c>
      <c r="L420" s="19">
        <f t="shared" si="39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36"/>
        <v>101</v>
      </c>
      <c r="R420">
        <f t="shared" si="37"/>
        <v>216.75</v>
      </c>
      <c r="S420" t="s">
        <v>8308</v>
      </c>
      <c r="T420" t="s">
        <v>8313</v>
      </c>
      <c r="U420" s="19">
        <f t="shared" si="40"/>
        <v>42208.282372685186</v>
      </c>
      <c r="V420">
        <f t="shared" si="41"/>
        <v>2015</v>
      </c>
    </row>
    <row r="421" spans="1:22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9">
        <f t="shared" si="38"/>
        <v>41454.842442129629</v>
      </c>
      <c r="K421">
        <v>1367352787</v>
      </c>
      <c r="L421" s="19">
        <f t="shared" si="39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36"/>
        <v>100</v>
      </c>
      <c r="R421">
        <f t="shared" si="37"/>
        <v>110.07</v>
      </c>
      <c r="S421" t="s">
        <v>8308</v>
      </c>
      <c r="T421" t="s">
        <v>8313</v>
      </c>
      <c r="U421" s="19">
        <f t="shared" si="40"/>
        <v>41454.842442129629</v>
      </c>
      <c r="V421">
        <f t="shared" si="41"/>
        <v>2013</v>
      </c>
    </row>
    <row r="422" spans="1:22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9">
        <f t="shared" si="38"/>
        <v>41712.194803240738</v>
      </c>
      <c r="K422">
        <v>1392183631</v>
      </c>
      <c r="L422" s="19">
        <f t="shared" si="39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 t="shared" si="36"/>
        <v>0</v>
      </c>
      <c r="R422">
        <f t="shared" si="37"/>
        <v>4.83</v>
      </c>
      <c r="S422" t="s">
        <v>8308</v>
      </c>
      <c r="T422" t="s">
        <v>8314</v>
      </c>
      <c r="U422" s="19">
        <f t="shared" si="40"/>
        <v>41712.194803240738</v>
      </c>
      <c r="V422">
        <f t="shared" si="41"/>
        <v>2014</v>
      </c>
    </row>
    <row r="423" spans="1:22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 s="19">
        <f t="shared" si="38"/>
        <v>42237.491388888884</v>
      </c>
      <c r="K423">
        <v>1434973656</v>
      </c>
      <c r="L423" s="19">
        <f t="shared" si="39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36"/>
        <v>2</v>
      </c>
      <c r="R423">
        <f t="shared" si="37"/>
        <v>50.17</v>
      </c>
      <c r="S423" t="s">
        <v>8308</v>
      </c>
      <c r="T423" t="s">
        <v>8314</v>
      </c>
      <c r="U423" s="19">
        <f t="shared" si="40"/>
        <v>42237.491388888884</v>
      </c>
      <c r="V423">
        <f t="shared" si="41"/>
        <v>2015</v>
      </c>
    </row>
    <row r="424" spans="1:22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 s="19">
        <f t="shared" si="38"/>
        <v>41893.260381944441</v>
      </c>
      <c r="K424">
        <v>1407824097</v>
      </c>
      <c r="L424" s="19">
        <f t="shared" si="39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 t="shared" si="36"/>
        <v>1</v>
      </c>
      <c r="R424">
        <f t="shared" si="37"/>
        <v>35.83</v>
      </c>
      <c r="S424" t="s">
        <v>8308</v>
      </c>
      <c r="T424" t="s">
        <v>8314</v>
      </c>
      <c r="U424" s="19">
        <f t="shared" si="40"/>
        <v>41893.260381944441</v>
      </c>
      <c r="V424">
        <f t="shared" si="41"/>
        <v>2014</v>
      </c>
    </row>
    <row r="425" spans="1:22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 s="19">
        <f t="shared" si="38"/>
        <v>41430.92627314815</v>
      </c>
      <c r="K425">
        <v>1367878430</v>
      </c>
      <c r="L425" s="19">
        <f t="shared" si="39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36"/>
        <v>1</v>
      </c>
      <c r="R425">
        <f t="shared" si="37"/>
        <v>11.77</v>
      </c>
      <c r="S425" t="s">
        <v>8308</v>
      </c>
      <c r="T425" t="s">
        <v>8314</v>
      </c>
      <c r="U425" s="19">
        <f t="shared" si="40"/>
        <v>41430.92627314815</v>
      </c>
      <c r="V425">
        <f t="shared" si="41"/>
        <v>2013</v>
      </c>
    </row>
    <row r="426" spans="1:22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9">
        <f t="shared" si="38"/>
        <v>40994.334479166668</v>
      </c>
      <c r="K426">
        <v>1327568499</v>
      </c>
      <c r="L426" s="19">
        <f t="shared" si="39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36"/>
        <v>7</v>
      </c>
      <c r="R426">
        <f t="shared" si="37"/>
        <v>40.78</v>
      </c>
      <c r="S426" t="s">
        <v>8308</v>
      </c>
      <c r="T426" t="s">
        <v>8314</v>
      </c>
      <c r="U426" s="19">
        <f t="shared" si="40"/>
        <v>40994.334479166668</v>
      </c>
      <c r="V426">
        <f t="shared" si="41"/>
        <v>2012</v>
      </c>
    </row>
    <row r="427" spans="1:22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 s="19">
        <f t="shared" si="38"/>
        <v>42335.902824074074</v>
      </c>
      <c r="K427">
        <v>1443472804</v>
      </c>
      <c r="L427" s="19">
        <f t="shared" si="39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 t="shared" si="36"/>
        <v>0</v>
      </c>
      <c r="R427">
        <f t="shared" si="37"/>
        <v>3</v>
      </c>
      <c r="S427" t="s">
        <v>8308</v>
      </c>
      <c r="T427" t="s">
        <v>8314</v>
      </c>
      <c r="U427" s="19">
        <f t="shared" si="40"/>
        <v>42335.902824074074</v>
      </c>
      <c r="V427">
        <f t="shared" si="41"/>
        <v>2015</v>
      </c>
    </row>
    <row r="428" spans="1:22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 s="19">
        <f t="shared" si="38"/>
        <v>42430.711967592593</v>
      </c>
      <c r="K428">
        <v>1454259914</v>
      </c>
      <c r="L428" s="19">
        <f t="shared" si="39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36"/>
        <v>1</v>
      </c>
      <c r="R428">
        <f t="shared" si="37"/>
        <v>16.63</v>
      </c>
      <c r="S428" t="s">
        <v>8308</v>
      </c>
      <c r="T428" t="s">
        <v>8314</v>
      </c>
      <c r="U428" s="19">
        <f t="shared" si="40"/>
        <v>42430.711967592593</v>
      </c>
      <c r="V428">
        <f t="shared" si="41"/>
        <v>2016</v>
      </c>
    </row>
    <row r="429" spans="1:22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 s="19">
        <f t="shared" si="38"/>
        <v>42299.790972222225</v>
      </c>
      <c r="K429">
        <v>1444340940</v>
      </c>
      <c r="L429" s="19">
        <f t="shared" si="39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 t="shared" si="36"/>
        <v>0</v>
      </c>
      <c r="R429">
        <f t="shared" si="37"/>
        <v>0</v>
      </c>
      <c r="S429" t="s">
        <v>8308</v>
      </c>
      <c r="T429" t="s">
        <v>8314</v>
      </c>
      <c r="U429" s="19">
        <f t="shared" si="40"/>
        <v>42299.790972222225</v>
      </c>
      <c r="V429">
        <f t="shared" si="41"/>
        <v>2015</v>
      </c>
    </row>
    <row r="430" spans="1:22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 s="19">
        <f t="shared" si="38"/>
        <v>41806.916666666664</v>
      </c>
      <c r="K430">
        <v>1400523845</v>
      </c>
      <c r="L430" s="19">
        <f t="shared" si="39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36"/>
        <v>6</v>
      </c>
      <c r="R430">
        <f t="shared" si="37"/>
        <v>52</v>
      </c>
      <c r="S430" t="s">
        <v>8308</v>
      </c>
      <c r="T430" t="s">
        <v>8314</v>
      </c>
      <c r="U430" s="19">
        <f t="shared" si="40"/>
        <v>41806.916666666664</v>
      </c>
      <c r="V430">
        <f t="shared" si="41"/>
        <v>2014</v>
      </c>
    </row>
    <row r="431" spans="1:22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 s="19">
        <f t="shared" si="38"/>
        <v>40144.207638888889</v>
      </c>
      <c r="K431">
        <v>1252964282</v>
      </c>
      <c r="L431" s="19">
        <f t="shared" si="39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 t="shared" si="36"/>
        <v>0</v>
      </c>
      <c r="R431">
        <f t="shared" si="37"/>
        <v>0</v>
      </c>
      <c r="S431" t="s">
        <v>8308</v>
      </c>
      <c r="T431" t="s">
        <v>8314</v>
      </c>
      <c r="U431" s="19">
        <f t="shared" si="40"/>
        <v>40144.207638888889</v>
      </c>
      <c r="V431">
        <f t="shared" si="41"/>
        <v>2009</v>
      </c>
    </row>
    <row r="432" spans="1:22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 s="19">
        <f t="shared" si="38"/>
        <v>41528.107256944444</v>
      </c>
      <c r="K432">
        <v>1377570867</v>
      </c>
      <c r="L432" s="19">
        <f t="shared" si="39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36"/>
        <v>2</v>
      </c>
      <c r="R432">
        <f t="shared" si="37"/>
        <v>4.8</v>
      </c>
      <c r="S432" t="s">
        <v>8308</v>
      </c>
      <c r="T432" t="s">
        <v>8314</v>
      </c>
      <c r="U432" s="19">
        <f t="shared" si="40"/>
        <v>41528.107256944444</v>
      </c>
      <c r="V432">
        <f t="shared" si="41"/>
        <v>2013</v>
      </c>
    </row>
    <row r="433" spans="1:22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 s="19">
        <f t="shared" si="38"/>
        <v>42556.871331018512</v>
      </c>
      <c r="K433">
        <v>1465160083</v>
      </c>
      <c r="L433" s="19">
        <f t="shared" si="39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 t="shared" si="36"/>
        <v>14</v>
      </c>
      <c r="R433">
        <f t="shared" si="37"/>
        <v>51.88</v>
      </c>
      <c r="S433" t="s">
        <v>8308</v>
      </c>
      <c r="T433" t="s">
        <v>8314</v>
      </c>
      <c r="U433" s="19">
        <f t="shared" si="40"/>
        <v>42556.871331018512</v>
      </c>
      <c r="V433">
        <f t="shared" si="41"/>
        <v>2016</v>
      </c>
    </row>
    <row r="434" spans="1:22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 s="19">
        <f t="shared" si="38"/>
        <v>42298.726631944446</v>
      </c>
      <c r="K434">
        <v>1440264381</v>
      </c>
      <c r="L434" s="19">
        <f t="shared" si="39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36"/>
        <v>10</v>
      </c>
      <c r="R434">
        <f t="shared" si="37"/>
        <v>71.25</v>
      </c>
      <c r="S434" t="s">
        <v>8308</v>
      </c>
      <c r="T434" t="s">
        <v>8314</v>
      </c>
      <c r="U434" s="19">
        <f t="shared" si="40"/>
        <v>42298.726631944446</v>
      </c>
      <c r="V434">
        <f t="shared" si="41"/>
        <v>2015</v>
      </c>
    </row>
    <row r="435" spans="1:22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 s="19">
        <f t="shared" si="38"/>
        <v>42288.629884259266</v>
      </c>
      <c r="K435">
        <v>1439392022</v>
      </c>
      <c r="L435" s="19">
        <f t="shared" si="39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 t="shared" si="36"/>
        <v>0</v>
      </c>
      <c r="R435">
        <f t="shared" si="37"/>
        <v>0</v>
      </c>
      <c r="S435" t="s">
        <v>8308</v>
      </c>
      <c r="T435" t="s">
        <v>8314</v>
      </c>
      <c r="U435" s="19">
        <f t="shared" si="40"/>
        <v>42288.629884259266</v>
      </c>
      <c r="V435">
        <f t="shared" si="41"/>
        <v>2015</v>
      </c>
    </row>
    <row r="436" spans="1:22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 s="19">
        <f t="shared" si="38"/>
        <v>41609.876180555555</v>
      </c>
      <c r="K436">
        <v>1383076902</v>
      </c>
      <c r="L436" s="19">
        <f t="shared" si="39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36"/>
        <v>5</v>
      </c>
      <c r="R436">
        <f t="shared" si="37"/>
        <v>62.5</v>
      </c>
      <c r="S436" t="s">
        <v>8308</v>
      </c>
      <c r="T436" t="s">
        <v>8314</v>
      </c>
      <c r="U436" s="19">
        <f t="shared" si="40"/>
        <v>41609.876180555555</v>
      </c>
      <c r="V436">
        <f t="shared" si="41"/>
        <v>2013</v>
      </c>
    </row>
    <row r="437" spans="1:22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 s="19">
        <f t="shared" si="38"/>
        <v>41530.747453703705</v>
      </c>
      <c r="K437">
        <v>1376502980</v>
      </c>
      <c r="L437" s="19">
        <f t="shared" si="39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36"/>
        <v>0</v>
      </c>
      <c r="R437">
        <f t="shared" si="37"/>
        <v>1</v>
      </c>
      <c r="S437" t="s">
        <v>8308</v>
      </c>
      <c r="T437" t="s">
        <v>8314</v>
      </c>
      <c r="U437" s="19">
        <f t="shared" si="40"/>
        <v>41530.747453703705</v>
      </c>
      <c r="V437">
        <f t="shared" si="41"/>
        <v>2013</v>
      </c>
    </row>
    <row r="438" spans="1:22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 s="19">
        <f t="shared" si="38"/>
        <v>41486.36241898148</v>
      </c>
      <c r="K438">
        <v>1372668113</v>
      </c>
      <c r="L438" s="19">
        <f t="shared" si="39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36"/>
        <v>0</v>
      </c>
      <c r="R438">
        <f t="shared" si="37"/>
        <v>0</v>
      </c>
      <c r="S438" t="s">
        <v>8308</v>
      </c>
      <c r="T438" t="s">
        <v>8314</v>
      </c>
      <c r="U438" s="19">
        <f t="shared" si="40"/>
        <v>41486.36241898148</v>
      </c>
      <c r="V438">
        <f t="shared" si="41"/>
        <v>2013</v>
      </c>
    </row>
    <row r="439" spans="1:22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 s="19">
        <f t="shared" si="38"/>
        <v>42651.31858796296</v>
      </c>
      <c r="K439">
        <v>1470728326</v>
      </c>
      <c r="L439" s="19">
        <f t="shared" si="39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36"/>
        <v>0</v>
      </c>
      <c r="R439">
        <f t="shared" si="37"/>
        <v>0</v>
      </c>
      <c r="S439" t="s">
        <v>8308</v>
      </c>
      <c r="T439" t="s">
        <v>8314</v>
      </c>
      <c r="U439" s="19">
        <f t="shared" si="40"/>
        <v>42651.31858796296</v>
      </c>
      <c r="V439">
        <f t="shared" si="41"/>
        <v>2016</v>
      </c>
    </row>
    <row r="440" spans="1:22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9">
        <f t="shared" si="38"/>
        <v>42326.302754629629</v>
      </c>
      <c r="K440">
        <v>1445235358</v>
      </c>
      <c r="L440" s="19">
        <f t="shared" si="39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36"/>
        <v>9</v>
      </c>
      <c r="R440">
        <f t="shared" si="37"/>
        <v>170.55</v>
      </c>
      <c r="S440" t="s">
        <v>8308</v>
      </c>
      <c r="T440" t="s">
        <v>8314</v>
      </c>
      <c r="U440" s="19">
        <f t="shared" si="40"/>
        <v>42326.302754629629</v>
      </c>
      <c r="V440">
        <f t="shared" si="41"/>
        <v>2015</v>
      </c>
    </row>
    <row r="441" spans="1:22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 s="19">
        <f t="shared" si="38"/>
        <v>41929.761782407404</v>
      </c>
      <c r="K441">
        <v>1412705818</v>
      </c>
      <c r="L441" s="19">
        <f t="shared" si="39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 t="shared" si="36"/>
        <v>0</v>
      </c>
      <c r="R441">
        <f t="shared" si="37"/>
        <v>0</v>
      </c>
      <c r="S441" t="s">
        <v>8308</v>
      </c>
      <c r="T441" t="s">
        <v>8314</v>
      </c>
      <c r="U441" s="19">
        <f t="shared" si="40"/>
        <v>41929.761782407404</v>
      </c>
      <c r="V441">
        <f t="shared" si="41"/>
        <v>2014</v>
      </c>
    </row>
    <row r="442" spans="1:22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 s="19">
        <f t="shared" si="38"/>
        <v>42453.943900462968</v>
      </c>
      <c r="K442">
        <v>1456270753</v>
      </c>
      <c r="L442" s="19">
        <f t="shared" si="39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 t="shared" si="36"/>
        <v>0</v>
      </c>
      <c r="R442">
        <f t="shared" si="37"/>
        <v>5</v>
      </c>
      <c r="S442" t="s">
        <v>8308</v>
      </c>
      <c r="T442" t="s">
        <v>8314</v>
      </c>
      <c r="U442" s="19">
        <f t="shared" si="40"/>
        <v>42453.943900462968</v>
      </c>
      <c r="V442">
        <f t="shared" si="41"/>
        <v>2016</v>
      </c>
    </row>
    <row r="443" spans="1:22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 s="19">
        <f t="shared" si="38"/>
        <v>41580.793935185182</v>
      </c>
      <c r="K443">
        <v>1380826996</v>
      </c>
      <c r="L443" s="19">
        <f t="shared" si="39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36"/>
        <v>0</v>
      </c>
      <c r="R443">
        <f t="shared" si="37"/>
        <v>0</v>
      </c>
      <c r="S443" t="s">
        <v>8308</v>
      </c>
      <c r="T443" t="s">
        <v>8314</v>
      </c>
      <c r="U443" s="19">
        <f t="shared" si="40"/>
        <v>41580.793935185182</v>
      </c>
      <c r="V443">
        <f t="shared" si="41"/>
        <v>2013</v>
      </c>
    </row>
    <row r="444" spans="1:22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9">
        <f t="shared" si="38"/>
        <v>42054.888692129629</v>
      </c>
      <c r="K444">
        <v>1421788783</v>
      </c>
      <c r="L444" s="19">
        <f t="shared" si="39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36"/>
        <v>39</v>
      </c>
      <c r="R444">
        <f t="shared" si="37"/>
        <v>393.59</v>
      </c>
      <c r="S444" t="s">
        <v>8308</v>
      </c>
      <c r="T444" t="s">
        <v>8314</v>
      </c>
      <c r="U444" s="19">
        <f t="shared" si="40"/>
        <v>42054.888692129629</v>
      </c>
      <c r="V444">
        <f t="shared" si="41"/>
        <v>2015</v>
      </c>
    </row>
    <row r="445" spans="1:22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 s="19">
        <f t="shared" si="38"/>
        <v>41680.015057870369</v>
      </c>
      <c r="K445">
        <v>1389399701</v>
      </c>
      <c r="L445" s="19">
        <f t="shared" si="39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36"/>
        <v>0</v>
      </c>
      <c r="R445">
        <f t="shared" si="37"/>
        <v>5</v>
      </c>
      <c r="S445" t="s">
        <v>8308</v>
      </c>
      <c r="T445" t="s">
        <v>8314</v>
      </c>
      <c r="U445" s="19">
        <f t="shared" si="40"/>
        <v>41680.015057870369</v>
      </c>
      <c r="V445">
        <f t="shared" si="41"/>
        <v>2014</v>
      </c>
    </row>
    <row r="446" spans="1:22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 s="19">
        <f t="shared" si="38"/>
        <v>40954.906956018516</v>
      </c>
      <c r="K446">
        <v>1324158361</v>
      </c>
      <c r="L446" s="19">
        <f t="shared" si="39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36"/>
        <v>5</v>
      </c>
      <c r="R446">
        <f t="shared" si="37"/>
        <v>50</v>
      </c>
      <c r="S446" t="s">
        <v>8308</v>
      </c>
      <c r="T446" t="s">
        <v>8314</v>
      </c>
      <c r="U446" s="19">
        <f t="shared" si="40"/>
        <v>40954.906956018516</v>
      </c>
      <c r="V446">
        <f t="shared" si="41"/>
        <v>2011</v>
      </c>
    </row>
    <row r="447" spans="1:22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 s="19">
        <f t="shared" si="38"/>
        <v>42145.335358796292</v>
      </c>
      <c r="K447">
        <v>1430899375</v>
      </c>
      <c r="L447" s="19">
        <f t="shared" si="39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36"/>
        <v>0</v>
      </c>
      <c r="R447">
        <f t="shared" si="37"/>
        <v>1</v>
      </c>
      <c r="S447" t="s">
        <v>8308</v>
      </c>
      <c r="T447" t="s">
        <v>8314</v>
      </c>
      <c r="U447" s="19">
        <f t="shared" si="40"/>
        <v>42145.335358796292</v>
      </c>
      <c r="V447">
        <f t="shared" si="41"/>
        <v>2015</v>
      </c>
    </row>
    <row r="448" spans="1:22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 s="19">
        <f t="shared" si="38"/>
        <v>42067.083564814813</v>
      </c>
      <c r="K448">
        <v>1422842420</v>
      </c>
      <c r="L448" s="19">
        <f t="shared" si="39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36"/>
        <v>7</v>
      </c>
      <c r="R448">
        <f t="shared" si="37"/>
        <v>47.88</v>
      </c>
      <c r="S448" t="s">
        <v>8308</v>
      </c>
      <c r="T448" t="s">
        <v>8314</v>
      </c>
      <c r="U448" s="19">
        <f t="shared" si="40"/>
        <v>42067.083564814813</v>
      </c>
      <c r="V448">
        <f t="shared" si="41"/>
        <v>2015</v>
      </c>
    </row>
    <row r="449" spans="1:22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 s="19">
        <f t="shared" si="38"/>
        <v>41356.513460648144</v>
      </c>
      <c r="K449">
        <v>1361884763</v>
      </c>
      <c r="L449" s="19">
        <f t="shared" si="39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 t="shared" si="36"/>
        <v>0</v>
      </c>
      <c r="R449">
        <f t="shared" si="37"/>
        <v>5</v>
      </c>
      <c r="S449" t="s">
        <v>8308</v>
      </c>
      <c r="T449" t="s">
        <v>8314</v>
      </c>
      <c r="U449" s="19">
        <f t="shared" si="40"/>
        <v>41356.513460648144</v>
      </c>
      <c r="V449">
        <f t="shared" si="41"/>
        <v>2013</v>
      </c>
    </row>
    <row r="450" spans="1:22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9">
        <f t="shared" si="38"/>
        <v>41773.758043981477</v>
      </c>
      <c r="K450">
        <v>1398363095</v>
      </c>
      <c r="L450" s="19">
        <f t="shared" si="39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ref="Q450:Q513" si="42">ROUND(E450/D450*100,0)</f>
        <v>3</v>
      </c>
      <c r="R450">
        <f t="shared" ref="R450:R513" si="43">IFERROR(ROUND(E450/N450,2),0)</f>
        <v>20.5</v>
      </c>
      <c r="S450" t="s">
        <v>8308</v>
      </c>
      <c r="T450" t="s">
        <v>8314</v>
      </c>
      <c r="U450" s="19">
        <f t="shared" si="40"/>
        <v>41773.758043981477</v>
      </c>
      <c r="V450">
        <f t="shared" si="41"/>
        <v>2014</v>
      </c>
    </row>
    <row r="451" spans="1:22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 s="19">
        <f t="shared" ref="J451:J514" si="44">(((I451/60)/60)/24)+DATE(1970,1,1)</f>
        <v>41564.568113425928</v>
      </c>
      <c r="K451">
        <v>1379425085</v>
      </c>
      <c r="L451" s="19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si="42"/>
        <v>2</v>
      </c>
      <c r="R451">
        <f t="shared" si="43"/>
        <v>9</v>
      </c>
      <c r="S451" t="s">
        <v>8308</v>
      </c>
      <c r="T451" t="s">
        <v>8314</v>
      </c>
      <c r="U451" s="19">
        <f t="shared" ref="U451:U514" si="46">(((I451/60)/60)/24)+DATE(1970,1,1)</f>
        <v>41564.568113425928</v>
      </c>
      <c r="V451">
        <f t="shared" ref="V451:V514" si="47">YEAR(L451)</f>
        <v>2013</v>
      </c>
    </row>
    <row r="452" spans="1:22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 s="19">
        <f t="shared" si="44"/>
        <v>41684.946759259255</v>
      </c>
      <c r="K452">
        <v>1389825800</v>
      </c>
      <c r="L452" s="19">
        <f t="shared" si="45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42"/>
        <v>1</v>
      </c>
      <c r="R452">
        <f t="shared" si="43"/>
        <v>56.57</v>
      </c>
      <c r="S452" t="s">
        <v>8308</v>
      </c>
      <c r="T452" t="s">
        <v>8314</v>
      </c>
      <c r="U452" s="19">
        <f t="shared" si="46"/>
        <v>41684.946759259255</v>
      </c>
      <c r="V452">
        <f t="shared" si="47"/>
        <v>2014</v>
      </c>
    </row>
    <row r="453" spans="1:22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 s="19">
        <f t="shared" si="44"/>
        <v>41664.715173611112</v>
      </c>
      <c r="K453">
        <v>1388077791</v>
      </c>
      <c r="L453" s="19">
        <f t="shared" si="45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42"/>
        <v>0</v>
      </c>
      <c r="R453">
        <f t="shared" si="43"/>
        <v>0</v>
      </c>
      <c r="S453" t="s">
        <v>8308</v>
      </c>
      <c r="T453" t="s">
        <v>8314</v>
      </c>
      <c r="U453" s="19">
        <f t="shared" si="46"/>
        <v>41664.715173611112</v>
      </c>
      <c r="V453">
        <f t="shared" si="47"/>
        <v>2013</v>
      </c>
    </row>
    <row r="454" spans="1:22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 s="19">
        <f t="shared" si="44"/>
        <v>42137.703877314809</v>
      </c>
      <c r="K454">
        <v>1428944015</v>
      </c>
      <c r="L454" s="19">
        <f t="shared" si="45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 t="shared" si="42"/>
        <v>64</v>
      </c>
      <c r="R454">
        <f t="shared" si="43"/>
        <v>40</v>
      </c>
      <c r="S454" t="s">
        <v>8308</v>
      </c>
      <c r="T454" t="s">
        <v>8314</v>
      </c>
      <c r="U454" s="19">
        <f t="shared" si="46"/>
        <v>42137.703877314809</v>
      </c>
      <c r="V454">
        <f t="shared" si="47"/>
        <v>2015</v>
      </c>
    </row>
    <row r="455" spans="1:22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 s="19">
        <f t="shared" si="44"/>
        <v>42054.824988425928</v>
      </c>
      <c r="K455">
        <v>1422992879</v>
      </c>
      <c r="L455" s="19">
        <f t="shared" si="45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42"/>
        <v>0</v>
      </c>
      <c r="R455">
        <f t="shared" si="43"/>
        <v>13</v>
      </c>
      <c r="S455" t="s">
        <v>8308</v>
      </c>
      <c r="T455" t="s">
        <v>8314</v>
      </c>
      <c r="U455" s="19">
        <f t="shared" si="46"/>
        <v>42054.824988425928</v>
      </c>
      <c r="V455">
        <f t="shared" si="47"/>
        <v>2015</v>
      </c>
    </row>
    <row r="456" spans="1:22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 s="19">
        <f t="shared" si="44"/>
        <v>41969.551388888889</v>
      </c>
      <c r="K456">
        <v>1414343571</v>
      </c>
      <c r="L456" s="19">
        <f t="shared" si="45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42"/>
        <v>1</v>
      </c>
      <c r="R456">
        <f t="shared" si="43"/>
        <v>16.399999999999999</v>
      </c>
      <c r="S456" t="s">
        <v>8308</v>
      </c>
      <c r="T456" t="s">
        <v>8314</v>
      </c>
      <c r="U456" s="19">
        <f t="shared" si="46"/>
        <v>41969.551388888889</v>
      </c>
      <c r="V456">
        <f t="shared" si="47"/>
        <v>2014</v>
      </c>
    </row>
    <row r="457" spans="1:22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 s="19">
        <f t="shared" si="44"/>
        <v>41016.021527777775</v>
      </c>
      <c r="K457">
        <v>1330733022</v>
      </c>
      <c r="L457" s="19">
        <f t="shared" si="45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 t="shared" si="42"/>
        <v>0</v>
      </c>
      <c r="R457">
        <f t="shared" si="43"/>
        <v>22.5</v>
      </c>
      <c r="S457" t="s">
        <v>8308</v>
      </c>
      <c r="T457" t="s">
        <v>8314</v>
      </c>
      <c r="U457" s="19">
        <f t="shared" si="46"/>
        <v>41016.021527777775</v>
      </c>
      <c r="V457">
        <f t="shared" si="47"/>
        <v>2012</v>
      </c>
    </row>
    <row r="458" spans="1:22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 s="19">
        <f t="shared" si="44"/>
        <v>41569.165972222225</v>
      </c>
      <c r="K458">
        <v>1380559201</v>
      </c>
      <c r="L458" s="19">
        <f t="shared" si="45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 t="shared" si="42"/>
        <v>1</v>
      </c>
      <c r="R458">
        <f t="shared" si="43"/>
        <v>20.329999999999998</v>
      </c>
      <c r="S458" t="s">
        <v>8308</v>
      </c>
      <c r="T458" t="s">
        <v>8314</v>
      </c>
      <c r="U458" s="19">
        <f t="shared" si="46"/>
        <v>41569.165972222225</v>
      </c>
      <c r="V458">
        <f t="shared" si="47"/>
        <v>2013</v>
      </c>
    </row>
    <row r="459" spans="1:22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 s="19">
        <f t="shared" si="44"/>
        <v>41867.767500000002</v>
      </c>
      <c r="K459">
        <v>1405621512</v>
      </c>
      <c r="L459" s="19">
        <f t="shared" si="45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42"/>
        <v>0</v>
      </c>
      <c r="R459">
        <f t="shared" si="43"/>
        <v>0</v>
      </c>
      <c r="S459" t="s">
        <v>8308</v>
      </c>
      <c r="T459" t="s">
        <v>8314</v>
      </c>
      <c r="U459" s="19">
        <f t="shared" si="46"/>
        <v>41867.767500000002</v>
      </c>
      <c r="V459">
        <f t="shared" si="47"/>
        <v>2014</v>
      </c>
    </row>
    <row r="460" spans="1:22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 s="19">
        <f t="shared" si="44"/>
        <v>41408.69976851852</v>
      </c>
      <c r="K460">
        <v>1365958060</v>
      </c>
      <c r="L460" s="19">
        <f t="shared" si="45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42"/>
        <v>8</v>
      </c>
      <c r="R460">
        <f t="shared" si="43"/>
        <v>16.760000000000002</v>
      </c>
      <c r="S460" t="s">
        <v>8308</v>
      </c>
      <c r="T460" t="s">
        <v>8314</v>
      </c>
      <c r="U460" s="19">
        <f t="shared" si="46"/>
        <v>41408.69976851852</v>
      </c>
      <c r="V460">
        <f t="shared" si="47"/>
        <v>2013</v>
      </c>
    </row>
    <row r="461" spans="1:22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 s="19">
        <f t="shared" si="44"/>
        <v>40860.682025462964</v>
      </c>
      <c r="K461">
        <v>1316013727</v>
      </c>
      <c r="L461" s="19">
        <f t="shared" si="45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 t="shared" si="42"/>
        <v>0</v>
      </c>
      <c r="R461">
        <f t="shared" si="43"/>
        <v>25</v>
      </c>
      <c r="S461" t="s">
        <v>8308</v>
      </c>
      <c r="T461" t="s">
        <v>8314</v>
      </c>
      <c r="U461" s="19">
        <f t="shared" si="46"/>
        <v>40860.682025462964</v>
      </c>
      <c r="V461">
        <f t="shared" si="47"/>
        <v>2011</v>
      </c>
    </row>
    <row r="462" spans="1:22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 s="19">
        <f t="shared" si="44"/>
        <v>41791.166666666664</v>
      </c>
      <c r="K462">
        <v>1398862875</v>
      </c>
      <c r="L462" s="19">
        <f t="shared" si="45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 t="shared" si="42"/>
        <v>0</v>
      </c>
      <c r="R462">
        <f t="shared" si="43"/>
        <v>12.5</v>
      </c>
      <c r="S462" t="s">
        <v>8308</v>
      </c>
      <c r="T462" t="s">
        <v>8314</v>
      </c>
      <c r="U462" s="19">
        <f t="shared" si="46"/>
        <v>41791.166666666664</v>
      </c>
      <c r="V462">
        <f t="shared" si="47"/>
        <v>2014</v>
      </c>
    </row>
    <row r="463" spans="1:22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 s="19">
        <f t="shared" si="44"/>
        <v>41427.84684027778</v>
      </c>
      <c r="K463">
        <v>1368476367</v>
      </c>
      <c r="L463" s="19">
        <f t="shared" si="45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42"/>
        <v>0</v>
      </c>
      <c r="R463">
        <f t="shared" si="43"/>
        <v>0</v>
      </c>
      <c r="S463" t="s">
        <v>8308</v>
      </c>
      <c r="T463" t="s">
        <v>8314</v>
      </c>
      <c r="U463" s="19">
        <f t="shared" si="46"/>
        <v>41427.84684027778</v>
      </c>
      <c r="V463">
        <f t="shared" si="47"/>
        <v>2013</v>
      </c>
    </row>
    <row r="464" spans="1:22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 s="19">
        <f t="shared" si="44"/>
        <v>40765.126631944448</v>
      </c>
      <c r="K464">
        <v>1307761341</v>
      </c>
      <c r="L464" s="19">
        <f t="shared" si="45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 t="shared" si="42"/>
        <v>0</v>
      </c>
      <c r="R464">
        <f t="shared" si="43"/>
        <v>0</v>
      </c>
      <c r="S464" t="s">
        <v>8308</v>
      </c>
      <c r="T464" t="s">
        <v>8314</v>
      </c>
      <c r="U464" s="19">
        <f t="shared" si="46"/>
        <v>40765.126631944448</v>
      </c>
      <c r="V464">
        <f t="shared" si="47"/>
        <v>2011</v>
      </c>
    </row>
    <row r="465" spans="1:22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9">
        <f t="shared" si="44"/>
        <v>40810.710104166668</v>
      </c>
      <c r="K465">
        <v>1311699753</v>
      </c>
      <c r="L465" s="19">
        <f t="shared" si="45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42"/>
        <v>2</v>
      </c>
      <c r="R465">
        <f t="shared" si="43"/>
        <v>113.64</v>
      </c>
      <c r="S465" t="s">
        <v>8308</v>
      </c>
      <c r="T465" t="s">
        <v>8314</v>
      </c>
      <c r="U465" s="19">
        <f t="shared" si="46"/>
        <v>40810.710104166668</v>
      </c>
      <c r="V465">
        <f t="shared" si="47"/>
        <v>2011</v>
      </c>
    </row>
    <row r="466" spans="1:22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 s="19">
        <f t="shared" si="44"/>
        <v>42508.848784722228</v>
      </c>
      <c r="K466">
        <v>1461874935</v>
      </c>
      <c r="L466" s="19">
        <f t="shared" si="45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 t="shared" si="42"/>
        <v>0</v>
      </c>
      <c r="R466">
        <f t="shared" si="43"/>
        <v>1</v>
      </c>
      <c r="S466" t="s">
        <v>8308</v>
      </c>
      <c r="T466" t="s">
        <v>8314</v>
      </c>
      <c r="U466" s="19">
        <f t="shared" si="46"/>
        <v>42508.848784722228</v>
      </c>
      <c r="V466">
        <f t="shared" si="47"/>
        <v>2016</v>
      </c>
    </row>
    <row r="467" spans="1:22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 s="19">
        <f t="shared" si="44"/>
        <v>41817.120069444441</v>
      </c>
      <c r="K467">
        <v>1402455174</v>
      </c>
      <c r="L467" s="19">
        <f t="shared" si="45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42"/>
        <v>27</v>
      </c>
      <c r="R467">
        <f t="shared" si="43"/>
        <v>17.25</v>
      </c>
      <c r="S467" t="s">
        <v>8308</v>
      </c>
      <c r="T467" t="s">
        <v>8314</v>
      </c>
      <c r="U467" s="19">
        <f t="shared" si="46"/>
        <v>41817.120069444441</v>
      </c>
      <c r="V467">
        <f t="shared" si="47"/>
        <v>2014</v>
      </c>
    </row>
    <row r="468" spans="1:22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 s="19">
        <f t="shared" si="44"/>
        <v>41159.942870370374</v>
      </c>
      <c r="K468">
        <v>1344465464</v>
      </c>
      <c r="L468" s="19">
        <f t="shared" si="45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42"/>
        <v>1</v>
      </c>
      <c r="R468">
        <f t="shared" si="43"/>
        <v>15.2</v>
      </c>
      <c r="S468" t="s">
        <v>8308</v>
      </c>
      <c r="T468" t="s">
        <v>8314</v>
      </c>
      <c r="U468" s="19">
        <f t="shared" si="46"/>
        <v>41159.942870370374</v>
      </c>
      <c r="V468">
        <f t="shared" si="47"/>
        <v>2012</v>
      </c>
    </row>
    <row r="469" spans="1:22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9">
        <f t="shared" si="44"/>
        <v>41180.679791666669</v>
      </c>
      <c r="K469">
        <v>1344961134</v>
      </c>
      <c r="L469" s="19">
        <f t="shared" si="45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42"/>
        <v>22</v>
      </c>
      <c r="R469">
        <f t="shared" si="43"/>
        <v>110.64</v>
      </c>
      <c r="S469" t="s">
        <v>8308</v>
      </c>
      <c r="T469" t="s">
        <v>8314</v>
      </c>
      <c r="U469" s="19">
        <f t="shared" si="46"/>
        <v>41180.679791666669</v>
      </c>
      <c r="V469">
        <f t="shared" si="47"/>
        <v>2012</v>
      </c>
    </row>
    <row r="470" spans="1:22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 s="19">
        <f t="shared" si="44"/>
        <v>41101.160474537035</v>
      </c>
      <c r="K470">
        <v>1336795283</v>
      </c>
      <c r="L470" s="19">
        <f t="shared" si="45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 t="shared" si="42"/>
        <v>0</v>
      </c>
      <c r="R470">
        <f t="shared" si="43"/>
        <v>0</v>
      </c>
      <c r="S470" t="s">
        <v>8308</v>
      </c>
      <c r="T470" t="s">
        <v>8314</v>
      </c>
      <c r="U470" s="19">
        <f t="shared" si="46"/>
        <v>41101.160474537035</v>
      </c>
      <c r="V470">
        <f t="shared" si="47"/>
        <v>2012</v>
      </c>
    </row>
    <row r="471" spans="1:22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 s="19">
        <f t="shared" si="44"/>
        <v>41887.989861111113</v>
      </c>
      <c r="K471">
        <v>1404776724</v>
      </c>
      <c r="L471" s="19">
        <f t="shared" si="45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42"/>
        <v>0</v>
      </c>
      <c r="R471">
        <f t="shared" si="43"/>
        <v>0</v>
      </c>
      <c r="S471" t="s">
        <v>8308</v>
      </c>
      <c r="T471" t="s">
        <v>8314</v>
      </c>
      <c r="U471" s="19">
        <f t="shared" si="46"/>
        <v>41887.989861111113</v>
      </c>
      <c r="V471">
        <f t="shared" si="47"/>
        <v>2014</v>
      </c>
    </row>
    <row r="472" spans="1:22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 s="19">
        <f t="shared" si="44"/>
        <v>41655.166666666664</v>
      </c>
      <c r="K472">
        <v>1385524889</v>
      </c>
      <c r="L472" s="19">
        <f t="shared" si="45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42"/>
        <v>1</v>
      </c>
      <c r="R472">
        <f t="shared" si="43"/>
        <v>25.5</v>
      </c>
      <c r="S472" t="s">
        <v>8308</v>
      </c>
      <c r="T472" t="s">
        <v>8314</v>
      </c>
      <c r="U472" s="19">
        <f t="shared" si="46"/>
        <v>41655.166666666664</v>
      </c>
      <c r="V472">
        <f t="shared" si="47"/>
        <v>2013</v>
      </c>
    </row>
    <row r="473" spans="1:22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9">
        <f t="shared" si="44"/>
        <v>41748.680312500001</v>
      </c>
      <c r="K473">
        <v>1394039979</v>
      </c>
      <c r="L473" s="19">
        <f t="shared" si="45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42"/>
        <v>12</v>
      </c>
      <c r="R473">
        <f t="shared" si="43"/>
        <v>38.479999999999997</v>
      </c>
      <c r="S473" t="s">
        <v>8308</v>
      </c>
      <c r="T473" t="s">
        <v>8314</v>
      </c>
      <c r="U473" s="19">
        <f t="shared" si="46"/>
        <v>41748.680312500001</v>
      </c>
      <c r="V473">
        <f t="shared" si="47"/>
        <v>2014</v>
      </c>
    </row>
    <row r="474" spans="1:22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 s="19">
        <f t="shared" si="44"/>
        <v>41874.922662037039</v>
      </c>
      <c r="K474">
        <v>1406239718</v>
      </c>
      <c r="L474" s="19">
        <f t="shared" si="45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42"/>
        <v>18</v>
      </c>
      <c r="R474">
        <f t="shared" si="43"/>
        <v>28.2</v>
      </c>
      <c r="S474" t="s">
        <v>8308</v>
      </c>
      <c r="T474" t="s">
        <v>8314</v>
      </c>
      <c r="U474" s="19">
        <f t="shared" si="46"/>
        <v>41874.922662037039</v>
      </c>
      <c r="V474">
        <f t="shared" si="47"/>
        <v>2014</v>
      </c>
    </row>
    <row r="475" spans="1:22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 s="19">
        <f t="shared" si="44"/>
        <v>41899.698136574072</v>
      </c>
      <c r="K475">
        <v>1408380319</v>
      </c>
      <c r="L475" s="19">
        <f t="shared" si="45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42"/>
        <v>3</v>
      </c>
      <c r="R475">
        <f t="shared" si="43"/>
        <v>61.5</v>
      </c>
      <c r="S475" t="s">
        <v>8308</v>
      </c>
      <c r="T475" t="s">
        <v>8314</v>
      </c>
      <c r="U475" s="19">
        <f t="shared" si="46"/>
        <v>41899.698136574072</v>
      </c>
      <c r="V475">
        <f t="shared" si="47"/>
        <v>2014</v>
      </c>
    </row>
    <row r="476" spans="1:22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 s="19">
        <f t="shared" si="44"/>
        <v>42783.329039351855</v>
      </c>
      <c r="K476">
        <v>1484726029</v>
      </c>
      <c r="L476" s="19">
        <f t="shared" si="45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42"/>
        <v>0</v>
      </c>
      <c r="R476">
        <f t="shared" si="43"/>
        <v>1</v>
      </c>
      <c r="S476" t="s">
        <v>8308</v>
      </c>
      <c r="T476" t="s">
        <v>8314</v>
      </c>
      <c r="U476" s="19">
        <f t="shared" si="46"/>
        <v>42783.329039351855</v>
      </c>
      <c r="V476">
        <f t="shared" si="47"/>
        <v>2017</v>
      </c>
    </row>
    <row r="477" spans="1:22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 s="19">
        <f t="shared" si="44"/>
        <v>42130.086145833338</v>
      </c>
      <c r="K477">
        <v>1428285843</v>
      </c>
      <c r="L477" s="19">
        <f t="shared" si="45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42"/>
        <v>0</v>
      </c>
      <c r="R477">
        <f t="shared" si="43"/>
        <v>0</v>
      </c>
      <c r="S477" t="s">
        <v>8308</v>
      </c>
      <c r="T477" t="s">
        <v>8314</v>
      </c>
      <c r="U477" s="19">
        <f t="shared" si="46"/>
        <v>42130.086145833338</v>
      </c>
      <c r="V477">
        <f t="shared" si="47"/>
        <v>2015</v>
      </c>
    </row>
    <row r="478" spans="1:22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9">
        <f t="shared" si="44"/>
        <v>41793.165972222225</v>
      </c>
      <c r="K478">
        <v>1398727441</v>
      </c>
      <c r="L478" s="19">
        <f t="shared" si="45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42"/>
        <v>2</v>
      </c>
      <c r="R478">
        <f t="shared" si="43"/>
        <v>39.57</v>
      </c>
      <c r="S478" t="s">
        <v>8308</v>
      </c>
      <c r="T478" t="s">
        <v>8314</v>
      </c>
      <c r="U478" s="19">
        <f t="shared" si="46"/>
        <v>41793.165972222225</v>
      </c>
      <c r="V478">
        <f t="shared" si="47"/>
        <v>2014</v>
      </c>
    </row>
    <row r="479" spans="1:22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 s="19">
        <f t="shared" si="44"/>
        <v>41047.83488425926</v>
      </c>
      <c r="K479">
        <v>1332187334</v>
      </c>
      <c r="L479" s="19">
        <f t="shared" si="45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42"/>
        <v>0</v>
      </c>
      <c r="R479">
        <f t="shared" si="43"/>
        <v>0</v>
      </c>
      <c r="S479" t="s">
        <v>8308</v>
      </c>
      <c r="T479" t="s">
        <v>8314</v>
      </c>
      <c r="U479" s="19">
        <f t="shared" si="46"/>
        <v>41047.83488425926</v>
      </c>
      <c r="V479">
        <f t="shared" si="47"/>
        <v>2012</v>
      </c>
    </row>
    <row r="480" spans="1:22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 s="19">
        <f t="shared" si="44"/>
        <v>42095.869317129633</v>
      </c>
      <c r="K480">
        <v>1425333109</v>
      </c>
      <c r="L480" s="19">
        <f t="shared" si="45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 t="shared" si="42"/>
        <v>0</v>
      </c>
      <c r="R480">
        <f t="shared" si="43"/>
        <v>0</v>
      </c>
      <c r="S480" t="s">
        <v>8308</v>
      </c>
      <c r="T480" t="s">
        <v>8314</v>
      </c>
      <c r="U480" s="19">
        <f t="shared" si="46"/>
        <v>42095.869317129633</v>
      </c>
      <c r="V480">
        <f t="shared" si="47"/>
        <v>2015</v>
      </c>
    </row>
    <row r="481" spans="1:22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9">
        <f t="shared" si="44"/>
        <v>41964.449479166666</v>
      </c>
      <c r="K481">
        <v>1411379235</v>
      </c>
      <c r="L481" s="19">
        <f t="shared" si="45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42"/>
        <v>33</v>
      </c>
      <c r="R481">
        <f t="shared" si="43"/>
        <v>88.8</v>
      </c>
      <c r="S481" t="s">
        <v>8308</v>
      </c>
      <c r="T481" t="s">
        <v>8314</v>
      </c>
      <c r="U481" s="19">
        <f t="shared" si="46"/>
        <v>41964.449479166666</v>
      </c>
      <c r="V481">
        <f t="shared" si="47"/>
        <v>2014</v>
      </c>
    </row>
    <row r="482" spans="1:22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9">
        <f t="shared" si="44"/>
        <v>41495.500173611108</v>
      </c>
      <c r="K482">
        <v>1373457615</v>
      </c>
      <c r="L482" s="19">
        <f t="shared" si="45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 t="shared" si="42"/>
        <v>19</v>
      </c>
      <c r="R482">
        <f t="shared" si="43"/>
        <v>55.46</v>
      </c>
      <c r="S482" t="s">
        <v>8308</v>
      </c>
      <c r="T482" t="s">
        <v>8314</v>
      </c>
      <c r="U482" s="19">
        <f t="shared" si="46"/>
        <v>41495.500173611108</v>
      </c>
      <c r="V482">
        <f t="shared" si="47"/>
        <v>2013</v>
      </c>
    </row>
    <row r="483" spans="1:22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9">
        <f t="shared" si="44"/>
        <v>41192.672326388885</v>
      </c>
      <c r="K483">
        <v>1347293289</v>
      </c>
      <c r="L483" s="19">
        <f t="shared" si="45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42"/>
        <v>6</v>
      </c>
      <c r="R483">
        <f t="shared" si="43"/>
        <v>87.14</v>
      </c>
      <c r="S483" t="s">
        <v>8308</v>
      </c>
      <c r="T483" t="s">
        <v>8314</v>
      </c>
      <c r="U483" s="19">
        <f t="shared" si="46"/>
        <v>41192.672326388885</v>
      </c>
      <c r="V483">
        <f t="shared" si="47"/>
        <v>2012</v>
      </c>
    </row>
    <row r="484" spans="1:22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 s="19">
        <f t="shared" si="44"/>
        <v>42474.606944444444</v>
      </c>
      <c r="K484">
        <v>1458336690</v>
      </c>
      <c r="L484" s="19">
        <f t="shared" si="45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 t="shared" si="42"/>
        <v>0</v>
      </c>
      <c r="R484">
        <f t="shared" si="43"/>
        <v>10</v>
      </c>
      <c r="S484" t="s">
        <v>8308</v>
      </c>
      <c r="T484" t="s">
        <v>8314</v>
      </c>
      <c r="U484" s="19">
        <f t="shared" si="46"/>
        <v>42474.606944444444</v>
      </c>
      <c r="V484">
        <f t="shared" si="47"/>
        <v>2016</v>
      </c>
    </row>
    <row r="485" spans="1:22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9">
        <f t="shared" si="44"/>
        <v>41303.197592592594</v>
      </c>
      <c r="K485">
        <v>1354250672</v>
      </c>
      <c r="L485" s="19">
        <f t="shared" si="45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42"/>
        <v>50</v>
      </c>
      <c r="R485">
        <f t="shared" si="43"/>
        <v>51.22</v>
      </c>
      <c r="S485" t="s">
        <v>8308</v>
      </c>
      <c r="T485" t="s">
        <v>8314</v>
      </c>
      <c r="U485" s="19">
        <f t="shared" si="46"/>
        <v>41303.197592592594</v>
      </c>
      <c r="V485">
        <f t="shared" si="47"/>
        <v>2012</v>
      </c>
    </row>
    <row r="486" spans="1:22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 s="19">
        <f t="shared" si="44"/>
        <v>42313.981157407412</v>
      </c>
      <c r="K486">
        <v>1443220372</v>
      </c>
      <c r="L486" s="19">
        <f t="shared" si="45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 t="shared" si="42"/>
        <v>0</v>
      </c>
      <c r="R486">
        <f t="shared" si="43"/>
        <v>13.55</v>
      </c>
      <c r="S486" t="s">
        <v>8308</v>
      </c>
      <c r="T486" t="s">
        <v>8314</v>
      </c>
      <c r="U486" s="19">
        <f t="shared" si="46"/>
        <v>42313.981157407412</v>
      </c>
      <c r="V486">
        <f t="shared" si="47"/>
        <v>2015</v>
      </c>
    </row>
    <row r="487" spans="1:22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9">
        <f t="shared" si="44"/>
        <v>41411.50577546296</v>
      </c>
      <c r="K487">
        <v>1366200499</v>
      </c>
      <c r="L487" s="19">
        <f t="shared" si="45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 t="shared" si="42"/>
        <v>22</v>
      </c>
      <c r="R487">
        <f t="shared" si="43"/>
        <v>66.52</v>
      </c>
      <c r="S487" t="s">
        <v>8308</v>
      </c>
      <c r="T487" t="s">
        <v>8314</v>
      </c>
      <c r="U487" s="19">
        <f t="shared" si="46"/>
        <v>41411.50577546296</v>
      </c>
      <c r="V487">
        <f t="shared" si="47"/>
        <v>2013</v>
      </c>
    </row>
    <row r="488" spans="1:22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 s="19">
        <f t="shared" si="44"/>
        <v>41791.94258101852</v>
      </c>
      <c r="K488">
        <v>1399070239</v>
      </c>
      <c r="L488" s="19">
        <f t="shared" si="45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42"/>
        <v>0</v>
      </c>
      <c r="R488">
        <f t="shared" si="43"/>
        <v>50</v>
      </c>
      <c r="S488" t="s">
        <v>8308</v>
      </c>
      <c r="T488" t="s">
        <v>8314</v>
      </c>
      <c r="U488" s="19">
        <f t="shared" si="46"/>
        <v>41791.94258101852</v>
      </c>
      <c r="V488">
        <f t="shared" si="47"/>
        <v>2014</v>
      </c>
    </row>
    <row r="489" spans="1:22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 s="19">
        <f t="shared" si="44"/>
        <v>42729.636504629627</v>
      </c>
      <c r="K489">
        <v>1477491394</v>
      </c>
      <c r="L489" s="19">
        <f t="shared" si="45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 t="shared" si="42"/>
        <v>0</v>
      </c>
      <c r="R489">
        <f t="shared" si="43"/>
        <v>0</v>
      </c>
      <c r="S489" t="s">
        <v>8308</v>
      </c>
      <c r="T489" t="s">
        <v>8314</v>
      </c>
      <c r="U489" s="19">
        <f t="shared" si="46"/>
        <v>42729.636504629627</v>
      </c>
      <c r="V489">
        <f t="shared" si="47"/>
        <v>2016</v>
      </c>
    </row>
    <row r="490" spans="1:22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 s="19">
        <f t="shared" si="44"/>
        <v>42744.054398148146</v>
      </c>
      <c r="K490">
        <v>1481332700</v>
      </c>
      <c r="L490" s="19">
        <f t="shared" si="45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42"/>
        <v>0</v>
      </c>
      <c r="R490">
        <f t="shared" si="43"/>
        <v>0</v>
      </c>
      <c r="S490" t="s">
        <v>8308</v>
      </c>
      <c r="T490" t="s">
        <v>8314</v>
      </c>
      <c r="U490" s="19">
        <f t="shared" si="46"/>
        <v>42744.054398148146</v>
      </c>
      <c r="V490">
        <f t="shared" si="47"/>
        <v>2016</v>
      </c>
    </row>
    <row r="491" spans="1:22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 s="19">
        <f t="shared" si="44"/>
        <v>40913.481249999997</v>
      </c>
      <c r="K491">
        <v>1323084816</v>
      </c>
      <c r="L491" s="19">
        <f t="shared" si="45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 t="shared" si="42"/>
        <v>0</v>
      </c>
      <c r="R491">
        <f t="shared" si="43"/>
        <v>71.67</v>
      </c>
      <c r="S491" t="s">
        <v>8308</v>
      </c>
      <c r="T491" t="s">
        <v>8314</v>
      </c>
      <c r="U491" s="19">
        <f t="shared" si="46"/>
        <v>40913.481249999997</v>
      </c>
      <c r="V491">
        <f t="shared" si="47"/>
        <v>2011</v>
      </c>
    </row>
    <row r="492" spans="1:22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 s="19">
        <f t="shared" si="44"/>
        <v>41143.968576388892</v>
      </c>
      <c r="K492">
        <v>1343085285</v>
      </c>
      <c r="L492" s="19">
        <f t="shared" si="45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 t="shared" si="42"/>
        <v>0</v>
      </c>
      <c r="R492">
        <f t="shared" si="43"/>
        <v>0</v>
      </c>
      <c r="S492" t="s">
        <v>8308</v>
      </c>
      <c r="T492" t="s">
        <v>8314</v>
      </c>
      <c r="U492" s="19">
        <f t="shared" si="46"/>
        <v>41143.968576388892</v>
      </c>
      <c r="V492">
        <f t="shared" si="47"/>
        <v>2012</v>
      </c>
    </row>
    <row r="493" spans="1:22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 s="19">
        <f t="shared" si="44"/>
        <v>42396.982627314821</v>
      </c>
      <c r="K493">
        <v>1451345699</v>
      </c>
      <c r="L493" s="19">
        <f t="shared" si="45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 t="shared" si="42"/>
        <v>0</v>
      </c>
      <c r="R493">
        <f t="shared" si="43"/>
        <v>0</v>
      </c>
      <c r="S493" t="s">
        <v>8308</v>
      </c>
      <c r="T493" t="s">
        <v>8314</v>
      </c>
      <c r="U493" s="19">
        <f t="shared" si="46"/>
        <v>42396.982627314821</v>
      </c>
      <c r="V493">
        <f t="shared" si="47"/>
        <v>2015</v>
      </c>
    </row>
    <row r="494" spans="1:22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 s="19">
        <f t="shared" si="44"/>
        <v>42656.03506944445</v>
      </c>
      <c r="K494">
        <v>1471135830</v>
      </c>
      <c r="L494" s="19">
        <f t="shared" si="45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42"/>
        <v>0</v>
      </c>
      <c r="R494">
        <f t="shared" si="43"/>
        <v>0</v>
      </c>
      <c r="S494" t="s">
        <v>8308</v>
      </c>
      <c r="T494" t="s">
        <v>8314</v>
      </c>
      <c r="U494" s="19">
        <f t="shared" si="46"/>
        <v>42656.03506944445</v>
      </c>
      <c r="V494">
        <f t="shared" si="47"/>
        <v>2016</v>
      </c>
    </row>
    <row r="495" spans="1:22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 s="19">
        <f t="shared" si="44"/>
        <v>42144.726134259254</v>
      </c>
      <c r="K495">
        <v>1429550738</v>
      </c>
      <c r="L495" s="19">
        <f t="shared" si="45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 t="shared" si="42"/>
        <v>0</v>
      </c>
      <c r="R495">
        <f t="shared" si="43"/>
        <v>0</v>
      </c>
      <c r="S495" t="s">
        <v>8308</v>
      </c>
      <c r="T495" t="s">
        <v>8314</v>
      </c>
      <c r="U495" s="19">
        <f t="shared" si="46"/>
        <v>42144.726134259254</v>
      </c>
      <c r="V495">
        <f t="shared" si="47"/>
        <v>2015</v>
      </c>
    </row>
    <row r="496" spans="1:22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 s="19">
        <f t="shared" si="44"/>
        <v>41823.125</v>
      </c>
      <c r="K496">
        <v>1402343765</v>
      </c>
      <c r="L496" s="19">
        <f t="shared" si="45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 t="shared" si="42"/>
        <v>0</v>
      </c>
      <c r="R496">
        <f t="shared" si="43"/>
        <v>10.33</v>
      </c>
      <c r="S496" t="s">
        <v>8308</v>
      </c>
      <c r="T496" t="s">
        <v>8314</v>
      </c>
      <c r="U496" s="19">
        <f t="shared" si="46"/>
        <v>41823.125</v>
      </c>
      <c r="V496">
        <f t="shared" si="47"/>
        <v>2014</v>
      </c>
    </row>
    <row r="497" spans="1:22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 s="19">
        <f t="shared" si="44"/>
        <v>42201.827604166669</v>
      </c>
      <c r="K497">
        <v>1434484305</v>
      </c>
      <c r="L497" s="19">
        <f t="shared" si="45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42"/>
        <v>0</v>
      </c>
      <c r="R497">
        <f t="shared" si="43"/>
        <v>0</v>
      </c>
      <c r="S497" t="s">
        <v>8308</v>
      </c>
      <c r="T497" t="s">
        <v>8314</v>
      </c>
      <c r="U497" s="19">
        <f t="shared" si="46"/>
        <v>42201.827604166669</v>
      </c>
      <c r="V497">
        <f t="shared" si="47"/>
        <v>2015</v>
      </c>
    </row>
    <row r="498" spans="1:22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 s="19">
        <f t="shared" si="44"/>
        <v>41680.93141203704</v>
      </c>
      <c r="K498">
        <v>1386886874</v>
      </c>
      <c r="L498" s="19">
        <f t="shared" si="45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42"/>
        <v>0</v>
      </c>
      <c r="R498">
        <f t="shared" si="43"/>
        <v>1</v>
      </c>
      <c r="S498" t="s">
        <v>8308</v>
      </c>
      <c r="T498" t="s">
        <v>8314</v>
      </c>
      <c r="U498" s="19">
        <f t="shared" si="46"/>
        <v>41680.93141203704</v>
      </c>
      <c r="V498">
        <f t="shared" si="47"/>
        <v>2013</v>
      </c>
    </row>
    <row r="499" spans="1:22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 s="19">
        <f t="shared" si="44"/>
        <v>41998.208333333328</v>
      </c>
      <c r="K499">
        <v>1414889665</v>
      </c>
      <c r="L499" s="19">
        <f t="shared" si="45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42"/>
        <v>1</v>
      </c>
      <c r="R499">
        <f t="shared" si="43"/>
        <v>10</v>
      </c>
      <c r="S499" t="s">
        <v>8308</v>
      </c>
      <c r="T499" t="s">
        <v>8314</v>
      </c>
      <c r="U499" s="19">
        <f t="shared" si="46"/>
        <v>41998.208333333328</v>
      </c>
      <c r="V499">
        <f t="shared" si="47"/>
        <v>2014</v>
      </c>
    </row>
    <row r="500" spans="1:22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9">
        <f t="shared" si="44"/>
        <v>40900.762141203704</v>
      </c>
      <c r="K500">
        <v>1321035449</v>
      </c>
      <c r="L500" s="19">
        <f t="shared" si="45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42"/>
        <v>5</v>
      </c>
      <c r="R500">
        <f t="shared" si="43"/>
        <v>136.09</v>
      </c>
      <c r="S500" t="s">
        <v>8308</v>
      </c>
      <c r="T500" t="s">
        <v>8314</v>
      </c>
      <c r="U500" s="19">
        <f t="shared" si="46"/>
        <v>40900.762141203704</v>
      </c>
      <c r="V500">
        <f t="shared" si="47"/>
        <v>2011</v>
      </c>
    </row>
    <row r="501" spans="1:22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9">
        <f t="shared" si="44"/>
        <v>40098.874305555553</v>
      </c>
      <c r="K501">
        <v>1250630968</v>
      </c>
      <c r="L501" s="19">
        <f t="shared" si="45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42"/>
        <v>10</v>
      </c>
      <c r="R501">
        <f t="shared" si="43"/>
        <v>73.459999999999994</v>
      </c>
      <c r="S501" t="s">
        <v>8308</v>
      </c>
      <c r="T501" t="s">
        <v>8314</v>
      </c>
      <c r="U501" s="19">
        <f t="shared" si="46"/>
        <v>40098.874305555553</v>
      </c>
      <c r="V501">
        <f t="shared" si="47"/>
        <v>2009</v>
      </c>
    </row>
    <row r="502" spans="1:22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 s="19">
        <f t="shared" si="44"/>
        <v>40306.927777777775</v>
      </c>
      <c r="K502">
        <v>1268255751</v>
      </c>
      <c r="L502" s="19">
        <f t="shared" si="45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 t="shared" si="42"/>
        <v>3</v>
      </c>
      <c r="R502">
        <f t="shared" si="43"/>
        <v>53.75</v>
      </c>
      <c r="S502" t="s">
        <v>8308</v>
      </c>
      <c r="T502" t="s">
        <v>8314</v>
      </c>
      <c r="U502" s="19">
        <f t="shared" si="46"/>
        <v>40306.927777777775</v>
      </c>
      <c r="V502">
        <f t="shared" si="47"/>
        <v>2010</v>
      </c>
    </row>
    <row r="503" spans="1:22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 s="19">
        <f t="shared" si="44"/>
        <v>40733.234386574077</v>
      </c>
      <c r="K503">
        <v>1307597851</v>
      </c>
      <c r="L503" s="19">
        <f t="shared" si="45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42"/>
        <v>0</v>
      </c>
      <c r="R503">
        <f t="shared" si="43"/>
        <v>0</v>
      </c>
      <c r="S503" t="s">
        <v>8308</v>
      </c>
      <c r="T503" t="s">
        <v>8314</v>
      </c>
      <c r="U503" s="19">
        <f t="shared" si="46"/>
        <v>40733.234386574077</v>
      </c>
      <c r="V503">
        <f t="shared" si="47"/>
        <v>2011</v>
      </c>
    </row>
    <row r="504" spans="1:22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 s="19">
        <f t="shared" si="44"/>
        <v>40986.511863425927</v>
      </c>
      <c r="K504">
        <v>1329484625</v>
      </c>
      <c r="L504" s="19">
        <f t="shared" si="45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42"/>
        <v>1</v>
      </c>
      <c r="R504">
        <f t="shared" si="43"/>
        <v>57.5</v>
      </c>
      <c r="S504" t="s">
        <v>8308</v>
      </c>
      <c r="T504" t="s">
        <v>8314</v>
      </c>
      <c r="U504" s="19">
        <f t="shared" si="46"/>
        <v>40986.511863425927</v>
      </c>
      <c r="V504">
        <f t="shared" si="47"/>
        <v>2012</v>
      </c>
    </row>
    <row r="505" spans="1:22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 s="19">
        <f t="shared" si="44"/>
        <v>42021.526655092588</v>
      </c>
      <c r="K505">
        <v>1418906303</v>
      </c>
      <c r="L505" s="19">
        <f t="shared" si="45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42"/>
        <v>2</v>
      </c>
      <c r="R505">
        <f t="shared" si="43"/>
        <v>12.67</v>
      </c>
      <c r="S505" t="s">
        <v>8308</v>
      </c>
      <c r="T505" t="s">
        <v>8314</v>
      </c>
      <c r="U505" s="19">
        <f t="shared" si="46"/>
        <v>42021.526655092588</v>
      </c>
      <c r="V505">
        <f t="shared" si="47"/>
        <v>2014</v>
      </c>
    </row>
    <row r="506" spans="1:22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 s="19">
        <f t="shared" si="44"/>
        <v>41009.941979166666</v>
      </c>
      <c r="K506">
        <v>1328916987</v>
      </c>
      <c r="L506" s="19">
        <f t="shared" si="45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42"/>
        <v>1</v>
      </c>
      <c r="R506">
        <f t="shared" si="43"/>
        <v>67</v>
      </c>
      <c r="S506" t="s">
        <v>8308</v>
      </c>
      <c r="T506" t="s">
        <v>8314</v>
      </c>
      <c r="U506" s="19">
        <f t="shared" si="46"/>
        <v>41009.941979166666</v>
      </c>
      <c r="V506">
        <f t="shared" si="47"/>
        <v>2012</v>
      </c>
    </row>
    <row r="507" spans="1:22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 s="19">
        <f t="shared" si="44"/>
        <v>42363.098217592589</v>
      </c>
      <c r="K507">
        <v>1447122086</v>
      </c>
      <c r="L507" s="19">
        <f t="shared" si="45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42"/>
        <v>0</v>
      </c>
      <c r="R507">
        <f t="shared" si="43"/>
        <v>3.71</v>
      </c>
      <c r="S507" t="s">
        <v>8308</v>
      </c>
      <c r="T507" t="s">
        <v>8314</v>
      </c>
      <c r="U507" s="19">
        <f t="shared" si="46"/>
        <v>42363.098217592589</v>
      </c>
      <c r="V507">
        <f t="shared" si="47"/>
        <v>2015</v>
      </c>
    </row>
    <row r="508" spans="1:22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 s="19">
        <f t="shared" si="44"/>
        <v>41496.552314814813</v>
      </c>
      <c r="K508">
        <v>1373548520</v>
      </c>
      <c r="L508" s="19">
        <f t="shared" si="45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42"/>
        <v>0</v>
      </c>
      <c r="R508">
        <f t="shared" si="43"/>
        <v>250</v>
      </c>
      <c r="S508" t="s">
        <v>8308</v>
      </c>
      <c r="T508" t="s">
        <v>8314</v>
      </c>
      <c r="U508" s="19">
        <f t="shared" si="46"/>
        <v>41496.552314814813</v>
      </c>
      <c r="V508">
        <f t="shared" si="47"/>
        <v>2013</v>
      </c>
    </row>
    <row r="509" spans="1:22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 s="19">
        <f t="shared" si="44"/>
        <v>41201.958993055552</v>
      </c>
      <c r="K509">
        <v>1346799657</v>
      </c>
      <c r="L509" s="19">
        <f t="shared" si="45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42"/>
        <v>3</v>
      </c>
      <c r="R509">
        <f t="shared" si="43"/>
        <v>64</v>
      </c>
      <c r="S509" t="s">
        <v>8308</v>
      </c>
      <c r="T509" t="s">
        <v>8314</v>
      </c>
      <c r="U509" s="19">
        <f t="shared" si="46"/>
        <v>41201.958993055552</v>
      </c>
      <c r="V509">
        <f t="shared" si="47"/>
        <v>2012</v>
      </c>
    </row>
    <row r="510" spans="1:22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 s="19">
        <f t="shared" si="44"/>
        <v>41054.593055555553</v>
      </c>
      <c r="K510">
        <v>1332808501</v>
      </c>
      <c r="L510" s="19">
        <f t="shared" si="45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42"/>
        <v>1</v>
      </c>
      <c r="R510">
        <f t="shared" si="43"/>
        <v>133.33000000000001</v>
      </c>
      <c r="S510" t="s">
        <v>8308</v>
      </c>
      <c r="T510" t="s">
        <v>8314</v>
      </c>
      <c r="U510" s="19">
        <f t="shared" si="46"/>
        <v>41054.593055555553</v>
      </c>
      <c r="V510">
        <f t="shared" si="47"/>
        <v>2012</v>
      </c>
    </row>
    <row r="511" spans="1:22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 s="19">
        <f t="shared" si="44"/>
        <v>42183.631597222222</v>
      </c>
      <c r="K511">
        <v>1432912170</v>
      </c>
      <c r="L511" s="19">
        <f t="shared" si="45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42"/>
        <v>0</v>
      </c>
      <c r="R511">
        <f t="shared" si="43"/>
        <v>10</v>
      </c>
      <c r="S511" t="s">
        <v>8308</v>
      </c>
      <c r="T511" t="s">
        <v>8314</v>
      </c>
      <c r="U511" s="19">
        <f t="shared" si="46"/>
        <v>42183.631597222222</v>
      </c>
      <c r="V511">
        <f t="shared" si="47"/>
        <v>2015</v>
      </c>
    </row>
    <row r="512" spans="1:22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 s="19">
        <f t="shared" si="44"/>
        <v>42430.176377314812</v>
      </c>
      <c r="K512">
        <v>1454213639</v>
      </c>
      <c r="L512" s="19">
        <f t="shared" si="45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42"/>
        <v>0</v>
      </c>
      <c r="R512">
        <f t="shared" si="43"/>
        <v>0</v>
      </c>
      <c r="S512" t="s">
        <v>8308</v>
      </c>
      <c r="T512" t="s">
        <v>8314</v>
      </c>
      <c r="U512" s="19">
        <f t="shared" si="46"/>
        <v>42430.176377314812</v>
      </c>
      <c r="V512">
        <f t="shared" si="47"/>
        <v>2016</v>
      </c>
    </row>
    <row r="513" spans="1:22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 s="19">
        <f t="shared" si="44"/>
        <v>41370.261365740742</v>
      </c>
      <c r="K513">
        <v>1362640582</v>
      </c>
      <c r="L513" s="19">
        <f t="shared" si="45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42"/>
        <v>3</v>
      </c>
      <c r="R513">
        <f t="shared" si="43"/>
        <v>30</v>
      </c>
      <c r="S513" t="s">
        <v>8308</v>
      </c>
      <c r="T513" t="s">
        <v>8314</v>
      </c>
      <c r="U513" s="19">
        <f t="shared" si="46"/>
        <v>41370.261365740742</v>
      </c>
      <c r="V513">
        <f t="shared" si="47"/>
        <v>2013</v>
      </c>
    </row>
    <row r="514" spans="1:22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 s="19">
        <f t="shared" si="44"/>
        <v>42694.783877314811</v>
      </c>
      <c r="K514">
        <v>1475776127</v>
      </c>
      <c r="L514" s="19">
        <f t="shared" si="45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 t="shared" ref="Q514:Q577" si="48">ROUND(E514/D514*100,0)</f>
        <v>0</v>
      </c>
      <c r="R514">
        <f t="shared" ref="R514:R577" si="49">IFERROR(ROUND(E514/N514,2),0)</f>
        <v>5.5</v>
      </c>
      <c r="S514" t="s">
        <v>8308</v>
      </c>
      <c r="T514" t="s">
        <v>8314</v>
      </c>
      <c r="U514" s="19">
        <f t="shared" si="46"/>
        <v>42694.783877314811</v>
      </c>
      <c r="V514">
        <f t="shared" si="47"/>
        <v>2016</v>
      </c>
    </row>
    <row r="515" spans="1:22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9">
        <f t="shared" ref="J515:J578" si="50">(((I515/60)/60)/24)+DATE(1970,1,1)</f>
        <v>42597.291666666672</v>
      </c>
      <c r="K515">
        <v>1467387705</v>
      </c>
      <c r="L515" s="19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si="48"/>
        <v>14</v>
      </c>
      <c r="R515">
        <f t="shared" si="49"/>
        <v>102.38</v>
      </c>
      <c r="S515" t="s">
        <v>8308</v>
      </c>
      <c r="T515" t="s">
        <v>8314</v>
      </c>
      <c r="U515" s="19">
        <f t="shared" ref="U515:U578" si="52">(((I515/60)/60)/24)+DATE(1970,1,1)</f>
        <v>42597.291666666672</v>
      </c>
      <c r="V515">
        <f t="shared" ref="V515:V578" si="53">YEAR(L515)</f>
        <v>2016</v>
      </c>
    </row>
    <row r="516" spans="1:22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 s="19">
        <f t="shared" si="50"/>
        <v>41860.613969907405</v>
      </c>
      <c r="K516">
        <v>1405003447</v>
      </c>
      <c r="L516" s="19">
        <f t="shared" si="51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48"/>
        <v>3</v>
      </c>
      <c r="R516">
        <f t="shared" si="49"/>
        <v>16.670000000000002</v>
      </c>
      <c r="S516" t="s">
        <v>8308</v>
      </c>
      <c r="T516" t="s">
        <v>8314</v>
      </c>
      <c r="U516" s="19">
        <f t="shared" si="52"/>
        <v>41860.613969907405</v>
      </c>
      <c r="V516">
        <f t="shared" si="53"/>
        <v>2014</v>
      </c>
    </row>
    <row r="517" spans="1:22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9">
        <f t="shared" si="50"/>
        <v>42367.490752314814</v>
      </c>
      <c r="K517">
        <v>1447933601</v>
      </c>
      <c r="L517" s="19">
        <f t="shared" si="51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48"/>
        <v>25</v>
      </c>
      <c r="R517">
        <f t="shared" si="49"/>
        <v>725.03</v>
      </c>
      <c r="S517" t="s">
        <v>8308</v>
      </c>
      <c r="T517" t="s">
        <v>8314</v>
      </c>
      <c r="U517" s="19">
        <f t="shared" si="52"/>
        <v>42367.490752314814</v>
      </c>
      <c r="V517">
        <f t="shared" si="53"/>
        <v>2015</v>
      </c>
    </row>
    <row r="518" spans="1:22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 s="19">
        <f t="shared" si="50"/>
        <v>42151.778703703705</v>
      </c>
      <c r="K518">
        <v>1427568080</v>
      </c>
      <c r="L518" s="19">
        <f t="shared" si="51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48"/>
        <v>0</v>
      </c>
      <c r="R518">
        <f t="shared" si="49"/>
        <v>0</v>
      </c>
      <c r="S518" t="s">
        <v>8308</v>
      </c>
      <c r="T518" t="s">
        <v>8314</v>
      </c>
      <c r="U518" s="19">
        <f t="shared" si="52"/>
        <v>42151.778703703705</v>
      </c>
      <c r="V518">
        <f t="shared" si="53"/>
        <v>2015</v>
      </c>
    </row>
    <row r="519" spans="1:22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 s="19">
        <f t="shared" si="50"/>
        <v>42768.615289351852</v>
      </c>
      <c r="K519">
        <v>1483454761</v>
      </c>
      <c r="L519" s="19">
        <f t="shared" si="51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48"/>
        <v>1</v>
      </c>
      <c r="R519">
        <f t="shared" si="49"/>
        <v>68.33</v>
      </c>
      <c r="S519" t="s">
        <v>8308</v>
      </c>
      <c r="T519" t="s">
        <v>8314</v>
      </c>
      <c r="U519" s="19">
        <f t="shared" si="52"/>
        <v>42768.615289351852</v>
      </c>
      <c r="V519">
        <f t="shared" si="53"/>
        <v>2017</v>
      </c>
    </row>
    <row r="520" spans="1:22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 s="19">
        <f t="shared" si="50"/>
        <v>42253.615277777775</v>
      </c>
      <c r="K520">
        <v>1438958824</v>
      </c>
      <c r="L520" s="19">
        <f t="shared" si="51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 t="shared" si="48"/>
        <v>0</v>
      </c>
      <c r="R520">
        <f t="shared" si="49"/>
        <v>0</v>
      </c>
      <c r="S520" t="s">
        <v>8308</v>
      </c>
      <c r="T520" t="s">
        <v>8314</v>
      </c>
      <c r="U520" s="19">
        <f t="shared" si="52"/>
        <v>42253.615277777775</v>
      </c>
      <c r="V520">
        <f t="shared" si="53"/>
        <v>2015</v>
      </c>
    </row>
    <row r="521" spans="1:22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9">
        <f t="shared" si="50"/>
        <v>41248.391446759262</v>
      </c>
      <c r="K521">
        <v>1352107421</v>
      </c>
      <c r="L521" s="19">
        <f t="shared" si="51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 t="shared" si="48"/>
        <v>23</v>
      </c>
      <c r="R521">
        <f t="shared" si="49"/>
        <v>39.229999999999997</v>
      </c>
      <c r="S521" t="s">
        <v>8308</v>
      </c>
      <c r="T521" t="s">
        <v>8314</v>
      </c>
      <c r="U521" s="19">
        <f t="shared" si="52"/>
        <v>41248.391446759262</v>
      </c>
      <c r="V521">
        <f t="shared" si="53"/>
        <v>2012</v>
      </c>
    </row>
    <row r="522" spans="1:22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 s="22">
        <f t="shared" si="50"/>
        <v>42348.702094907407</v>
      </c>
      <c r="K522">
        <v>1447174261</v>
      </c>
      <c r="L522" s="22">
        <f t="shared" si="51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48"/>
        <v>102</v>
      </c>
      <c r="R522">
        <f t="shared" si="49"/>
        <v>150.15</v>
      </c>
      <c r="S522" t="s">
        <v>8315</v>
      </c>
      <c r="T522" t="s">
        <v>8316</v>
      </c>
      <c r="U522" s="19">
        <f t="shared" si="52"/>
        <v>42348.702094907407</v>
      </c>
      <c r="V522">
        <f t="shared" si="53"/>
        <v>2015</v>
      </c>
    </row>
    <row r="523" spans="1:22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 s="22">
        <f t="shared" si="50"/>
        <v>42675.207638888889</v>
      </c>
      <c r="K523">
        <v>1475460819</v>
      </c>
      <c r="L523" s="22">
        <f t="shared" si="51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48"/>
        <v>105</v>
      </c>
      <c r="R523">
        <f t="shared" si="49"/>
        <v>93.43</v>
      </c>
      <c r="S523" t="s">
        <v>8315</v>
      </c>
      <c r="T523" t="s">
        <v>8316</v>
      </c>
      <c r="U523" s="19">
        <f t="shared" si="52"/>
        <v>42675.207638888889</v>
      </c>
      <c r="V523">
        <f t="shared" si="53"/>
        <v>2016</v>
      </c>
    </row>
    <row r="524" spans="1:22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 s="22">
        <f t="shared" si="50"/>
        <v>42449.999131944445</v>
      </c>
      <c r="K524">
        <v>1456793925</v>
      </c>
      <c r="L524" s="22">
        <f t="shared" si="51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48"/>
        <v>115</v>
      </c>
      <c r="R524">
        <f t="shared" si="49"/>
        <v>110.97</v>
      </c>
      <c r="S524" t="s">
        <v>8315</v>
      </c>
      <c r="T524" t="s">
        <v>8316</v>
      </c>
      <c r="U524" s="19">
        <f t="shared" si="52"/>
        <v>42449.999131944445</v>
      </c>
      <c r="V524">
        <f t="shared" si="53"/>
        <v>2016</v>
      </c>
    </row>
    <row r="525" spans="1:22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 s="22">
        <f t="shared" si="50"/>
        <v>42268.13282407407</v>
      </c>
      <c r="K525">
        <v>1440213076</v>
      </c>
      <c r="L525" s="22">
        <f t="shared" si="51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48"/>
        <v>121</v>
      </c>
      <c r="R525">
        <f t="shared" si="49"/>
        <v>71.790000000000006</v>
      </c>
      <c r="S525" t="s">
        <v>8315</v>
      </c>
      <c r="T525" t="s">
        <v>8316</v>
      </c>
      <c r="U525" s="19">
        <f t="shared" si="52"/>
        <v>42268.13282407407</v>
      </c>
      <c r="V525">
        <f t="shared" si="53"/>
        <v>2015</v>
      </c>
    </row>
    <row r="526" spans="1:22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22">
        <f t="shared" si="50"/>
        <v>42522.717233796298</v>
      </c>
      <c r="K526">
        <v>1462209169</v>
      </c>
      <c r="L526" s="22">
        <f t="shared" si="51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48"/>
        <v>109</v>
      </c>
      <c r="R526">
        <f t="shared" si="49"/>
        <v>29.26</v>
      </c>
      <c r="S526" t="s">
        <v>8315</v>
      </c>
      <c r="T526" t="s">
        <v>8316</v>
      </c>
      <c r="U526" s="19">
        <f t="shared" si="52"/>
        <v>42522.717233796298</v>
      </c>
      <c r="V526">
        <f t="shared" si="53"/>
        <v>2016</v>
      </c>
    </row>
    <row r="527" spans="1:22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22">
        <f t="shared" si="50"/>
        <v>41895.400937500002</v>
      </c>
      <c r="K527">
        <v>1406713041</v>
      </c>
      <c r="L527" s="22">
        <f t="shared" si="51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48"/>
        <v>100</v>
      </c>
      <c r="R527">
        <f t="shared" si="49"/>
        <v>1000</v>
      </c>
      <c r="S527" t="s">
        <v>8315</v>
      </c>
      <c r="T527" t="s">
        <v>8316</v>
      </c>
      <c r="U527" s="19">
        <f t="shared" si="52"/>
        <v>41895.400937500002</v>
      </c>
      <c r="V527">
        <f t="shared" si="53"/>
        <v>2014</v>
      </c>
    </row>
    <row r="528" spans="1:22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 s="22">
        <f t="shared" si="50"/>
        <v>42223.708333333328</v>
      </c>
      <c r="K528">
        <v>1436278344</v>
      </c>
      <c r="L528" s="22">
        <f t="shared" si="51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48"/>
        <v>114</v>
      </c>
      <c r="R528">
        <f t="shared" si="49"/>
        <v>74.349999999999994</v>
      </c>
      <c r="S528" t="s">
        <v>8315</v>
      </c>
      <c r="T528" t="s">
        <v>8316</v>
      </c>
      <c r="U528" s="19">
        <f t="shared" si="52"/>
        <v>42223.708333333328</v>
      </c>
      <c r="V528">
        <f t="shared" si="53"/>
        <v>2015</v>
      </c>
    </row>
    <row r="529" spans="1:22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22">
        <f t="shared" si="50"/>
        <v>42783.670138888891</v>
      </c>
      <c r="K529">
        <v>1484715366</v>
      </c>
      <c r="L529" s="22">
        <f t="shared" si="51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48"/>
        <v>101</v>
      </c>
      <c r="R529">
        <f t="shared" si="49"/>
        <v>63.83</v>
      </c>
      <c r="S529" t="s">
        <v>8315</v>
      </c>
      <c r="T529" t="s">
        <v>8316</v>
      </c>
      <c r="U529" s="19">
        <f t="shared" si="52"/>
        <v>42783.670138888891</v>
      </c>
      <c r="V529">
        <f t="shared" si="53"/>
        <v>2017</v>
      </c>
    </row>
    <row r="530" spans="1:22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 s="22">
        <f t="shared" si="50"/>
        <v>42176.888888888891</v>
      </c>
      <c r="K530">
        <v>1433109907</v>
      </c>
      <c r="L530" s="22">
        <f t="shared" si="51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48"/>
        <v>116</v>
      </c>
      <c r="R530">
        <f t="shared" si="49"/>
        <v>44.33</v>
      </c>
      <c r="S530" t="s">
        <v>8315</v>
      </c>
      <c r="T530" t="s">
        <v>8316</v>
      </c>
      <c r="U530" s="19">
        <f t="shared" si="52"/>
        <v>42176.888888888891</v>
      </c>
      <c r="V530">
        <f t="shared" si="53"/>
        <v>2015</v>
      </c>
    </row>
    <row r="531" spans="1:22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 s="22">
        <f t="shared" si="50"/>
        <v>42746.208333333328</v>
      </c>
      <c r="K531">
        <v>1482281094</v>
      </c>
      <c r="L531" s="22">
        <f t="shared" si="51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48"/>
        <v>130</v>
      </c>
      <c r="R531">
        <f t="shared" si="49"/>
        <v>86.94</v>
      </c>
      <c r="S531" t="s">
        <v>8315</v>
      </c>
      <c r="T531" t="s">
        <v>8316</v>
      </c>
      <c r="U531" s="19">
        <f t="shared" si="52"/>
        <v>42746.208333333328</v>
      </c>
      <c r="V531">
        <f t="shared" si="53"/>
        <v>2016</v>
      </c>
    </row>
    <row r="532" spans="1:22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 s="22">
        <f t="shared" si="50"/>
        <v>42179.083333333328</v>
      </c>
      <c r="K532">
        <v>1433254268</v>
      </c>
      <c r="L532" s="22">
        <f t="shared" si="51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48"/>
        <v>108</v>
      </c>
      <c r="R532">
        <f t="shared" si="49"/>
        <v>126.55</v>
      </c>
      <c r="S532" t="s">
        <v>8315</v>
      </c>
      <c r="T532" t="s">
        <v>8316</v>
      </c>
      <c r="U532" s="19">
        <f t="shared" si="52"/>
        <v>42179.083333333328</v>
      </c>
      <c r="V532">
        <f t="shared" si="53"/>
        <v>2015</v>
      </c>
    </row>
    <row r="533" spans="1:22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 s="22">
        <f t="shared" si="50"/>
        <v>42721.290972222225</v>
      </c>
      <c r="K533">
        <v>1478050429</v>
      </c>
      <c r="L533" s="22">
        <f t="shared" si="51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48"/>
        <v>100</v>
      </c>
      <c r="R533">
        <f t="shared" si="49"/>
        <v>129.03</v>
      </c>
      <c r="S533" t="s">
        <v>8315</v>
      </c>
      <c r="T533" t="s">
        <v>8316</v>
      </c>
      <c r="U533" s="19">
        <f t="shared" si="52"/>
        <v>42721.290972222225</v>
      </c>
      <c r="V533">
        <f t="shared" si="53"/>
        <v>2016</v>
      </c>
    </row>
    <row r="534" spans="1:22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22">
        <f t="shared" si="50"/>
        <v>42503.007037037038</v>
      </c>
      <c r="K534">
        <v>1460506208</v>
      </c>
      <c r="L534" s="22">
        <f t="shared" si="51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48"/>
        <v>123</v>
      </c>
      <c r="R534">
        <f t="shared" si="49"/>
        <v>71.239999999999995</v>
      </c>
      <c r="S534" t="s">
        <v>8315</v>
      </c>
      <c r="T534" t="s">
        <v>8316</v>
      </c>
      <c r="U534" s="19">
        <f t="shared" si="52"/>
        <v>42503.007037037038</v>
      </c>
      <c r="V534">
        <f t="shared" si="53"/>
        <v>2016</v>
      </c>
    </row>
    <row r="535" spans="1:22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 s="22">
        <f t="shared" si="50"/>
        <v>42506.43478009259</v>
      </c>
      <c r="K535">
        <v>1461320765</v>
      </c>
      <c r="L535" s="22">
        <f t="shared" si="51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48"/>
        <v>100</v>
      </c>
      <c r="R535">
        <f t="shared" si="49"/>
        <v>117.88</v>
      </c>
      <c r="S535" t="s">
        <v>8315</v>
      </c>
      <c r="T535" t="s">
        <v>8316</v>
      </c>
      <c r="U535" s="19">
        <f t="shared" si="52"/>
        <v>42506.43478009259</v>
      </c>
      <c r="V535">
        <f t="shared" si="53"/>
        <v>2016</v>
      </c>
    </row>
    <row r="536" spans="1:22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22">
        <f t="shared" si="50"/>
        <v>42309.958333333328</v>
      </c>
      <c r="K536">
        <v>1443036470</v>
      </c>
      <c r="L536" s="22">
        <f t="shared" si="51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48"/>
        <v>105</v>
      </c>
      <c r="R536">
        <f t="shared" si="49"/>
        <v>327.08</v>
      </c>
      <c r="S536" t="s">
        <v>8315</v>
      </c>
      <c r="T536" t="s">
        <v>8316</v>
      </c>
      <c r="U536" s="19">
        <f t="shared" si="52"/>
        <v>42309.958333333328</v>
      </c>
      <c r="V536">
        <f t="shared" si="53"/>
        <v>2015</v>
      </c>
    </row>
    <row r="537" spans="1:22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 s="22">
        <f t="shared" si="50"/>
        <v>42741.545196759253</v>
      </c>
      <c r="K537">
        <v>1481115905</v>
      </c>
      <c r="L537" s="22">
        <f t="shared" si="51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 t="shared" si="48"/>
        <v>103</v>
      </c>
      <c r="R537">
        <f t="shared" si="49"/>
        <v>34.75</v>
      </c>
      <c r="S537" t="s">
        <v>8315</v>
      </c>
      <c r="T537" t="s">
        <v>8316</v>
      </c>
      <c r="U537" s="19">
        <f t="shared" si="52"/>
        <v>42741.545196759253</v>
      </c>
      <c r="V537">
        <f t="shared" si="53"/>
        <v>2016</v>
      </c>
    </row>
    <row r="538" spans="1:22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22">
        <f t="shared" si="50"/>
        <v>42219.75</v>
      </c>
      <c r="K538">
        <v>1435133807</v>
      </c>
      <c r="L538" s="22">
        <f t="shared" si="51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 t="shared" si="48"/>
        <v>118</v>
      </c>
      <c r="R538">
        <f t="shared" si="49"/>
        <v>100.06</v>
      </c>
      <c r="S538" t="s">
        <v>8315</v>
      </c>
      <c r="T538" t="s">
        <v>8316</v>
      </c>
      <c r="U538" s="19">
        <f t="shared" si="52"/>
        <v>42219.75</v>
      </c>
      <c r="V538">
        <f t="shared" si="53"/>
        <v>2015</v>
      </c>
    </row>
    <row r="539" spans="1:22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 s="22">
        <f t="shared" si="50"/>
        <v>42312.810081018513</v>
      </c>
      <c r="K539">
        <v>1444069591</v>
      </c>
      <c r="L539" s="22">
        <f t="shared" si="51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48"/>
        <v>121</v>
      </c>
      <c r="R539">
        <f t="shared" si="49"/>
        <v>40.85</v>
      </c>
      <c r="S539" t="s">
        <v>8315</v>
      </c>
      <c r="T539" t="s">
        <v>8316</v>
      </c>
      <c r="U539" s="19">
        <f t="shared" si="52"/>
        <v>42312.810081018513</v>
      </c>
      <c r="V539">
        <f t="shared" si="53"/>
        <v>2015</v>
      </c>
    </row>
    <row r="540" spans="1:22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22">
        <f t="shared" si="50"/>
        <v>42503.794710648144</v>
      </c>
      <c r="K540">
        <v>1460574263</v>
      </c>
      <c r="L540" s="22">
        <f t="shared" si="51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48"/>
        <v>302</v>
      </c>
      <c r="R540">
        <f t="shared" si="49"/>
        <v>252.02</v>
      </c>
      <c r="S540" t="s">
        <v>8315</v>
      </c>
      <c r="T540" t="s">
        <v>8316</v>
      </c>
      <c r="U540" s="19">
        <f t="shared" si="52"/>
        <v>42503.794710648144</v>
      </c>
      <c r="V540">
        <f t="shared" si="53"/>
        <v>2016</v>
      </c>
    </row>
    <row r="541" spans="1:22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22">
        <f t="shared" si="50"/>
        <v>42556.049849537041</v>
      </c>
      <c r="K541">
        <v>1465866707</v>
      </c>
      <c r="L541" s="22">
        <f t="shared" si="51"/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48"/>
        <v>101</v>
      </c>
      <c r="R541">
        <f t="shared" si="49"/>
        <v>25.16</v>
      </c>
      <c r="S541" t="s">
        <v>8315</v>
      </c>
      <c r="T541" t="s">
        <v>8316</v>
      </c>
      <c r="U541" s="19">
        <f t="shared" si="52"/>
        <v>42556.049849537041</v>
      </c>
      <c r="V541">
        <f t="shared" si="53"/>
        <v>2016</v>
      </c>
    </row>
    <row r="542" spans="1:22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 s="19">
        <f t="shared" si="50"/>
        <v>42039.817199074074</v>
      </c>
      <c r="K542">
        <v>1420486606</v>
      </c>
      <c r="L542" s="19">
        <f t="shared" si="51"/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48"/>
        <v>0</v>
      </c>
      <c r="R542">
        <f t="shared" si="49"/>
        <v>1</v>
      </c>
      <c r="S542" t="s">
        <v>8317</v>
      </c>
      <c r="T542" t="s">
        <v>8318</v>
      </c>
      <c r="U542" s="19">
        <f t="shared" si="52"/>
        <v>42039.817199074074</v>
      </c>
      <c r="V542">
        <f t="shared" si="53"/>
        <v>2015</v>
      </c>
    </row>
    <row r="543" spans="1:22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 s="19">
        <f t="shared" si="50"/>
        <v>42306.046689814815</v>
      </c>
      <c r="K543">
        <v>1443488834</v>
      </c>
      <c r="L543" s="19">
        <f t="shared" si="51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48"/>
        <v>1</v>
      </c>
      <c r="R543">
        <f t="shared" si="49"/>
        <v>25</v>
      </c>
      <c r="S543" t="s">
        <v>8317</v>
      </c>
      <c r="T543" t="s">
        <v>8318</v>
      </c>
      <c r="U543" s="19">
        <f t="shared" si="52"/>
        <v>42306.046689814815</v>
      </c>
      <c r="V543">
        <f t="shared" si="53"/>
        <v>2015</v>
      </c>
    </row>
    <row r="544" spans="1:22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 s="19">
        <f t="shared" si="50"/>
        <v>42493.695787037039</v>
      </c>
      <c r="K544">
        <v>1457113316</v>
      </c>
      <c r="L544" s="19">
        <f t="shared" si="51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 t="shared" si="48"/>
        <v>0</v>
      </c>
      <c r="R544">
        <f t="shared" si="49"/>
        <v>1</v>
      </c>
      <c r="S544" t="s">
        <v>8317</v>
      </c>
      <c r="T544" t="s">
        <v>8318</v>
      </c>
      <c r="U544" s="19">
        <f t="shared" si="52"/>
        <v>42493.695787037039</v>
      </c>
      <c r="V544">
        <f t="shared" si="53"/>
        <v>2016</v>
      </c>
    </row>
    <row r="545" spans="1:22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 s="19">
        <f t="shared" si="50"/>
        <v>41944.092152777775</v>
      </c>
      <c r="K545">
        <v>1412215962</v>
      </c>
      <c r="L545" s="19">
        <f t="shared" si="51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48"/>
        <v>0</v>
      </c>
      <c r="R545">
        <f t="shared" si="49"/>
        <v>35</v>
      </c>
      <c r="S545" t="s">
        <v>8317</v>
      </c>
      <c r="T545" t="s">
        <v>8318</v>
      </c>
      <c r="U545" s="19">
        <f t="shared" si="52"/>
        <v>41944.092152777775</v>
      </c>
      <c r="V545">
        <f t="shared" si="53"/>
        <v>2014</v>
      </c>
    </row>
    <row r="546" spans="1:22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 s="19">
        <f t="shared" si="50"/>
        <v>42555.656944444447</v>
      </c>
      <c r="K546">
        <v>1465055160</v>
      </c>
      <c r="L546" s="19">
        <f t="shared" si="51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48"/>
        <v>1</v>
      </c>
      <c r="R546">
        <f t="shared" si="49"/>
        <v>3</v>
      </c>
      <c r="S546" t="s">
        <v>8317</v>
      </c>
      <c r="T546" t="s">
        <v>8318</v>
      </c>
      <c r="U546" s="19">
        <f t="shared" si="52"/>
        <v>42555.656944444447</v>
      </c>
      <c r="V546">
        <f t="shared" si="53"/>
        <v>2016</v>
      </c>
    </row>
    <row r="547" spans="1:22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9">
        <f t="shared" si="50"/>
        <v>42323.634131944447</v>
      </c>
      <c r="K547">
        <v>1444140789</v>
      </c>
      <c r="L547" s="19">
        <f t="shared" si="51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48"/>
        <v>27</v>
      </c>
      <c r="R547">
        <f t="shared" si="49"/>
        <v>402.71</v>
      </c>
      <c r="S547" t="s">
        <v>8317</v>
      </c>
      <c r="T547" t="s">
        <v>8318</v>
      </c>
      <c r="U547" s="19">
        <f t="shared" si="52"/>
        <v>42323.634131944447</v>
      </c>
      <c r="V547">
        <f t="shared" si="53"/>
        <v>2015</v>
      </c>
    </row>
    <row r="548" spans="1:22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 s="19">
        <f t="shared" si="50"/>
        <v>42294.667997685188</v>
      </c>
      <c r="K548">
        <v>1441209715</v>
      </c>
      <c r="L548" s="19">
        <f t="shared" si="51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48"/>
        <v>0</v>
      </c>
      <c r="R548">
        <f t="shared" si="49"/>
        <v>26</v>
      </c>
      <c r="S548" t="s">
        <v>8317</v>
      </c>
      <c r="T548" t="s">
        <v>8318</v>
      </c>
      <c r="U548" s="19">
        <f t="shared" si="52"/>
        <v>42294.667997685188</v>
      </c>
      <c r="V548">
        <f t="shared" si="53"/>
        <v>2015</v>
      </c>
    </row>
    <row r="549" spans="1:22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 s="19">
        <f t="shared" si="50"/>
        <v>42410.696342592593</v>
      </c>
      <c r="K549">
        <v>1452530564</v>
      </c>
      <c r="L549" s="19">
        <f t="shared" si="51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48"/>
        <v>0</v>
      </c>
      <c r="R549">
        <f t="shared" si="49"/>
        <v>0</v>
      </c>
      <c r="S549" t="s">
        <v>8317</v>
      </c>
      <c r="T549" t="s">
        <v>8318</v>
      </c>
      <c r="U549" s="19">
        <f t="shared" si="52"/>
        <v>42410.696342592593</v>
      </c>
      <c r="V549">
        <f t="shared" si="53"/>
        <v>2016</v>
      </c>
    </row>
    <row r="550" spans="1:22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 s="19">
        <f t="shared" si="50"/>
        <v>42306.903333333335</v>
      </c>
      <c r="K550">
        <v>1443562848</v>
      </c>
      <c r="L550" s="19">
        <f t="shared" si="51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48"/>
        <v>0</v>
      </c>
      <c r="R550">
        <f t="shared" si="49"/>
        <v>9</v>
      </c>
      <c r="S550" t="s">
        <v>8317</v>
      </c>
      <c r="T550" t="s">
        <v>8318</v>
      </c>
      <c r="U550" s="19">
        <f t="shared" si="52"/>
        <v>42306.903333333335</v>
      </c>
      <c r="V550">
        <f t="shared" si="53"/>
        <v>2015</v>
      </c>
    </row>
    <row r="551" spans="1:22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 s="19">
        <f t="shared" si="50"/>
        <v>42193.636828703704</v>
      </c>
      <c r="K551">
        <v>1433776622</v>
      </c>
      <c r="L551" s="19">
        <f t="shared" si="51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48"/>
        <v>3</v>
      </c>
      <c r="R551">
        <f t="shared" si="49"/>
        <v>8.5</v>
      </c>
      <c r="S551" t="s">
        <v>8317</v>
      </c>
      <c r="T551" t="s">
        <v>8318</v>
      </c>
      <c r="U551" s="19">
        <f t="shared" si="52"/>
        <v>42193.636828703704</v>
      </c>
      <c r="V551">
        <f t="shared" si="53"/>
        <v>2015</v>
      </c>
    </row>
    <row r="552" spans="1:22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 s="19">
        <f t="shared" si="50"/>
        <v>42766.208333333328</v>
      </c>
      <c r="K552">
        <v>1484756245</v>
      </c>
      <c r="L552" s="19">
        <f t="shared" si="51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48"/>
        <v>1</v>
      </c>
      <c r="R552">
        <f t="shared" si="49"/>
        <v>8.75</v>
      </c>
      <c r="S552" t="s">
        <v>8317</v>
      </c>
      <c r="T552" t="s">
        <v>8318</v>
      </c>
      <c r="U552" s="19">
        <f t="shared" si="52"/>
        <v>42766.208333333328</v>
      </c>
      <c r="V552">
        <f t="shared" si="53"/>
        <v>2017</v>
      </c>
    </row>
    <row r="553" spans="1:22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9">
        <f t="shared" si="50"/>
        <v>42217.745138888888</v>
      </c>
      <c r="K553">
        <v>1434609424</v>
      </c>
      <c r="L553" s="19">
        <f t="shared" si="51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48"/>
        <v>5</v>
      </c>
      <c r="R553">
        <f t="shared" si="49"/>
        <v>135.04</v>
      </c>
      <c r="S553" t="s">
        <v>8317</v>
      </c>
      <c r="T553" t="s">
        <v>8318</v>
      </c>
      <c r="U553" s="19">
        <f t="shared" si="52"/>
        <v>42217.745138888888</v>
      </c>
      <c r="V553">
        <f t="shared" si="53"/>
        <v>2015</v>
      </c>
    </row>
    <row r="554" spans="1:22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 s="19">
        <f t="shared" si="50"/>
        <v>42378.616851851853</v>
      </c>
      <c r="K554">
        <v>1447166896</v>
      </c>
      <c r="L554" s="19">
        <f t="shared" si="51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48"/>
        <v>0</v>
      </c>
      <c r="R554">
        <f t="shared" si="49"/>
        <v>0</v>
      </c>
      <c r="S554" t="s">
        <v>8317</v>
      </c>
      <c r="T554" t="s">
        <v>8318</v>
      </c>
      <c r="U554" s="19">
        <f t="shared" si="52"/>
        <v>42378.616851851853</v>
      </c>
      <c r="V554">
        <f t="shared" si="53"/>
        <v>2015</v>
      </c>
    </row>
    <row r="555" spans="1:22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 s="19">
        <f t="shared" si="50"/>
        <v>41957.761469907404</v>
      </c>
      <c r="K555">
        <v>1413393391</v>
      </c>
      <c r="L555" s="19">
        <f t="shared" si="51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 t="shared" si="48"/>
        <v>0</v>
      </c>
      <c r="R555">
        <f t="shared" si="49"/>
        <v>20.5</v>
      </c>
      <c r="S555" t="s">
        <v>8317</v>
      </c>
      <c r="T555" t="s">
        <v>8318</v>
      </c>
      <c r="U555" s="19">
        <f t="shared" si="52"/>
        <v>41957.761469907404</v>
      </c>
      <c r="V555">
        <f t="shared" si="53"/>
        <v>2014</v>
      </c>
    </row>
    <row r="556" spans="1:22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9">
        <f t="shared" si="50"/>
        <v>41931.684861111113</v>
      </c>
      <c r="K556">
        <v>1411143972</v>
      </c>
      <c r="L556" s="19">
        <f t="shared" si="51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48"/>
        <v>37</v>
      </c>
      <c r="R556">
        <f t="shared" si="49"/>
        <v>64.36</v>
      </c>
      <c r="S556" t="s">
        <v>8317</v>
      </c>
      <c r="T556" t="s">
        <v>8318</v>
      </c>
      <c r="U556" s="19">
        <f t="shared" si="52"/>
        <v>41931.684861111113</v>
      </c>
      <c r="V556">
        <f t="shared" si="53"/>
        <v>2014</v>
      </c>
    </row>
    <row r="557" spans="1:22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 s="19">
        <f t="shared" si="50"/>
        <v>42533.353506944448</v>
      </c>
      <c r="K557">
        <v>1463128143</v>
      </c>
      <c r="L557" s="19">
        <f t="shared" si="51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48"/>
        <v>0</v>
      </c>
      <c r="R557">
        <f t="shared" si="49"/>
        <v>0</v>
      </c>
      <c r="S557" t="s">
        <v>8317</v>
      </c>
      <c r="T557" t="s">
        <v>8318</v>
      </c>
      <c r="U557" s="19">
        <f t="shared" si="52"/>
        <v>42533.353506944448</v>
      </c>
      <c r="V557">
        <f t="shared" si="53"/>
        <v>2016</v>
      </c>
    </row>
    <row r="558" spans="1:22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 s="19">
        <f t="shared" si="50"/>
        <v>42375.860150462962</v>
      </c>
      <c r="K558">
        <v>1449520717</v>
      </c>
      <c r="L558" s="19">
        <f t="shared" si="51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48"/>
        <v>3</v>
      </c>
      <c r="R558">
        <f t="shared" si="49"/>
        <v>200</v>
      </c>
      <c r="S558" t="s">
        <v>8317</v>
      </c>
      <c r="T558" t="s">
        <v>8318</v>
      </c>
      <c r="U558" s="19">
        <f t="shared" si="52"/>
        <v>42375.860150462962</v>
      </c>
      <c r="V558">
        <f t="shared" si="53"/>
        <v>2015</v>
      </c>
    </row>
    <row r="559" spans="1:22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9">
        <f t="shared" si="50"/>
        <v>42706.983831018515</v>
      </c>
      <c r="K559">
        <v>1478126203</v>
      </c>
      <c r="L559" s="19">
        <f t="shared" si="51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48"/>
        <v>1</v>
      </c>
      <c r="R559">
        <f t="shared" si="49"/>
        <v>68.3</v>
      </c>
      <c r="S559" t="s">
        <v>8317</v>
      </c>
      <c r="T559" t="s">
        <v>8318</v>
      </c>
      <c r="U559" s="19">
        <f t="shared" si="52"/>
        <v>42706.983831018515</v>
      </c>
      <c r="V559">
        <f t="shared" si="53"/>
        <v>2016</v>
      </c>
    </row>
    <row r="560" spans="1:22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 s="19">
        <f t="shared" si="50"/>
        <v>42087.841493055559</v>
      </c>
      <c r="K560">
        <v>1424639505</v>
      </c>
      <c r="L560" s="19">
        <f t="shared" si="51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 t="shared" si="48"/>
        <v>0</v>
      </c>
      <c r="R560">
        <f t="shared" si="49"/>
        <v>0</v>
      </c>
      <c r="S560" t="s">
        <v>8317</v>
      </c>
      <c r="T560" t="s">
        <v>8318</v>
      </c>
      <c r="U560" s="19">
        <f t="shared" si="52"/>
        <v>42087.841493055559</v>
      </c>
      <c r="V560">
        <f t="shared" si="53"/>
        <v>2015</v>
      </c>
    </row>
    <row r="561" spans="1:22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 s="19">
        <f t="shared" si="50"/>
        <v>42351.283101851848</v>
      </c>
      <c r="K561">
        <v>1447397260</v>
      </c>
      <c r="L561" s="19">
        <f t="shared" si="51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48"/>
        <v>0</v>
      </c>
      <c r="R561">
        <f t="shared" si="49"/>
        <v>50</v>
      </c>
      <c r="S561" t="s">
        <v>8317</v>
      </c>
      <c r="T561" t="s">
        <v>8318</v>
      </c>
      <c r="U561" s="19">
        <f t="shared" si="52"/>
        <v>42351.283101851848</v>
      </c>
      <c r="V561">
        <f t="shared" si="53"/>
        <v>2015</v>
      </c>
    </row>
    <row r="562" spans="1:22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 s="19">
        <f t="shared" si="50"/>
        <v>41990.771354166667</v>
      </c>
      <c r="K562">
        <v>1416249045</v>
      </c>
      <c r="L562" s="19">
        <f t="shared" si="51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48"/>
        <v>0</v>
      </c>
      <c r="R562">
        <f t="shared" si="49"/>
        <v>4</v>
      </c>
      <c r="S562" t="s">
        <v>8317</v>
      </c>
      <c r="T562" t="s">
        <v>8318</v>
      </c>
      <c r="U562" s="19">
        <f t="shared" si="52"/>
        <v>41990.771354166667</v>
      </c>
      <c r="V562">
        <f t="shared" si="53"/>
        <v>2014</v>
      </c>
    </row>
    <row r="563" spans="1:22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 s="19">
        <f t="shared" si="50"/>
        <v>42303.658715277779</v>
      </c>
      <c r="K563">
        <v>1442850513</v>
      </c>
      <c r="L563" s="19">
        <f t="shared" si="51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48"/>
        <v>0</v>
      </c>
      <c r="R563">
        <f t="shared" si="49"/>
        <v>27.5</v>
      </c>
      <c r="S563" t="s">
        <v>8317</v>
      </c>
      <c r="T563" t="s">
        <v>8318</v>
      </c>
      <c r="U563" s="19">
        <f t="shared" si="52"/>
        <v>42303.658715277779</v>
      </c>
      <c r="V563">
        <f t="shared" si="53"/>
        <v>2015</v>
      </c>
    </row>
    <row r="564" spans="1:22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 s="19">
        <f t="shared" si="50"/>
        <v>42722.389062500006</v>
      </c>
      <c r="K564">
        <v>1479460815</v>
      </c>
      <c r="L564" s="19">
        <f t="shared" si="51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 t="shared" si="48"/>
        <v>0</v>
      </c>
      <c r="R564">
        <f t="shared" si="49"/>
        <v>0</v>
      </c>
      <c r="S564" t="s">
        <v>8317</v>
      </c>
      <c r="T564" t="s">
        <v>8318</v>
      </c>
      <c r="U564" s="19">
        <f t="shared" si="52"/>
        <v>42722.389062500006</v>
      </c>
      <c r="V564">
        <f t="shared" si="53"/>
        <v>2016</v>
      </c>
    </row>
    <row r="565" spans="1:22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 s="19">
        <f t="shared" si="50"/>
        <v>42052.069988425923</v>
      </c>
      <c r="K565">
        <v>1421545247</v>
      </c>
      <c r="L565" s="19">
        <f t="shared" si="51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48"/>
        <v>0</v>
      </c>
      <c r="R565">
        <f t="shared" si="49"/>
        <v>34</v>
      </c>
      <c r="S565" t="s">
        <v>8317</v>
      </c>
      <c r="T565" t="s">
        <v>8318</v>
      </c>
      <c r="U565" s="19">
        <f t="shared" si="52"/>
        <v>42052.069988425923</v>
      </c>
      <c r="V565">
        <f t="shared" si="53"/>
        <v>2015</v>
      </c>
    </row>
    <row r="566" spans="1:22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 s="19">
        <f t="shared" si="50"/>
        <v>42441.942997685182</v>
      </c>
      <c r="K566">
        <v>1455230275</v>
      </c>
      <c r="L566" s="19">
        <f t="shared" si="51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48"/>
        <v>0</v>
      </c>
      <c r="R566">
        <f t="shared" si="49"/>
        <v>1</v>
      </c>
      <c r="S566" t="s">
        <v>8317</v>
      </c>
      <c r="T566" t="s">
        <v>8318</v>
      </c>
      <c r="U566" s="19">
        <f t="shared" si="52"/>
        <v>42441.942997685182</v>
      </c>
      <c r="V566">
        <f t="shared" si="53"/>
        <v>2016</v>
      </c>
    </row>
    <row r="567" spans="1:22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 s="19">
        <f t="shared" si="50"/>
        <v>42195.785289351858</v>
      </c>
      <c r="K567">
        <v>1433962249</v>
      </c>
      <c r="L567" s="19">
        <f t="shared" si="51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 t="shared" si="48"/>
        <v>0</v>
      </c>
      <c r="R567">
        <f t="shared" si="49"/>
        <v>0</v>
      </c>
      <c r="S567" t="s">
        <v>8317</v>
      </c>
      <c r="T567" t="s">
        <v>8318</v>
      </c>
      <c r="U567" s="19">
        <f t="shared" si="52"/>
        <v>42195.785289351858</v>
      </c>
      <c r="V567">
        <f t="shared" si="53"/>
        <v>2015</v>
      </c>
    </row>
    <row r="568" spans="1:22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 s="19">
        <f t="shared" si="50"/>
        <v>42565.68440972222</v>
      </c>
      <c r="K568">
        <v>1465921533</v>
      </c>
      <c r="L568" s="19">
        <f t="shared" si="51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48"/>
        <v>0</v>
      </c>
      <c r="R568">
        <f t="shared" si="49"/>
        <v>1</v>
      </c>
      <c r="S568" t="s">
        <v>8317</v>
      </c>
      <c r="T568" t="s">
        <v>8318</v>
      </c>
      <c r="U568" s="19">
        <f t="shared" si="52"/>
        <v>42565.68440972222</v>
      </c>
      <c r="V568">
        <f t="shared" si="53"/>
        <v>2016</v>
      </c>
    </row>
    <row r="569" spans="1:22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 s="19">
        <f t="shared" si="50"/>
        <v>42005.842523148152</v>
      </c>
      <c r="K569">
        <v>1417551194</v>
      </c>
      <c r="L569" s="19">
        <f t="shared" si="51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48"/>
        <v>0</v>
      </c>
      <c r="R569">
        <f t="shared" si="49"/>
        <v>0</v>
      </c>
      <c r="S569" t="s">
        <v>8317</v>
      </c>
      <c r="T569" t="s">
        <v>8318</v>
      </c>
      <c r="U569" s="19">
        <f t="shared" si="52"/>
        <v>42005.842523148152</v>
      </c>
      <c r="V569">
        <f t="shared" si="53"/>
        <v>2014</v>
      </c>
    </row>
    <row r="570" spans="1:22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 s="19">
        <f t="shared" si="50"/>
        <v>42385.458333333328</v>
      </c>
      <c r="K570">
        <v>1449785223</v>
      </c>
      <c r="L570" s="19">
        <f t="shared" si="51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48"/>
        <v>1</v>
      </c>
      <c r="R570">
        <f t="shared" si="49"/>
        <v>49</v>
      </c>
      <c r="S570" t="s">
        <v>8317</v>
      </c>
      <c r="T570" t="s">
        <v>8318</v>
      </c>
      <c r="U570" s="19">
        <f t="shared" si="52"/>
        <v>42385.458333333328</v>
      </c>
      <c r="V570">
        <f t="shared" si="53"/>
        <v>2015</v>
      </c>
    </row>
    <row r="571" spans="1:22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 s="19">
        <f t="shared" si="50"/>
        <v>42370.847361111111</v>
      </c>
      <c r="K571">
        <v>1449087612</v>
      </c>
      <c r="L571" s="19">
        <f t="shared" si="51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48"/>
        <v>1</v>
      </c>
      <c r="R571">
        <f t="shared" si="49"/>
        <v>20</v>
      </c>
      <c r="S571" t="s">
        <v>8317</v>
      </c>
      <c r="T571" t="s">
        <v>8318</v>
      </c>
      <c r="U571" s="19">
        <f t="shared" si="52"/>
        <v>42370.847361111111</v>
      </c>
      <c r="V571">
        <f t="shared" si="53"/>
        <v>2015</v>
      </c>
    </row>
    <row r="572" spans="1:22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 s="19">
        <f t="shared" si="50"/>
        <v>42418.798252314817</v>
      </c>
      <c r="K572">
        <v>1453230569</v>
      </c>
      <c r="L572" s="19">
        <f t="shared" si="51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 t="shared" si="48"/>
        <v>0</v>
      </c>
      <c r="R572">
        <f t="shared" si="49"/>
        <v>142</v>
      </c>
      <c r="S572" t="s">
        <v>8317</v>
      </c>
      <c r="T572" t="s">
        <v>8318</v>
      </c>
      <c r="U572" s="19">
        <f t="shared" si="52"/>
        <v>42418.798252314817</v>
      </c>
      <c r="V572">
        <f t="shared" si="53"/>
        <v>2016</v>
      </c>
    </row>
    <row r="573" spans="1:22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 s="19">
        <f t="shared" si="50"/>
        <v>42212.165972222225</v>
      </c>
      <c r="K573">
        <v>1436297723</v>
      </c>
      <c r="L573" s="19">
        <f t="shared" si="51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 t="shared" si="48"/>
        <v>0</v>
      </c>
      <c r="R573">
        <f t="shared" si="49"/>
        <v>53</v>
      </c>
      <c r="S573" t="s">
        <v>8317</v>
      </c>
      <c r="T573" t="s">
        <v>8318</v>
      </c>
      <c r="U573" s="19">
        <f t="shared" si="52"/>
        <v>42212.165972222225</v>
      </c>
      <c r="V573">
        <f t="shared" si="53"/>
        <v>2015</v>
      </c>
    </row>
    <row r="574" spans="1:22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 s="19">
        <f t="shared" si="50"/>
        <v>42312.757962962962</v>
      </c>
      <c r="K574">
        <v>1444065088</v>
      </c>
      <c r="L574" s="19">
        <f t="shared" si="51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 t="shared" si="48"/>
        <v>0</v>
      </c>
      <c r="R574">
        <f t="shared" si="49"/>
        <v>0</v>
      </c>
      <c r="S574" t="s">
        <v>8317</v>
      </c>
      <c r="T574" t="s">
        <v>8318</v>
      </c>
      <c r="U574" s="19">
        <f t="shared" si="52"/>
        <v>42312.757962962962</v>
      </c>
      <c r="V574">
        <f t="shared" si="53"/>
        <v>2015</v>
      </c>
    </row>
    <row r="575" spans="1:22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 s="19">
        <f t="shared" si="50"/>
        <v>42022.05</v>
      </c>
      <c r="K575">
        <v>1416445931</v>
      </c>
      <c r="L575" s="19">
        <f t="shared" si="51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 t="shared" si="48"/>
        <v>0</v>
      </c>
      <c r="R575">
        <f t="shared" si="49"/>
        <v>38.44</v>
      </c>
      <c r="S575" t="s">
        <v>8317</v>
      </c>
      <c r="T575" t="s">
        <v>8318</v>
      </c>
      <c r="U575" s="19">
        <f t="shared" si="52"/>
        <v>42022.05</v>
      </c>
      <c r="V575">
        <f t="shared" si="53"/>
        <v>2014</v>
      </c>
    </row>
    <row r="576" spans="1:22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 s="19">
        <f t="shared" si="50"/>
        <v>42662.443368055552</v>
      </c>
      <c r="K576">
        <v>1474281507</v>
      </c>
      <c r="L576" s="19">
        <f t="shared" si="51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48"/>
        <v>1</v>
      </c>
      <c r="R576">
        <f t="shared" si="49"/>
        <v>20</v>
      </c>
      <c r="S576" t="s">
        <v>8317</v>
      </c>
      <c r="T576" t="s">
        <v>8318</v>
      </c>
      <c r="U576" s="19">
        <f t="shared" si="52"/>
        <v>42662.443368055552</v>
      </c>
      <c r="V576">
        <f t="shared" si="53"/>
        <v>2016</v>
      </c>
    </row>
    <row r="577" spans="1:22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 s="19">
        <f t="shared" si="50"/>
        <v>42168.692627314813</v>
      </c>
      <c r="K577">
        <v>1431621443</v>
      </c>
      <c r="L577" s="19">
        <f t="shared" si="51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48"/>
        <v>0</v>
      </c>
      <c r="R577">
        <f t="shared" si="49"/>
        <v>64.75</v>
      </c>
      <c r="S577" t="s">
        <v>8317</v>
      </c>
      <c r="T577" t="s">
        <v>8318</v>
      </c>
      <c r="U577" s="19">
        <f t="shared" si="52"/>
        <v>42168.692627314813</v>
      </c>
      <c r="V577">
        <f t="shared" si="53"/>
        <v>2015</v>
      </c>
    </row>
    <row r="578" spans="1:22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 s="19">
        <f t="shared" si="50"/>
        <v>42091.43</v>
      </c>
      <c r="K578">
        <v>1422357552</v>
      </c>
      <c r="L578" s="19">
        <f t="shared" si="51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 t="shared" ref="Q578:Q641" si="54">ROUND(E578/D578*100,0)</f>
        <v>0</v>
      </c>
      <c r="R578">
        <f t="shared" ref="R578:R641" si="55">IFERROR(ROUND(E578/N578,2),0)</f>
        <v>1</v>
      </c>
      <c r="S578" t="s">
        <v>8317</v>
      </c>
      <c r="T578" t="s">
        <v>8318</v>
      </c>
      <c r="U578" s="19">
        <f t="shared" si="52"/>
        <v>42091.43</v>
      </c>
      <c r="V578">
        <f t="shared" si="53"/>
        <v>2015</v>
      </c>
    </row>
    <row r="579" spans="1:22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 s="19">
        <f t="shared" ref="J579:J642" si="56">(((I579/60)/60)/24)+DATE(1970,1,1)</f>
        <v>42510.589143518519</v>
      </c>
      <c r="K579">
        <v>1458569302</v>
      </c>
      <c r="L579" s="19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si="54"/>
        <v>0</v>
      </c>
      <c r="R579">
        <f t="shared" si="55"/>
        <v>10</v>
      </c>
      <c r="S579" t="s">
        <v>8317</v>
      </c>
      <c r="T579" t="s">
        <v>8318</v>
      </c>
      <c r="U579" s="19">
        <f t="shared" ref="U579:U642" si="58">(((I579/60)/60)/24)+DATE(1970,1,1)</f>
        <v>42510.589143518519</v>
      </c>
      <c r="V579">
        <f t="shared" ref="V579:V642" si="59">YEAR(L579)</f>
        <v>2016</v>
      </c>
    </row>
    <row r="580" spans="1:22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 s="19">
        <f t="shared" si="56"/>
        <v>42254.578622685185</v>
      </c>
      <c r="K580">
        <v>1439560393</v>
      </c>
      <c r="L580" s="19">
        <f t="shared" si="57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54"/>
        <v>0</v>
      </c>
      <c r="R580">
        <f t="shared" si="55"/>
        <v>2</v>
      </c>
      <c r="S580" t="s">
        <v>8317</v>
      </c>
      <c r="T580" t="s">
        <v>8318</v>
      </c>
      <c r="U580" s="19">
        <f t="shared" si="58"/>
        <v>42254.578622685185</v>
      </c>
      <c r="V580">
        <f t="shared" si="59"/>
        <v>2015</v>
      </c>
    </row>
    <row r="581" spans="1:22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 s="19">
        <f t="shared" si="56"/>
        <v>41998.852118055554</v>
      </c>
      <c r="K581">
        <v>1416947223</v>
      </c>
      <c r="L581" s="19">
        <f t="shared" si="57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54"/>
        <v>1</v>
      </c>
      <c r="R581">
        <f t="shared" si="55"/>
        <v>35</v>
      </c>
      <c r="S581" t="s">
        <v>8317</v>
      </c>
      <c r="T581" t="s">
        <v>8318</v>
      </c>
      <c r="U581" s="19">
        <f t="shared" si="58"/>
        <v>41998.852118055554</v>
      </c>
      <c r="V581">
        <f t="shared" si="59"/>
        <v>2014</v>
      </c>
    </row>
    <row r="582" spans="1:22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 s="19">
        <f t="shared" si="56"/>
        <v>42635.908182870371</v>
      </c>
      <c r="K582">
        <v>1471988867</v>
      </c>
      <c r="L582" s="19">
        <f t="shared" si="57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54"/>
        <v>0</v>
      </c>
      <c r="R582">
        <f t="shared" si="55"/>
        <v>1</v>
      </c>
      <c r="S582" t="s">
        <v>8317</v>
      </c>
      <c r="T582" t="s">
        <v>8318</v>
      </c>
      <c r="U582" s="19">
        <f t="shared" si="58"/>
        <v>42635.908182870371</v>
      </c>
      <c r="V582">
        <f t="shared" si="59"/>
        <v>2016</v>
      </c>
    </row>
    <row r="583" spans="1:22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 s="19">
        <f t="shared" si="56"/>
        <v>42218.012777777782</v>
      </c>
      <c r="K583">
        <v>1435882704</v>
      </c>
      <c r="L583" s="19">
        <f t="shared" si="57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54"/>
        <v>0</v>
      </c>
      <c r="R583">
        <f t="shared" si="55"/>
        <v>0</v>
      </c>
      <c r="S583" t="s">
        <v>8317</v>
      </c>
      <c r="T583" t="s">
        <v>8318</v>
      </c>
      <c r="U583" s="19">
        <f t="shared" si="58"/>
        <v>42218.012777777782</v>
      </c>
      <c r="V583">
        <f t="shared" si="59"/>
        <v>2015</v>
      </c>
    </row>
    <row r="584" spans="1:22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 s="19">
        <f t="shared" si="56"/>
        <v>42078.75</v>
      </c>
      <c r="K584">
        <v>1424454319</v>
      </c>
      <c r="L584" s="19">
        <f t="shared" si="57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 t="shared" si="54"/>
        <v>0</v>
      </c>
      <c r="R584">
        <f t="shared" si="55"/>
        <v>0</v>
      </c>
      <c r="S584" t="s">
        <v>8317</v>
      </c>
      <c r="T584" t="s">
        <v>8318</v>
      </c>
      <c r="U584" s="19">
        <f t="shared" si="58"/>
        <v>42078.75</v>
      </c>
      <c r="V584">
        <f t="shared" si="59"/>
        <v>2015</v>
      </c>
    </row>
    <row r="585" spans="1:22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 s="19">
        <f t="shared" si="56"/>
        <v>42082.896840277783</v>
      </c>
      <c r="K585">
        <v>1424212287</v>
      </c>
      <c r="L585" s="19">
        <f t="shared" si="57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 t="shared" si="54"/>
        <v>0</v>
      </c>
      <c r="R585">
        <f t="shared" si="55"/>
        <v>1</v>
      </c>
      <c r="S585" t="s">
        <v>8317</v>
      </c>
      <c r="T585" t="s">
        <v>8318</v>
      </c>
      <c r="U585" s="19">
        <f t="shared" si="58"/>
        <v>42082.896840277783</v>
      </c>
      <c r="V585">
        <f t="shared" si="59"/>
        <v>2015</v>
      </c>
    </row>
    <row r="586" spans="1:22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 s="19">
        <f t="shared" si="56"/>
        <v>42079.674953703703</v>
      </c>
      <c r="K586">
        <v>1423933916</v>
      </c>
      <c r="L586" s="19">
        <f t="shared" si="57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54"/>
        <v>1</v>
      </c>
      <c r="R586">
        <f t="shared" si="55"/>
        <v>5</v>
      </c>
      <c r="S586" t="s">
        <v>8317</v>
      </c>
      <c r="T586" t="s">
        <v>8318</v>
      </c>
      <c r="U586" s="19">
        <f t="shared" si="58"/>
        <v>42079.674953703703</v>
      </c>
      <c r="V586">
        <f t="shared" si="59"/>
        <v>2015</v>
      </c>
    </row>
    <row r="587" spans="1:22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 s="19">
        <f t="shared" si="56"/>
        <v>42339</v>
      </c>
      <c r="K587">
        <v>1444123377</v>
      </c>
      <c r="L587" s="19">
        <f t="shared" si="57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 t="shared" si="54"/>
        <v>0</v>
      </c>
      <c r="R587">
        <f t="shared" si="55"/>
        <v>0</v>
      </c>
      <c r="S587" t="s">
        <v>8317</v>
      </c>
      <c r="T587" t="s">
        <v>8318</v>
      </c>
      <c r="U587" s="19">
        <f t="shared" si="58"/>
        <v>42339</v>
      </c>
      <c r="V587">
        <f t="shared" si="59"/>
        <v>2015</v>
      </c>
    </row>
    <row r="588" spans="1:22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 s="19">
        <f t="shared" si="56"/>
        <v>42050.854247685187</v>
      </c>
      <c r="K588">
        <v>1421440207</v>
      </c>
      <c r="L588" s="19">
        <f t="shared" si="57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54"/>
        <v>1</v>
      </c>
      <c r="R588">
        <f t="shared" si="55"/>
        <v>14</v>
      </c>
      <c r="S588" t="s">
        <v>8317</v>
      </c>
      <c r="T588" t="s">
        <v>8318</v>
      </c>
      <c r="U588" s="19">
        <f t="shared" si="58"/>
        <v>42050.854247685187</v>
      </c>
      <c r="V588">
        <f t="shared" si="59"/>
        <v>2015</v>
      </c>
    </row>
    <row r="589" spans="1:22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9">
        <f t="shared" si="56"/>
        <v>42110.757326388892</v>
      </c>
      <c r="K589">
        <v>1426615833</v>
      </c>
      <c r="L589" s="19">
        <f t="shared" si="57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54"/>
        <v>9</v>
      </c>
      <c r="R589">
        <f t="shared" si="55"/>
        <v>389.29</v>
      </c>
      <c r="S589" t="s">
        <v>8317</v>
      </c>
      <c r="T589" t="s">
        <v>8318</v>
      </c>
      <c r="U589" s="19">
        <f t="shared" si="58"/>
        <v>42110.757326388892</v>
      </c>
      <c r="V589">
        <f t="shared" si="59"/>
        <v>2015</v>
      </c>
    </row>
    <row r="590" spans="1:22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 s="19">
        <f t="shared" si="56"/>
        <v>42691.811180555553</v>
      </c>
      <c r="K590">
        <v>1474223286</v>
      </c>
      <c r="L590" s="19">
        <f t="shared" si="57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 t="shared" si="54"/>
        <v>3</v>
      </c>
      <c r="R590">
        <f t="shared" si="55"/>
        <v>150.5</v>
      </c>
      <c r="S590" t="s">
        <v>8317</v>
      </c>
      <c r="T590" t="s">
        <v>8318</v>
      </c>
      <c r="U590" s="19">
        <f t="shared" si="58"/>
        <v>42691.811180555553</v>
      </c>
      <c r="V590">
        <f t="shared" si="59"/>
        <v>2016</v>
      </c>
    </row>
    <row r="591" spans="1:22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 s="19">
        <f t="shared" si="56"/>
        <v>42193.614571759259</v>
      </c>
      <c r="K591">
        <v>1435070699</v>
      </c>
      <c r="L591" s="19">
        <f t="shared" si="57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54"/>
        <v>0</v>
      </c>
      <c r="R591">
        <f t="shared" si="55"/>
        <v>1</v>
      </c>
      <c r="S591" t="s">
        <v>8317</v>
      </c>
      <c r="T591" t="s">
        <v>8318</v>
      </c>
      <c r="U591" s="19">
        <f t="shared" si="58"/>
        <v>42193.614571759259</v>
      </c>
      <c r="V591">
        <f t="shared" si="59"/>
        <v>2015</v>
      </c>
    </row>
    <row r="592" spans="1:22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 s="19">
        <f t="shared" si="56"/>
        <v>42408.542361111111</v>
      </c>
      <c r="K592">
        <v>1452259131</v>
      </c>
      <c r="L592" s="19">
        <f t="shared" si="57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54"/>
        <v>4</v>
      </c>
      <c r="R592">
        <f t="shared" si="55"/>
        <v>24.78</v>
      </c>
      <c r="S592" t="s">
        <v>8317</v>
      </c>
      <c r="T592" t="s">
        <v>8318</v>
      </c>
      <c r="U592" s="19">
        <f t="shared" si="58"/>
        <v>42408.542361111111</v>
      </c>
      <c r="V592">
        <f t="shared" si="59"/>
        <v>2016</v>
      </c>
    </row>
    <row r="593" spans="1:22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 s="19">
        <f t="shared" si="56"/>
        <v>42207.543171296296</v>
      </c>
      <c r="K593">
        <v>1434978130</v>
      </c>
      <c r="L593" s="19">
        <f t="shared" si="57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54"/>
        <v>0</v>
      </c>
      <c r="R593">
        <f t="shared" si="55"/>
        <v>30.5</v>
      </c>
      <c r="S593" t="s">
        <v>8317</v>
      </c>
      <c r="T593" t="s">
        <v>8318</v>
      </c>
      <c r="U593" s="19">
        <f t="shared" si="58"/>
        <v>42207.543171296296</v>
      </c>
      <c r="V593">
        <f t="shared" si="59"/>
        <v>2015</v>
      </c>
    </row>
    <row r="594" spans="1:22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 s="19">
        <f t="shared" si="56"/>
        <v>41976.232175925921</v>
      </c>
      <c r="K594">
        <v>1414992860</v>
      </c>
      <c r="L594" s="19">
        <f t="shared" si="57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54"/>
        <v>3</v>
      </c>
      <c r="R594">
        <f t="shared" si="55"/>
        <v>250</v>
      </c>
      <c r="S594" t="s">
        <v>8317</v>
      </c>
      <c r="T594" t="s">
        <v>8318</v>
      </c>
      <c r="U594" s="19">
        <f t="shared" si="58"/>
        <v>41976.232175925921</v>
      </c>
      <c r="V594">
        <f t="shared" si="59"/>
        <v>2014</v>
      </c>
    </row>
    <row r="595" spans="1:22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 s="19">
        <f t="shared" si="56"/>
        <v>42100.635937500003</v>
      </c>
      <c r="K595">
        <v>1425744945</v>
      </c>
      <c r="L595" s="19">
        <f t="shared" si="57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54"/>
        <v>23</v>
      </c>
      <c r="R595">
        <f t="shared" si="55"/>
        <v>16.43</v>
      </c>
      <c r="S595" t="s">
        <v>8317</v>
      </c>
      <c r="T595" t="s">
        <v>8318</v>
      </c>
      <c r="U595" s="19">
        <f t="shared" si="58"/>
        <v>42100.635937500003</v>
      </c>
      <c r="V595">
        <f t="shared" si="59"/>
        <v>2015</v>
      </c>
    </row>
    <row r="596" spans="1:22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 s="19">
        <f t="shared" si="56"/>
        <v>42476.780162037037</v>
      </c>
      <c r="K596">
        <v>1458240206</v>
      </c>
      <c r="L596" s="19">
        <f t="shared" si="57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54"/>
        <v>0</v>
      </c>
      <c r="R596">
        <f t="shared" si="55"/>
        <v>13</v>
      </c>
      <c r="S596" t="s">
        <v>8317</v>
      </c>
      <c r="T596" t="s">
        <v>8318</v>
      </c>
      <c r="U596" s="19">
        <f t="shared" si="58"/>
        <v>42476.780162037037</v>
      </c>
      <c r="V596">
        <f t="shared" si="59"/>
        <v>2016</v>
      </c>
    </row>
    <row r="597" spans="1:22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 s="19">
        <f t="shared" si="56"/>
        <v>42128.069884259254</v>
      </c>
      <c r="K597">
        <v>1426815638</v>
      </c>
      <c r="L597" s="19">
        <f t="shared" si="57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 t="shared" si="54"/>
        <v>0</v>
      </c>
      <c r="R597">
        <f t="shared" si="55"/>
        <v>53.25</v>
      </c>
      <c r="S597" t="s">
        <v>8317</v>
      </c>
      <c r="T597" t="s">
        <v>8318</v>
      </c>
      <c r="U597" s="19">
        <f t="shared" si="58"/>
        <v>42128.069884259254</v>
      </c>
      <c r="V597">
        <f t="shared" si="59"/>
        <v>2015</v>
      </c>
    </row>
    <row r="598" spans="1:22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 s="19">
        <f t="shared" si="56"/>
        <v>42676.896898148145</v>
      </c>
      <c r="K598">
        <v>1475530292</v>
      </c>
      <c r="L598" s="19">
        <f t="shared" si="57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54"/>
        <v>0</v>
      </c>
      <c r="R598">
        <f t="shared" si="55"/>
        <v>3</v>
      </c>
      <c r="S598" t="s">
        <v>8317</v>
      </c>
      <c r="T598" t="s">
        <v>8318</v>
      </c>
      <c r="U598" s="19">
        <f t="shared" si="58"/>
        <v>42676.896898148145</v>
      </c>
      <c r="V598">
        <f t="shared" si="59"/>
        <v>2016</v>
      </c>
    </row>
    <row r="599" spans="1:22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 s="19">
        <f t="shared" si="56"/>
        <v>42582.666666666672</v>
      </c>
      <c r="K599">
        <v>1466787335</v>
      </c>
      <c r="L599" s="19">
        <f t="shared" si="57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 t="shared" si="54"/>
        <v>0</v>
      </c>
      <c r="R599">
        <f t="shared" si="55"/>
        <v>10</v>
      </c>
      <c r="S599" t="s">
        <v>8317</v>
      </c>
      <c r="T599" t="s">
        <v>8318</v>
      </c>
      <c r="U599" s="19">
        <f t="shared" si="58"/>
        <v>42582.666666666672</v>
      </c>
      <c r="V599">
        <f t="shared" si="59"/>
        <v>2016</v>
      </c>
    </row>
    <row r="600" spans="1:22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 s="19">
        <f t="shared" si="56"/>
        <v>41978.00209490741</v>
      </c>
      <c r="K600">
        <v>1415145781</v>
      </c>
      <c r="L600" s="19">
        <f t="shared" si="57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54"/>
        <v>34</v>
      </c>
      <c r="R600">
        <f t="shared" si="55"/>
        <v>121.43</v>
      </c>
      <c r="S600" t="s">
        <v>8317</v>
      </c>
      <c r="T600" t="s">
        <v>8318</v>
      </c>
      <c r="U600" s="19">
        <f t="shared" si="58"/>
        <v>41978.00209490741</v>
      </c>
      <c r="V600">
        <f t="shared" si="59"/>
        <v>2014</v>
      </c>
    </row>
    <row r="601" spans="1:22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 s="19">
        <f t="shared" si="56"/>
        <v>42071.636111111111</v>
      </c>
      <c r="K601">
        <v>1423769402</v>
      </c>
      <c r="L601" s="19">
        <f t="shared" si="57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 t="shared" si="54"/>
        <v>0</v>
      </c>
      <c r="R601">
        <f t="shared" si="55"/>
        <v>15.5</v>
      </c>
      <c r="S601" t="s">
        <v>8317</v>
      </c>
      <c r="T601" t="s">
        <v>8318</v>
      </c>
      <c r="U601" s="19">
        <f t="shared" si="58"/>
        <v>42071.636111111111</v>
      </c>
      <c r="V601">
        <f t="shared" si="59"/>
        <v>2015</v>
      </c>
    </row>
    <row r="602" spans="1:22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 s="19">
        <f t="shared" si="56"/>
        <v>42133.798171296294</v>
      </c>
      <c r="K602">
        <v>1426014562</v>
      </c>
      <c r="L602" s="19">
        <f t="shared" si="57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54"/>
        <v>2</v>
      </c>
      <c r="R602">
        <f t="shared" si="55"/>
        <v>100</v>
      </c>
      <c r="S602" t="s">
        <v>8317</v>
      </c>
      <c r="T602" t="s">
        <v>8318</v>
      </c>
      <c r="U602" s="19">
        <f t="shared" si="58"/>
        <v>42133.798171296294</v>
      </c>
      <c r="V602">
        <f t="shared" si="59"/>
        <v>2015</v>
      </c>
    </row>
    <row r="603" spans="1:22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 s="19">
        <f t="shared" si="56"/>
        <v>41999.858090277776</v>
      </c>
      <c r="K603">
        <v>1417034139</v>
      </c>
      <c r="L603" s="19">
        <f t="shared" si="57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54"/>
        <v>1</v>
      </c>
      <c r="R603">
        <f t="shared" si="55"/>
        <v>23.33</v>
      </c>
      <c r="S603" t="s">
        <v>8317</v>
      </c>
      <c r="T603" t="s">
        <v>8318</v>
      </c>
      <c r="U603" s="19">
        <f t="shared" si="58"/>
        <v>41999.858090277776</v>
      </c>
      <c r="V603">
        <f t="shared" si="59"/>
        <v>2014</v>
      </c>
    </row>
    <row r="604" spans="1:22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 s="19">
        <f t="shared" si="56"/>
        <v>42173.79415509259</v>
      </c>
      <c r="K604">
        <v>1432062215</v>
      </c>
      <c r="L604" s="19">
        <f t="shared" si="57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54"/>
        <v>0</v>
      </c>
      <c r="R604">
        <f t="shared" si="55"/>
        <v>0</v>
      </c>
      <c r="S604" t="s">
        <v>8317</v>
      </c>
      <c r="T604" t="s">
        <v>8318</v>
      </c>
      <c r="U604" s="19">
        <f t="shared" si="58"/>
        <v>42173.79415509259</v>
      </c>
      <c r="V604">
        <f t="shared" si="59"/>
        <v>2015</v>
      </c>
    </row>
    <row r="605" spans="1:22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9">
        <f t="shared" si="56"/>
        <v>41865.639155092591</v>
      </c>
      <c r="K605">
        <v>1405437623</v>
      </c>
      <c r="L605" s="19">
        <f t="shared" si="57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54"/>
        <v>4</v>
      </c>
      <c r="R605">
        <f t="shared" si="55"/>
        <v>45.39</v>
      </c>
      <c r="S605" t="s">
        <v>8317</v>
      </c>
      <c r="T605" t="s">
        <v>8318</v>
      </c>
      <c r="U605" s="19">
        <f t="shared" si="58"/>
        <v>41865.639155092591</v>
      </c>
      <c r="V605">
        <f t="shared" si="59"/>
        <v>2014</v>
      </c>
    </row>
    <row r="606" spans="1:22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 s="19">
        <f t="shared" si="56"/>
        <v>41879.035370370373</v>
      </c>
      <c r="K606">
        <v>1406595056</v>
      </c>
      <c r="L606" s="19">
        <f t="shared" si="57"/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54"/>
        <v>0</v>
      </c>
      <c r="R606">
        <f t="shared" si="55"/>
        <v>0</v>
      </c>
      <c r="S606" t="s">
        <v>8317</v>
      </c>
      <c r="T606" t="s">
        <v>8318</v>
      </c>
      <c r="U606" s="19">
        <f t="shared" si="58"/>
        <v>41879.035370370373</v>
      </c>
      <c r="V606">
        <f t="shared" si="59"/>
        <v>2014</v>
      </c>
    </row>
    <row r="607" spans="1:22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 s="19">
        <f t="shared" si="56"/>
        <v>42239.357731481476</v>
      </c>
      <c r="K607">
        <v>1436430908</v>
      </c>
      <c r="L607" s="19">
        <f t="shared" si="57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 t="shared" si="54"/>
        <v>3</v>
      </c>
      <c r="R607">
        <f t="shared" si="55"/>
        <v>16.38</v>
      </c>
      <c r="S607" t="s">
        <v>8317</v>
      </c>
      <c r="T607" t="s">
        <v>8318</v>
      </c>
      <c r="U607" s="19">
        <f t="shared" si="58"/>
        <v>42239.357731481476</v>
      </c>
      <c r="V607">
        <f t="shared" si="59"/>
        <v>2015</v>
      </c>
    </row>
    <row r="608" spans="1:22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 s="19">
        <f t="shared" si="56"/>
        <v>42148.625</v>
      </c>
      <c r="K608">
        <v>1428507409</v>
      </c>
      <c r="L608" s="19">
        <f t="shared" si="57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 t="shared" si="54"/>
        <v>0</v>
      </c>
      <c r="R608">
        <f t="shared" si="55"/>
        <v>10</v>
      </c>
      <c r="S608" t="s">
        <v>8317</v>
      </c>
      <c r="T608" t="s">
        <v>8318</v>
      </c>
      <c r="U608" s="19">
        <f t="shared" si="58"/>
        <v>42148.625</v>
      </c>
      <c r="V608">
        <f t="shared" si="59"/>
        <v>2015</v>
      </c>
    </row>
    <row r="609" spans="1:22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 s="19">
        <f t="shared" si="56"/>
        <v>42330.867314814815</v>
      </c>
      <c r="K609">
        <v>1445629736</v>
      </c>
      <c r="L609" s="19">
        <f t="shared" si="57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 t="shared" si="54"/>
        <v>0</v>
      </c>
      <c r="R609">
        <f t="shared" si="55"/>
        <v>0</v>
      </c>
      <c r="S609" t="s">
        <v>8317</v>
      </c>
      <c r="T609" t="s">
        <v>8318</v>
      </c>
      <c r="U609" s="19">
        <f t="shared" si="58"/>
        <v>42330.867314814815</v>
      </c>
      <c r="V609">
        <f t="shared" si="59"/>
        <v>2015</v>
      </c>
    </row>
    <row r="610" spans="1:22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9">
        <f t="shared" si="56"/>
        <v>42170.921064814815</v>
      </c>
      <c r="K610">
        <v>1431813980</v>
      </c>
      <c r="L610" s="19">
        <f t="shared" si="57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54"/>
        <v>1</v>
      </c>
      <c r="R610">
        <f t="shared" si="55"/>
        <v>292.2</v>
      </c>
      <c r="S610" t="s">
        <v>8317</v>
      </c>
      <c r="T610" t="s">
        <v>8318</v>
      </c>
      <c r="U610" s="19">
        <f t="shared" si="58"/>
        <v>42170.921064814815</v>
      </c>
      <c r="V610">
        <f t="shared" si="59"/>
        <v>2015</v>
      </c>
    </row>
    <row r="611" spans="1:22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 s="19">
        <f t="shared" si="56"/>
        <v>42337.075740740736</v>
      </c>
      <c r="K611">
        <v>1446166144</v>
      </c>
      <c r="L611" s="19">
        <f t="shared" si="57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54"/>
        <v>1</v>
      </c>
      <c r="R611">
        <f t="shared" si="55"/>
        <v>5</v>
      </c>
      <c r="S611" t="s">
        <v>8317</v>
      </c>
      <c r="T611" t="s">
        <v>8318</v>
      </c>
      <c r="U611" s="19">
        <f t="shared" si="58"/>
        <v>42337.075740740736</v>
      </c>
      <c r="V611">
        <f t="shared" si="59"/>
        <v>2015</v>
      </c>
    </row>
    <row r="612" spans="1:22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 s="19">
        <f t="shared" si="56"/>
        <v>42116.83085648148</v>
      </c>
      <c r="K612">
        <v>1427140586</v>
      </c>
      <c r="L612" s="19">
        <f t="shared" si="57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54"/>
        <v>0</v>
      </c>
      <c r="R612">
        <f t="shared" si="55"/>
        <v>0</v>
      </c>
      <c r="S612" t="s">
        <v>8317</v>
      </c>
      <c r="T612" t="s">
        <v>8318</v>
      </c>
      <c r="U612" s="19">
        <f t="shared" si="58"/>
        <v>42116.83085648148</v>
      </c>
      <c r="V612">
        <f t="shared" si="59"/>
        <v>2015</v>
      </c>
    </row>
    <row r="613" spans="1:22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 s="19">
        <f t="shared" si="56"/>
        <v>42388.560613425929</v>
      </c>
      <c r="K613">
        <v>1448026037</v>
      </c>
      <c r="L613" s="19">
        <f t="shared" si="57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54"/>
        <v>0</v>
      </c>
      <c r="R613">
        <f t="shared" si="55"/>
        <v>0</v>
      </c>
      <c r="S613" t="s">
        <v>8317</v>
      </c>
      <c r="T613" t="s">
        <v>8318</v>
      </c>
      <c r="U613" s="19">
        <f t="shared" si="58"/>
        <v>42388.560613425929</v>
      </c>
      <c r="V613">
        <f t="shared" si="59"/>
        <v>2015</v>
      </c>
    </row>
    <row r="614" spans="1:22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 s="19">
        <f t="shared" si="56"/>
        <v>42615.031782407401</v>
      </c>
      <c r="K614">
        <v>1470185146</v>
      </c>
      <c r="L614" s="19">
        <f t="shared" si="57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 t="shared" si="54"/>
        <v>0</v>
      </c>
      <c r="R614">
        <f t="shared" si="55"/>
        <v>0</v>
      </c>
      <c r="S614" t="s">
        <v>8317</v>
      </c>
      <c r="T614" t="s">
        <v>8318</v>
      </c>
      <c r="U614" s="19">
        <f t="shared" si="58"/>
        <v>42615.031782407401</v>
      </c>
      <c r="V614">
        <f t="shared" si="59"/>
        <v>2016</v>
      </c>
    </row>
    <row r="615" spans="1:22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9">
        <f t="shared" si="56"/>
        <v>42278.207638888889</v>
      </c>
      <c r="K615">
        <v>1441022120</v>
      </c>
      <c r="L615" s="19">
        <f t="shared" si="57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54"/>
        <v>21</v>
      </c>
      <c r="R615">
        <f t="shared" si="55"/>
        <v>105.93</v>
      </c>
      <c r="S615" t="s">
        <v>8317</v>
      </c>
      <c r="T615" t="s">
        <v>8318</v>
      </c>
      <c r="U615" s="19">
        <f t="shared" si="58"/>
        <v>42278.207638888889</v>
      </c>
      <c r="V615">
        <f t="shared" si="59"/>
        <v>2015</v>
      </c>
    </row>
    <row r="616" spans="1:22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 s="19">
        <f t="shared" si="56"/>
        <v>42545.061805555553</v>
      </c>
      <c r="K616">
        <v>1464139740</v>
      </c>
      <c r="L616" s="19">
        <f t="shared" si="57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54"/>
        <v>0</v>
      </c>
      <c r="R616">
        <f t="shared" si="55"/>
        <v>0</v>
      </c>
      <c r="S616" t="s">
        <v>8317</v>
      </c>
      <c r="T616" t="s">
        <v>8318</v>
      </c>
      <c r="U616" s="19">
        <f t="shared" si="58"/>
        <v>42545.061805555553</v>
      </c>
      <c r="V616">
        <f t="shared" si="59"/>
        <v>2016</v>
      </c>
    </row>
    <row r="617" spans="1:22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 s="19">
        <f t="shared" si="56"/>
        <v>42272.122210648144</v>
      </c>
      <c r="K617">
        <v>1440557759</v>
      </c>
      <c r="L617" s="19">
        <f t="shared" si="57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54"/>
        <v>0</v>
      </c>
      <c r="R617">
        <f t="shared" si="55"/>
        <v>0</v>
      </c>
      <c r="S617" t="s">
        <v>8317</v>
      </c>
      <c r="T617" t="s">
        <v>8318</v>
      </c>
      <c r="U617" s="19">
        <f t="shared" si="58"/>
        <v>42272.122210648144</v>
      </c>
      <c r="V617">
        <f t="shared" si="59"/>
        <v>2015</v>
      </c>
    </row>
    <row r="618" spans="1:22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 s="19">
        <f t="shared" si="56"/>
        <v>42791.376238425932</v>
      </c>
      <c r="K618">
        <v>1485421307</v>
      </c>
      <c r="L618" s="19">
        <f t="shared" si="57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 t="shared" si="54"/>
        <v>0</v>
      </c>
      <c r="R618">
        <f t="shared" si="55"/>
        <v>0</v>
      </c>
      <c r="S618" t="s">
        <v>8317</v>
      </c>
      <c r="T618" t="s">
        <v>8318</v>
      </c>
      <c r="U618" s="19">
        <f t="shared" si="58"/>
        <v>42791.376238425932</v>
      </c>
      <c r="V618">
        <f t="shared" si="59"/>
        <v>2017</v>
      </c>
    </row>
    <row r="619" spans="1:22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 s="19">
        <f t="shared" si="56"/>
        <v>42132.343090277776</v>
      </c>
      <c r="K619">
        <v>1427184843</v>
      </c>
      <c r="L619" s="19">
        <f t="shared" si="57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54"/>
        <v>3</v>
      </c>
      <c r="R619">
        <f t="shared" si="55"/>
        <v>20</v>
      </c>
      <c r="S619" t="s">
        <v>8317</v>
      </c>
      <c r="T619" t="s">
        <v>8318</v>
      </c>
      <c r="U619" s="19">
        <f t="shared" si="58"/>
        <v>42132.343090277776</v>
      </c>
      <c r="V619">
        <f t="shared" si="59"/>
        <v>2015</v>
      </c>
    </row>
    <row r="620" spans="1:22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 s="19">
        <f t="shared" si="56"/>
        <v>42347.810219907406</v>
      </c>
      <c r="K620">
        <v>1447097203</v>
      </c>
      <c r="L620" s="19">
        <f t="shared" si="57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54"/>
        <v>0</v>
      </c>
      <c r="R620">
        <f t="shared" si="55"/>
        <v>0</v>
      </c>
      <c r="S620" t="s">
        <v>8317</v>
      </c>
      <c r="T620" t="s">
        <v>8318</v>
      </c>
      <c r="U620" s="19">
        <f t="shared" si="58"/>
        <v>42347.810219907406</v>
      </c>
      <c r="V620">
        <f t="shared" si="59"/>
        <v>2015</v>
      </c>
    </row>
    <row r="621" spans="1:22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 s="19">
        <f t="shared" si="56"/>
        <v>41968.692013888889</v>
      </c>
      <c r="K621">
        <v>1411745790</v>
      </c>
      <c r="L621" s="19">
        <f t="shared" si="57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 t="shared" si="54"/>
        <v>0</v>
      </c>
      <c r="R621">
        <f t="shared" si="55"/>
        <v>1</v>
      </c>
      <c r="S621" t="s">
        <v>8317</v>
      </c>
      <c r="T621" t="s">
        <v>8318</v>
      </c>
      <c r="U621" s="19">
        <f t="shared" si="58"/>
        <v>41968.692013888889</v>
      </c>
      <c r="V621">
        <f t="shared" si="59"/>
        <v>2014</v>
      </c>
    </row>
    <row r="622" spans="1:22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 s="19">
        <f t="shared" si="56"/>
        <v>41876.716874999998</v>
      </c>
      <c r="K622">
        <v>1405098738</v>
      </c>
      <c r="L622" s="19">
        <f t="shared" si="57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54"/>
        <v>1</v>
      </c>
      <c r="R622">
        <f t="shared" si="55"/>
        <v>300</v>
      </c>
      <c r="S622" t="s">
        <v>8317</v>
      </c>
      <c r="T622" t="s">
        <v>8318</v>
      </c>
      <c r="U622" s="19">
        <f t="shared" si="58"/>
        <v>41876.716874999998</v>
      </c>
      <c r="V622">
        <f t="shared" si="59"/>
        <v>2014</v>
      </c>
    </row>
    <row r="623" spans="1:22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 s="19">
        <f t="shared" si="56"/>
        <v>42558.987696759257</v>
      </c>
      <c r="K623">
        <v>1465342937</v>
      </c>
      <c r="L623" s="19">
        <f t="shared" si="57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54"/>
        <v>1</v>
      </c>
      <c r="R623">
        <f t="shared" si="55"/>
        <v>87</v>
      </c>
      <c r="S623" t="s">
        <v>8317</v>
      </c>
      <c r="T623" t="s">
        <v>8318</v>
      </c>
      <c r="U623" s="19">
        <f t="shared" si="58"/>
        <v>42558.987696759257</v>
      </c>
      <c r="V623">
        <f t="shared" si="59"/>
        <v>2016</v>
      </c>
    </row>
    <row r="624" spans="1:22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 s="19">
        <f t="shared" si="56"/>
        <v>42552.774745370371</v>
      </c>
      <c r="K624">
        <v>1465670138</v>
      </c>
      <c r="L624" s="19">
        <f t="shared" si="57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54"/>
        <v>6</v>
      </c>
      <c r="R624">
        <f t="shared" si="55"/>
        <v>37.89</v>
      </c>
      <c r="S624" t="s">
        <v>8317</v>
      </c>
      <c r="T624" t="s">
        <v>8318</v>
      </c>
      <c r="U624" s="19">
        <f t="shared" si="58"/>
        <v>42552.774745370371</v>
      </c>
      <c r="V624">
        <f t="shared" si="59"/>
        <v>2016</v>
      </c>
    </row>
    <row r="625" spans="1:22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 s="19">
        <f t="shared" si="56"/>
        <v>42152.009224537032</v>
      </c>
      <c r="K625">
        <v>1430179997</v>
      </c>
      <c r="L625" s="19">
        <f t="shared" si="57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54"/>
        <v>0</v>
      </c>
      <c r="R625">
        <f t="shared" si="55"/>
        <v>0</v>
      </c>
      <c r="S625" t="s">
        <v>8317</v>
      </c>
      <c r="T625" t="s">
        <v>8318</v>
      </c>
      <c r="U625" s="19">
        <f t="shared" si="58"/>
        <v>42152.009224537032</v>
      </c>
      <c r="V625">
        <f t="shared" si="59"/>
        <v>2015</v>
      </c>
    </row>
    <row r="626" spans="1:22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 s="19">
        <f t="shared" si="56"/>
        <v>42138.988900462966</v>
      </c>
      <c r="K626">
        <v>1429055041</v>
      </c>
      <c r="L626" s="19">
        <f t="shared" si="57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54"/>
        <v>0</v>
      </c>
      <c r="R626">
        <f t="shared" si="55"/>
        <v>0</v>
      </c>
      <c r="S626" t="s">
        <v>8317</v>
      </c>
      <c r="T626" t="s">
        <v>8318</v>
      </c>
      <c r="U626" s="19">
        <f t="shared" si="58"/>
        <v>42138.988900462966</v>
      </c>
      <c r="V626">
        <f t="shared" si="59"/>
        <v>2015</v>
      </c>
    </row>
    <row r="627" spans="1:22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 s="19">
        <f t="shared" si="56"/>
        <v>42820.853900462964</v>
      </c>
      <c r="K627">
        <v>1487971777</v>
      </c>
      <c r="L627" s="19">
        <f t="shared" si="57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 t="shared" si="54"/>
        <v>0</v>
      </c>
      <c r="R627">
        <f t="shared" si="55"/>
        <v>0</v>
      </c>
      <c r="S627" t="s">
        <v>8317</v>
      </c>
      <c r="T627" t="s">
        <v>8318</v>
      </c>
      <c r="U627" s="19">
        <f t="shared" si="58"/>
        <v>42820.853900462964</v>
      </c>
      <c r="V627">
        <f t="shared" si="59"/>
        <v>2017</v>
      </c>
    </row>
    <row r="628" spans="1:22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9">
        <f t="shared" si="56"/>
        <v>42231.556944444441</v>
      </c>
      <c r="K628">
        <v>1436793939</v>
      </c>
      <c r="L628" s="19">
        <f t="shared" si="57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54"/>
        <v>17</v>
      </c>
      <c r="R628">
        <f t="shared" si="55"/>
        <v>111.41</v>
      </c>
      <c r="S628" t="s">
        <v>8317</v>
      </c>
      <c r="T628" t="s">
        <v>8318</v>
      </c>
      <c r="U628" s="19">
        <f t="shared" si="58"/>
        <v>42231.556944444441</v>
      </c>
      <c r="V628">
        <f t="shared" si="59"/>
        <v>2015</v>
      </c>
    </row>
    <row r="629" spans="1:22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 s="19">
        <f t="shared" si="56"/>
        <v>42443.958333333328</v>
      </c>
      <c r="K629">
        <v>1452842511</v>
      </c>
      <c r="L629" s="19">
        <f t="shared" si="57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 t="shared" si="54"/>
        <v>0</v>
      </c>
      <c r="R629">
        <f t="shared" si="55"/>
        <v>90</v>
      </c>
      <c r="S629" t="s">
        <v>8317</v>
      </c>
      <c r="T629" t="s">
        <v>8318</v>
      </c>
      <c r="U629" s="19">
        <f t="shared" si="58"/>
        <v>42443.958333333328</v>
      </c>
      <c r="V629">
        <f t="shared" si="59"/>
        <v>2016</v>
      </c>
    </row>
    <row r="630" spans="1:22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 s="19">
        <f t="shared" si="56"/>
        <v>41833.692789351851</v>
      </c>
      <c r="K630">
        <v>1402677457</v>
      </c>
      <c r="L630" s="19">
        <f t="shared" si="57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54"/>
        <v>0</v>
      </c>
      <c r="R630">
        <f t="shared" si="55"/>
        <v>0</v>
      </c>
      <c r="S630" t="s">
        <v>8317</v>
      </c>
      <c r="T630" t="s">
        <v>8318</v>
      </c>
      <c r="U630" s="19">
        <f t="shared" si="58"/>
        <v>41833.692789351851</v>
      </c>
      <c r="V630">
        <f t="shared" si="59"/>
        <v>2014</v>
      </c>
    </row>
    <row r="631" spans="1:22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 s="19">
        <f t="shared" si="56"/>
        <v>42504.637824074074</v>
      </c>
      <c r="K631">
        <v>1460647108</v>
      </c>
      <c r="L631" s="19">
        <f t="shared" si="57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54"/>
        <v>0</v>
      </c>
      <c r="R631">
        <f t="shared" si="55"/>
        <v>116.67</v>
      </c>
      <c r="S631" t="s">
        <v>8317</v>
      </c>
      <c r="T631" t="s">
        <v>8318</v>
      </c>
      <c r="U631" s="19">
        <f t="shared" si="58"/>
        <v>42504.637824074074</v>
      </c>
      <c r="V631">
        <f t="shared" si="59"/>
        <v>2016</v>
      </c>
    </row>
    <row r="632" spans="1:22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 s="19">
        <f t="shared" si="56"/>
        <v>42253.215277777781</v>
      </c>
      <c r="K632">
        <v>1438959121</v>
      </c>
      <c r="L632" s="19">
        <f t="shared" si="57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 t="shared" si="54"/>
        <v>0</v>
      </c>
      <c r="R632">
        <f t="shared" si="55"/>
        <v>10</v>
      </c>
      <c r="S632" t="s">
        <v>8317</v>
      </c>
      <c r="T632" t="s">
        <v>8318</v>
      </c>
      <c r="U632" s="19">
        <f t="shared" si="58"/>
        <v>42253.215277777781</v>
      </c>
      <c r="V632">
        <f t="shared" si="59"/>
        <v>2015</v>
      </c>
    </row>
    <row r="633" spans="1:22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 s="19">
        <f t="shared" si="56"/>
        <v>42518.772326388891</v>
      </c>
      <c r="K633">
        <v>1461954729</v>
      </c>
      <c r="L633" s="19">
        <f t="shared" si="57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54"/>
        <v>1</v>
      </c>
      <c r="R633">
        <f t="shared" si="55"/>
        <v>76.67</v>
      </c>
      <c r="S633" t="s">
        <v>8317</v>
      </c>
      <c r="T633" t="s">
        <v>8318</v>
      </c>
      <c r="U633" s="19">
        <f t="shared" si="58"/>
        <v>42518.772326388891</v>
      </c>
      <c r="V633">
        <f t="shared" si="59"/>
        <v>2016</v>
      </c>
    </row>
    <row r="634" spans="1:22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 s="19">
        <f t="shared" si="56"/>
        <v>42333.700983796298</v>
      </c>
      <c r="K634">
        <v>1445874565</v>
      </c>
      <c r="L634" s="19">
        <f t="shared" si="57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 t="shared" si="54"/>
        <v>0</v>
      </c>
      <c r="R634">
        <f t="shared" si="55"/>
        <v>0</v>
      </c>
      <c r="S634" t="s">
        <v>8317</v>
      </c>
      <c r="T634" t="s">
        <v>8318</v>
      </c>
      <c r="U634" s="19">
        <f t="shared" si="58"/>
        <v>42333.700983796298</v>
      </c>
      <c r="V634">
        <f t="shared" si="59"/>
        <v>2015</v>
      </c>
    </row>
    <row r="635" spans="1:22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9">
        <f t="shared" si="56"/>
        <v>42538.958333333328</v>
      </c>
      <c r="K635">
        <v>1463469062</v>
      </c>
      <c r="L635" s="19">
        <f t="shared" si="57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 t="shared" si="54"/>
        <v>12</v>
      </c>
      <c r="R635">
        <f t="shared" si="55"/>
        <v>49.8</v>
      </c>
      <c r="S635" t="s">
        <v>8317</v>
      </c>
      <c r="T635" t="s">
        <v>8318</v>
      </c>
      <c r="U635" s="19">
        <f t="shared" si="58"/>
        <v>42538.958333333328</v>
      </c>
      <c r="V635">
        <f t="shared" si="59"/>
        <v>2016</v>
      </c>
    </row>
    <row r="636" spans="1:22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 s="19">
        <f t="shared" si="56"/>
        <v>42061.928576388891</v>
      </c>
      <c r="K636">
        <v>1422397029</v>
      </c>
      <c r="L636" s="19">
        <f t="shared" si="57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54"/>
        <v>0</v>
      </c>
      <c r="R636">
        <f t="shared" si="55"/>
        <v>1</v>
      </c>
      <c r="S636" t="s">
        <v>8317</v>
      </c>
      <c r="T636" t="s">
        <v>8318</v>
      </c>
      <c r="U636" s="19">
        <f t="shared" si="58"/>
        <v>42061.928576388891</v>
      </c>
      <c r="V636">
        <f t="shared" si="59"/>
        <v>2015</v>
      </c>
    </row>
    <row r="637" spans="1:22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 s="19">
        <f t="shared" si="56"/>
        <v>42106.092152777783</v>
      </c>
      <c r="K637">
        <v>1426212762</v>
      </c>
      <c r="L637" s="19">
        <f t="shared" si="57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54"/>
        <v>0</v>
      </c>
      <c r="R637">
        <f t="shared" si="55"/>
        <v>2</v>
      </c>
      <c r="S637" t="s">
        <v>8317</v>
      </c>
      <c r="T637" t="s">
        <v>8318</v>
      </c>
      <c r="U637" s="19">
        <f t="shared" si="58"/>
        <v>42106.092152777783</v>
      </c>
      <c r="V637">
        <f t="shared" si="59"/>
        <v>2015</v>
      </c>
    </row>
    <row r="638" spans="1:22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 s="19">
        <f t="shared" si="56"/>
        <v>42161.44930555555</v>
      </c>
      <c r="K638">
        <v>1430996150</v>
      </c>
      <c r="L638" s="19">
        <f t="shared" si="57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 t="shared" si="54"/>
        <v>0</v>
      </c>
      <c r="R638">
        <f t="shared" si="55"/>
        <v>4</v>
      </c>
      <c r="S638" t="s">
        <v>8317</v>
      </c>
      <c r="T638" t="s">
        <v>8318</v>
      </c>
      <c r="U638" s="19">
        <f t="shared" si="58"/>
        <v>42161.44930555555</v>
      </c>
      <c r="V638">
        <f t="shared" si="59"/>
        <v>2015</v>
      </c>
    </row>
    <row r="639" spans="1:22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 s="19">
        <f t="shared" si="56"/>
        <v>42791.961111111115</v>
      </c>
      <c r="K639">
        <v>1485558318</v>
      </c>
      <c r="L639" s="19">
        <f t="shared" si="57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 t="shared" si="54"/>
        <v>0</v>
      </c>
      <c r="R639">
        <f t="shared" si="55"/>
        <v>0</v>
      </c>
      <c r="S639" t="s">
        <v>8317</v>
      </c>
      <c r="T639" t="s">
        <v>8318</v>
      </c>
      <c r="U639" s="19">
        <f t="shared" si="58"/>
        <v>42791.961111111115</v>
      </c>
      <c r="V639">
        <f t="shared" si="59"/>
        <v>2017</v>
      </c>
    </row>
    <row r="640" spans="1:22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 s="19">
        <f t="shared" si="56"/>
        <v>42819.55164351852</v>
      </c>
      <c r="K640">
        <v>1485267262</v>
      </c>
      <c r="L640" s="19">
        <f t="shared" si="57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 t="shared" si="54"/>
        <v>0</v>
      </c>
      <c r="R640">
        <f t="shared" si="55"/>
        <v>3</v>
      </c>
      <c r="S640" t="s">
        <v>8317</v>
      </c>
      <c r="T640" t="s">
        <v>8318</v>
      </c>
      <c r="U640" s="19">
        <f t="shared" si="58"/>
        <v>42819.55164351852</v>
      </c>
      <c r="V640">
        <f t="shared" si="59"/>
        <v>2017</v>
      </c>
    </row>
    <row r="641" spans="1:22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 s="19">
        <f t="shared" si="56"/>
        <v>41925.583275462966</v>
      </c>
      <c r="K641">
        <v>1408024795</v>
      </c>
      <c r="L641" s="19">
        <f t="shared" si="57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54"/>
        <v>0</v>
      </c>
      <c r="R641">
        <f t="shared" si="55"/>
        <v>1</v>
      </c>
      <c r="S641" t="s">
        <v>8317</v>
      </c>
      <c r="T641" t="s">
        <v>8318</v>
      </c>
      <c r="U641" s="19">
        <f t="shared" si="58"/>
        <v>41925.583275462966</v>
      </c>
      <c r="V641">
        <f t="shared" si="59"/>
        <v>2014</v>
      </c>
    </row>
    <row r="642" spans="1:22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 s="19">
        <f t="shared" si="56"/>
        <v>42698.958333333328</v>
      </c>
      <c r="K642">
        <v>1478685915</v>
      </c>
      <c r="L642" s="19">
        <f t="shared" si="57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 t="shared" ref="Q642:Q705" si="60">ROUND(E642/D642*100,0)</f>
        <v>144</v>
      </c>
      <c r="R642">
        <f t="shared" ref="R642:R705" si="61">IFERROR(ROUND(E642/N642,2),0)</f>
        <v>50.5</v>
      </c>
      <c r="S642" t="s">
        <v>8317</v>
      </c>
      <c r="T642" t="s">
        <v>8319</v>
      </c>
      <c r="U642" s="19">
        <f t="shared" si="58"/>
        <v>42698.958333333328</v>
      </c>
      <c r="V642">
        <f t="shared" si="59"/>
        <v>2016</v>
      </c>
    </row>
    <row r="643" spans="1:22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9">
        <f t="shared" ref="J643:J706" si="62">(((I643/60)/60)/24)+DATE(1970,1,1)</f>
        <v>42229.57</v>
      </c>
      <c r="K643">
        <v>1436881248</v>
      </c>
      <c r="L643" s="19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si="60"/>
        <v>119</v>
      </c>
      <c r="R643">
        <f t="shared" si="61"/>
        <v>151.32</v>
      </c>
      <c r="S643" t="s">
        <v>8317</v>
      </c>
      <c r="T643" t="s">
        <v>8319</v>
      </c>
      <c r="U643" s="19">
        <f t="shared" ref="U643:U706" si="64">(((I643/60)/60)/24)+DATE(1970,1,1)</f>
        <v>42229.57</v>
      </c>
      <c r="V643">
        <f t="shared" ref="V643:V706" si="65">YEAR(L643)</f>
        <v>2015</v>
      </c>
    </row>
    <row r="644" spans="1:22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9">
        <f t="shared" si="62"/>
        <v>42235.651319444441</v>
      </c>
      <c r="K644">
        <v>1436888274</v>
      </c>
      <c r="L644" s="19">
        <f t="shared" si="63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60"/>
        <v>1460</v>
      </c>
      <c r="R644">
        <f t="shared" si="61"/>
        <v>134.36000000000001</v>
      </c>
      <c r="S644" t="s">
        <v>8317</v>
      </c>
      <c r="T644" t="s">
        <v>8319</v>
      </c>
      <c r="U644" s="19">
        <f t="shared" si="64"/>
        <v>42235.651319444441</v>
      </c>
      <c r="V644">
        <f t="shared" si="65"/>
        <v>2015</v>
      </c>
    </row>
    <row r="645" spans="1:22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9">
        <f t="shared" si="62"/>
        <v>42155.642071759255</v>
      </c>
      <c r="K645">
        <v>1428333875</v>
      </c>
      <c r="L645" s="19">
        <f t="shared" si="63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60"/>
        <v>106</v>
      </c>
      <c r="R645">
        <f t="shared" si="61"/>
        <v>174.03</v>
      </c>
      <c r="S645" t="s">
        <v>8317</v>
      </c>
      <c r="T645" t="s">
        <v>8319</v>
      </c>
      <c r="U645" s="19">
        <f t="shared" si="64"/>
        <v>42155.642071759255</v>
      </c>
      <c r="V645">
        <f t="shared" si="65"/>
        <v>2015</v>
      </c>
    </row>
    <row r="646" spans="1:22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9">
        <f t="shared" si="62"/>
        <v>41941.041666666664</v>
      </c>
      <c r="K646">
        <v>1410883139</v>
      </c>
      <c r="L646" s="19">
        <f t="shared" si="63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60"/>
        <v>300</v>
      </c>
      <c r="R646">
        <f t="shared" si="61"/>
        <v>73.489999999999995</v>
      </c>
      <c r="S646" t="s">
        <v>8317</v>
      </c>
      <c r="T646" t="s">
        <v>8319</v>
      </c>
      <c r="U646" s="19">
        <f t="shared" si="64"/>
        <v>41941.041666666664</v>
      </c>
      <c r="V646">
        <f t="shared" si="65"/>
        <v>2014</v>
      </c>
    </row>
    <row r="647" spans="1:22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9">
        <f t="shared" si="62"/>
        <v>42594.026319444441</v>
      </c>
      <c r="K647">
        <v>1468370274</v>
      </c>
      <c r="L647" s="19">
        <f t="shared" si="63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60"/>
        <v>279</v>
      </c>
      <c r="R647">
        <f t="shared" si="61"/>
        <v>23.52</v>
      </c>
      <c r="S647" t="s">
        <v>8317</v>
      </c>
      <c r="T647" t="s">
        <v>8319</v>
      </c>
      <c r="U647" s="19">
        <f t="shared" si="64"/>
        <v>42594.026319444441</v>
      </c>
      <c r="V647">
        <f t="shared" si="65"/>
        <v>2016</v>
      </c>
    </row>
    <row r="648" spans="1:22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9">
        <f t="shared" si="62"/>
        <v>41862.852627314816</v>
      </c>
      <c r="K648">
        <v>1405196867</v>
      </c>
      <c r="L648" s="19">
        <f t="shared" si="63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60"/>
        <v>132</v>
      </c>
      <c r="R648">
        <f t="shared" si="61"/>
        <v>39.07</v>
      </c>
      <c r="S648" t="s">
        <v>8317</v>
      </c>
      <c r="T648" t="s">
        <v>8319</v>
      </c>
      <c r="U648" s="19">
        <f t="shared" si="64"/>
        <v>41862.852627314816</v>
      </c>
      <c r="V648">
        <f t="shared" si="65"/>
        <v>2014</v>
      </c>
    </row>
    <row r="649" spans="1:22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9">
        <f t="shared" si="62"/>
        <v>42446.726261574076</v>
      </c>
      <c r="K649">
        <v>1455647149</v>
      </c>
      <c r="L649" s="19">
        <f t="shared" si="63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60"/>
        <v>107</v>
      </c>
      <c r="R649">
        <f t="shared" si="61"/>
        <v>125.94</v>
      </c>
      <c r="S649" t="s">
        <v>8317</v>
      </c>
      <c r="T649" t="s">
        <v>8319</v>
      </c>
      <c r="U649" s="19">
        <f t="shared" si="64"/>
        <v>42446.726261574076</v>
      </c>
      <c r="V649">
        <f t="shared" si="65"/>
        <v>2016</v>
      </c>
    </row>
    <row r="650" spans="1:22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9">
        <f t="shared" si="62"/>
        <v>41926.693379629629</v>
      </c>
      <c r="K650">
        <v>1410280708</v>
      </c>
      <c r="L650" s="19">
        <f t="shared" si="63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60"/>
        <v>127</v>
      </c>
      <c r="R650">
        <f t="shared" si="61"/>
        <v>1644</v>
      </c>
      <c r="S650" t="s">
        <v>8317</v>
      </c>
      <c r="T650" t="s">
        <v>8319</v>
      </c>
      <c r="U650" s="19">
        <f t="shared" si="64"/>
        <v>41926.693379629629</v>
      </c>
      <c r="V650">
        <f t="shared" si="65"/>
        <v>2014</v>
      </c>
    </row>
    <row r="651" spans="1:22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9">
        <f t="shared" si="62"/>
        <v>41898.912187499998</v>
      </c>
      <c r="K651">
        <v>1409090013</v>
      </c>
      <c r="L651" s="19">
        <f t="shared" si="63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60"/>
        <v>140</v>
      </c>
      <c r="R651">
        <f t="shared" si="61"/>
        <v>42.67</v>
      </c>
      <c r="S651" t="s">
        <v>8317</v>
      </c>
      <c r="T651" t="s">
        <v>8319</v>
      </c>
      <c r="U651" s="19">
        <f t="shared" si="64"/>
        <v>41898.912187499998</v>
      </c>
      <c r="V651">
        <f t="shared" si="65"/>
        <v>2014</v>
      </c>
    </row>
    <row r="652" spans="1:22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9">
        <f t="shared" si="62"/>
        <v>41992.078518518523</v>
      </c>
      <c r="K652">
        <v>1413766384</v>
      </c>
      <c r="L652" s="19">
        <f t="shared" si="63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60"/>
        <v>112</v>
      </c>
      <c r="R652">
        <f t="shared" si="61"/>
        <v>35.130000000000003</v>
      </c>
      <c r="S652" t="s">
        <v>8317</v>
      </c>
      <c r="T652" t="s">
        <v>8319</v>
      </c>
      <c r="U652" s="19">
        <f t="shared" si="64"/>
        <v>41992.078518518523</v>
      </c>
      <c r="V652">
        <f t="shared" si="65"/>
        <v>2014</v>
      </c>
    </row>
    <row r="653" spans="1:22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9">
        <f t="shared" si="62"/>
        <v>41986.017488425925</v>
      </c>
      <c r="K653">
        <v>1415838311</v>
      </c>
      <c r="L653" s="19">
        <f t="shared" si="63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60"/>
        <v>101</v>
      </c>
      <c r="R653">
        <f t="shared" si="61"/>
        <v>239.35</v>
      </c>
      <c r="S653" t="s">
        <v>8317</v>
      </c>
      <c r="T653" t="s">
        <v>8319</v>
      </c>
      <c r="U653" s="19">
        <f t="shared" si="64"/>
        <v>41986.017488425925</v>
      </c>
      <c r="V653">
        <f t="shared" si="65"/>
        <v>2014</v>
      </c>
    </row>
    <row r="654" spans="1:22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9">
        <f t="shared" si="62"/>
        <v>42705.732060185182</v>
      </c>
      <c r="K654">
        <v>1478018050</v>
      </c>
      <c r="L654" s="19">
        <f t="shared" si="63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60"/>
        <v>100</v>
      </c>
      <c r="R654">
        <f t="shared" si="61"/>
        <v>107.64</v>
      </c>
      <c r="S654" t="s">
        <v>8317</v>
      </c>
      <c r="T654" t="s">
        <v>8319</v>
      </c>
      <c r="U654" s="19">
        <f t="shared" si="64"/>
        <v>42705.732060185182</v>
      </c>
      <c r="V654">
        <f t="shared" si="65"/>
        <v>2016</v>
      </c>
    </row>
    <row r="655" spans="1:22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9">
        <f t="shared" si="62"/>
        <v>42236.618518518517</v>
      </c>
      <c r="K655">
        <v>1436885440</v>
      </c>
      <c r="L655" s="19">
        <f t="shared" si="63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60"/>
        <v>141</v>
      </c>
      <c r="R655">
        <f t="shared" si="61"/>
        <v>95.83</v>
      </c>
      <c r="S655" t="s">
        <v>8317</v>
      </c>
      <c r="T655" t="s">
        <v>8319</v>
      </c>
      <c r="U655" s="19">
        <f t="shared" si="64"/>
        <v>42236.618518518517</v>
      </c>
      <c r="V655">
        <f t="shared" si="65"/>
        <v>2015</v>
      </c>
    </row>
    <row r="656" spans="1:22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9">
        <f t="shared" si="62"/>
        <v>42193.957326388889</v>
      </c>
      <c r="K656">
        <v>1433804313</v>
      </c>
      <c r="L656" s="19">
        <f t="shared" si="63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60"/>
        <v>267</v>
      </c>
      <c r="R656">
        <f t="shared" si="61"/>
        <v>31.66</v>
      </c>
      <c r="S656" t="s">
        <v>8317</v>
      </c>
      <c r="T656" t="s">
        <v>8319</v>
      </c>
      <c r="U656" s="19">
        <f t="shared" si="64"/>
        <v>42193.957326388889</v>
      </c>
      <c r="V656">
        <f t="shared" si="65"/>
        <v>2015</v>
      </c>
    </row>
    <row r="657" spans="1:22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9">
        <f t="shared" si="62"/>
        <v>42075.915648148148</v>
      </c>
      <c r="K657">
        <v>1423609112</v>
      </c>
      <c r="L657" s="19">
        <f t="shared" si="63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60"/>
        <v>147</v>
      </c>
      <c r="R657">
        <f t="shared" si="61"/>
        <v>42.89</v>
      </c>
      <c r="S657" t="s">
        <v>8317</v>
      </c>
      <c r="T657" t="s">
        <v>8319</v>
      </c>
      <c r="U657" s="19">
        <f t="shared" si="64"/>
        <v>42075.915648148148</v>
      </c>
      <c r="V657">
        <f t="shared" si="65"/>
        <v>2015</v>
      </c>
    </row>
    <row r="658" spans="1:22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9">
        <f t="shared" si="62"/>
        <v>42477.762951388882</v>
      </c>
      <c r="K658">
        <v>1455736719</v>
      </c>
      <c r="L658" s="19">
        <f t="shared" si="63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60"/>
        <v>214</v>
      </c>
      <c r="R658">
        <f t="shared" si="61"/>
        <v>122.74</v>
      </c>
      <c r="S658" t="s">
        <v>8317</v>
      </c>
      <c r="T658" t="s">
        <v>8319</v>
      </c>
      <c r="U658" s="19">
        <f t="shared" si="64"/>
        <v>42477.762951388882</v>
      </c>
      <c r="V658">
        <f t="shared" si="65"/>
        <v>2016</v>
      </c>
    </row>
    <row r="659" spans="1:22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9">
        <f t="shared" si="62"/>
        <v>42361.84574074074</v>
      </c>
      <c r="K659">
        <v>1448309872</v>
      </c>
      <c r="L659" s="19">
        <f t="shared" si="63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60"/>
        <v>126</v>
      </c>
      <c r="R659">
        <f t="shared" si="61"/>
        <v>190.45</v>
      </c>
      <c r="S659" t="s">
        <v>8317</v>
      </c>
      <c r="T659" t="s">
        <v>8319</v>
      </c>
      <c r="U659" s="19">
        <f t="shared" si="64"/>
        <v>42361.84574074074</v>
      </c>
      <c r="V659">
        <f t="shared" si="65"/>
        <v>2015</v>
      </c>
    </row>
    <row r="660" spans="1:22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9">
        <f t="shared" si="62"/>
        <v>42211.75</v>
      </c>
      <c r="K660">
        <v>1435117889</v>
      </c>
      <c r="L660" s="19">
        <f t="shared" si="63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60"/>
        <v>104</v>
      </c>
      <c r="R660">
        <f t="shared" si="61"/>
        <v>109.34</v>
      </c>
      <c r="S660" t="s">
        <v>8317</v>
      </c>
      <c r="T660" t="s">
        <v>8319</v>
      </c>
      <c r="U660" s="19">
        <f t="shared" si="64"/>
        <v>42211.75</v>
      </c>
      <c r="V660">
        <f t="shared" si="65"/>
        <v>2015</v>
      </c>
    </row>
    <row r="661" spans="1:22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9">
        <f t="shared" si="62"/>
        <v>42239.593692129631</v>
      </c>
      <c r="K661">
        <v>1437747295</v>
      </c>
      <c r="L661" s="19">
        <f t="shared" si="63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60"/>
        <v>101</v>
      </c>
      <c r="R661">
        <f t="shared" si="61"/>
        <v>143.66999999999999</v>
      </c>
      <c r="S661" t="s">
        <v>8317</v>
      </c>
      <c r="T661" t="s">
        <v>8319</v>
      </c>
      <c r="U661" s="19">
        <f t="shared" si="64"/>
        <v>42239.593692129631</v>
      </c>
      <c r="V661">
        <f t="shared" si="65"/>
        <v>2015</v>
      </c>
    </row>
    <row r="662" spans="1:22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9">
        <f t="shared" si="62"/>
        <v>41952.783321759263</v>
      </c>
      <c r="K662">
        <v>1412963279</v>
      </c>
      <c r="L662" s="19">
        <f t="shared" si="63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60"/>
        <v>3</v>
      </c>
      <c r="R662">
        <f t="shared" si="61"/>
        <v>84.94</v>
      </c>
      <c r="S662" t="s">
        <v>8317</v>
      </c>
      <c r="T662" t="s">
        <v>8319</v>
      </c>
      <c r="U662" s="19">
        <f t="shared" si="64"/>
        <v>41952.783321759263</v>
      </c>
      <c r="V662">
        <f t="shared" si="65"/>
        <v>2014</v>
      </c>
    </row>
    <row r="663" spans="1:22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 s="19">
        <f t="shared" si="62"/>
        <v>42666.645358796297</v>
      </c>
      <c r="K663">
        <v>1474644559</v>
      </c>
      <c r="L663" s="19">
        <f t="shared" si="63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60"/>
        <v>1</v>
      </c>
      <c r="R663">
        <f t="shared" si="61"/>
        <v>10.56</v>
      </c>
      <c r="S663" t="s">
        <v>8317</v>
      </c>
      <c r="T663" t="s">
        <v>8319</v>
      </c>
      <c r="U663" s="19">
        <f t="shared" si="64"/>
        <v>42666.645358796297</v>
      </c>
      <c r="V663">
        <f t="shared" si="65"/>
        <v>2016</v>
      </c>
    </row>
    <row r="664" spans="1:22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 s="19">
        <f t="shared" si="62"/>
        <v>42020.438043981485</v>
      </c>
      <c r="K664">
        <v>1418812247</v>
      </c>
      <c r="L664" s="19">
        <f t="shared" si="63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60"/>
        <v>0</v>
      </c>
      <c r="R664">
        <f t="shared" si="61"/>
        <v>39</v>
      </c>
      <c r="S664" t="s">
        <v>8317</v>
      </c>
      <c r="T664" t="s">
        <v>8319</v>
      </c>
      <c r="U664" s="19">
        <f t="shared" si="64"/>
        <v>42020.438043981485</v>
      </c>
      <c r="V664">
        <f t="shared" si="65"/>
        <v>2014</v>
      </c>
    </row>
    <row r="665" spans="1:22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 s="19">
        <f t="shared" si="62"/>
        <v>42203.843240740738</v>
      </c>
      <c r="K665">
        <v>1434658456</v>
      </c>
      <c r="L665" s="19">
        <f t="shared" si="63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60"/>
        <v>0</v>
      </c>
      <c r="R665">
        <f t="shared" si="61"/>
        <v>100</v>
      </c>
      <c r="S665" t="s">
        <v>8317</v>
      </c>
      <c r="T665" t="s">
        <v>8319</v>
      </c>
      <c r="U665" s="19">
        <f t="shared" si="64"/>
        <v>42203.843240740738</v>
      </c>
      <c r="V665">
        <f t="shared" si="65"/>
        <v>2015</v>
      </c>
    </row>
    <row r="666" spans="1:22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 s="19">
        <f t="shared" si="62"/>
        <v>42107.666377314818</v>
      </c>
      <c r="K666">
        <v>1426348775</v>
      </c>
      <c r="L666" s="19">
        <f t="shared" si="63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60"/>
        <v>8</v>
      </c>
      <c r="R666">
        <f t="shared" si="61"/>
        <v>31.17</v>
      </c>
      <c r="S666" t="s">
        <v>8317</v>
      </c>
      <c r="T666" t="s">
        <v>8319</v>
      </c>
      <c r="U666" s="19">
        <f t="shared" si="64"/>
        <v>42107.666377314818</v>
      </c>
      <c r="V666">
        <f t="shared" si="65"/>
        <v>2015</v>
      </c>
    </row>
    <row r="667" spans="1:22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9">
        <f t="shared" si="62"/>
        <v>42748.711354166662</v>
      </c>
      <c r="K667">
        <v>1479143061</v>
      </c>
      <c r="L667" s="19">
        <f t="shared" si="63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60"/>
        <v>19</v>
      </c>
      <c r="R667">
        <f t="shared" si="61"/>
        <v>155.33000000000001</v>
      </c>
      <c r="S667" t="s">
        <v>8317</v>
      </c>
      <c r="T667" t="s">
        <v>8319</v>
      </c>
      <c r="U667" s="19">
        <f t="shared" si="64"/>
        <v>42748.711354166662</v>
      </c>
      <c r="V667">
        <f t="shared" si="65"/>
        <v>2016</v>
      </c>
    </row>
    <row r="668" spans="1:22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 s="19">
        <f t="shared" si="62"/>
        <v>41868.832152777781</v>
      </c>
      <c r="K668">
        <v>1405713498</v>
      </c>
      <c r="L668" s="19">
        <f t="shared" si="63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 t="shared" si="60"/>
        <v>0</v>
      </c>
      <c r="R668">
        <f t="shared" si="61"/>
        <v>2</v>
      </c>
      <c r="S668" t="s">
        <v>8317</v>
      </c>
      <c r="T668" t="s">
        <v>8319</v>
      </c>
      <c r="U668" s="19">
        <f t="shared" si="64"/>
        <v>41868.832152777781</v>
      </c>
      <c r="V668">
        <f t="shared" si="65"/>
        <v>2014</v>
      </c>
    </row>
    <row r="669" spans="1:22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9">
        <f t="shared" si="62"/>
        <v>42672.373414351852</v>
      </c>
      <c r="K669">
        <v>1474275463</v>
      </c>
      <c r="L669" s="19">
        <f t="shared" si="63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60"/>
        <v>10</v>
      </c>
      <c r="R669">
        <f t="shared" si="61"/>
        <v>178.93</v>
      </c>
      <c r="S669" t="s">
        <v>8317</v>
      </c>
      <c r="T669" t="s">
        <v>8319</v>
      </c>
      <c r="U669" s="19">
        <f t="shared" si="64"/>
        <v>42672.373414351852</v>
      </c>
      <c r="V669">
        <f t="shared" si="65"/>
        <v>2016</v>
      </c>
    </row>
    <row r="670" spans="1:22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 s="19">
        <f t="shared" si="62"/>
        <v>42135.831273148149</v>
      </c>
      <c r="K670">
        <v>1427486222</v>
      </c>
      <c r="L670" s="19">
        <f t="shared" si="63"/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60"/>
        <v>5</v>
      </c>
      <c r="R670">
        <f t="shared" si="61"/>
        <v>27.36</v>
      </c>
      <c r="S670" t="s">
        <v>8317</v>
      </c>
      <c r="T670" t="s">
        <v>8319</v>
      </c>
      <c r="U670" s="19">
        <f t="shared" si="64"/>
        <v>42135.831273148149</v>
      </c>
      <c r="V670">
        <f t="shared" si="65"/>
        <v>2015</v>
      </c>
    </row>
    <row r="671" spans="1:22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9">
        <f t="shared" si="62"/>
        <v>42557.625671296293</v>
      </c>
      <c r="K671">
        <v>1465225258</v>
      </c>
      <c r="L671" s="19">
        <f t="shared" si="63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60"/>
        <v>22</v>
      </c>
      <c r="R671">
        <f t="shared" si="61"/>
        <v>1536.25</v>
      </c>
      <c r="S671" t="s">
        <v>8317</v>
      </c>
      <c r="T671" t="s">
        <v>8319</v>
      </c>
      <c r="U671" s="19">
        <f t="shared" si="64"/>
        <v>42557.625671296293</v>
      </c>
      <c r="V671">
        <f t="shared" si="65"/>
        <v>2016</v>
      </c>
    </row>
    <row r="672" spans="1:22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9">
        <f t="shared" si="62"/>
        <v>42540.340277777781</v>
      </c>
      <c r="K672">
        <v>1463418120</v>
      </c>
      <c r="L672" s="19">
        <f t="shared" si="63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60"/>
        <v>29</v>
      </c>
      <c r="R672">
        <f t="shared" si="61"/>
        <v>85</v>
      </c>
      <c r="S672" t="s">
        <v>8317</v>
      </c>
      <c r="T672" t="s">
        <v>8319</v>
      </c>
      <c r="U672" s="19">
        <f t="shared" si="64"/>
        <v>42540.340277777781</v>
      </c>
      <c r="V672">
        <f t="shared" si="65"/>
        <v>2016</v>
      </c>
    </row>
    <row r="673" spans="1:22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9">
        <f t="shared" si="62"/>
        <v>42018.166666666672</v>
      </c>
      <c r="K673">
        <v>1418315852</v>
      </c>
      <c r="L673" s="19">
        <f t="shared" si="63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60"/>
        <v>39</v>
      </c>
      <c r="R673">
        <f t="shared" si="61"/>
        <v>788.53</v>
      </c>
      <c r="S673" t="s">
        <v>8317</v>
      </c>
      <c r="T673" t="s">
        <v>8319</v>
      </c>
      <c r="U673" s="19">
        <f t="shared" si="64"/>
        <v>42018.166666666672</v>
      </c>
      <c r="V673">
        <f t="shared" si="65"/>
        <v>2014</v>
      </c>
    </row>
    <row r="674" spans="1:22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9">
        <f t="shared" si="62"/>
        <v>42005.207638888889</v>
      </c>
      <c r="K674">
        <v>1417410964</v>
      </c>
      <c r="L674" s="19">
        <f t="shared" si="63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60"/>
        <v>22</v>
      </c>
      <c r="R674">
        <f t="shared" si="61"/>
        <v>50.3</v>
      </c>
      <c r="S674" t="s">
        <v>8317</v>
      </c>
      <c r="T674" t="s">
        <v>8319</v>
      </c>
      <c r="U674" s="19">
        <f t="shared" si="64"/>
        <v>42005.207638888889</v>
      </c>
      <c r="V674">
        <f t="shared" si="65"/>
        <v>2014</v>
      </c>
    </row>
    <row r="675" spans="1:22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 s="19">
        <f t="shared" si="62"/>
        <v>41883.840474537035</v>
      </c>
      <c r="K675">
        <v>1405714217</v>
      </c>
      <c r="L675" s="19">
        <f t="shared" si="63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60"/>
        <v>0</v>
      </c>
      <c r="R675">
        <f t="shared" si="61"/>
        <v>68.33</v>
      </c>
      <c r="S675" t="s">
        <v>8317</v>
      </c>
      <c r="T675" t="s">
        <v>8319</v>
      </c>
      <c r="U675" s="19">
        <f t="shared" si="64"/>
        <v>41883.840474537035</v>
      </c>
      <c r="V675">
        <f t="shared" si="65"/>
        <v>2014</v>
      </c>
    </row>
    <row r="676" spans="1:22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 s="19">
        <f t="shared" si="62"/>
        <v>41863.116053240738</v>
      </c>
      <c r="K676">
        <v>1402627627</v>
      </c>
      <c r="L676" s="19">
        <f t="shared" si="63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60"/>
        <v>0</v>
      </c>
      <c r="R676">
        <f t="shared" si="61"/>
        <v>7.5</v>
      </c>
      <c r="S676" t="s">
        <v>8317</v>
      </c>
      <c r="T676" t="s">
        <v>8319</v>
      </c>
      <c r="U676" s="19">
        <f t="shared" si="64"/>
        <v>41863.116053240738</v>
      </c>
      <c r="V676">
        <f t="shared" si="65"/>
        <v>2014</v>
      </c>
    </row>
    <row r="677" spans="1:22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 s="19">
        <f t="shared" si="62"/>
        <v>42005.290972222225</v>
      </c>
      <c r="K677">
        <v>1417558804</v>
      </c>
      <c r="L677" s="19">
        <f t="shared" si="63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60"/>
        <v>15</v>
      </c>
      <c r="R677">
        <f t="shared" si="61"/>
        <v>34.270000000000003</v>
      </c>
      <c r="S677" t="s">
        <v>8317</v>
      </c>
      <c r="T677" t="s">
        <v>8319</v>
      </c>
      <c r="U677" s="19">
        <f t="shared" si="64"/>
        <v>42005.290972222225</v>
      </c>
      <c r="V677">
        <f t="shared" si="65"/>
        <v>2014</v>
      </c>
    </row>
    <row r="678" spans="1:22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9">
        <f t="shared" si="62"/>
        <v>42042.768298611118</v>
      </c>
      <c r="K678">
        <v>1420741581</v>
      </c>
      <c r="L678" s="19">
        <f t="shared" si="63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 t="shared" si="60"/>
        <v>1</v>
      </c>
      <c r="R678">
        <f t="shared" si="61"/>
        <v>61.29</v>
      </c>
      <c r="S678" t="s">
        <v>8317</v>
      </c>
      <c r="T678" t="s">
        <v>8319</v>
      </c>
      <c r="U678" s="19">
        <f t="shared" si="64"/>
        <v>42042.768298611118</v>
      </c>
      <c r="V678">
        <f t="shared" si="65"/>
        <v>2015</v>
      </c>
    </row>
    <row r="679" spans="1:22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9">
        <f t="shared" si="62"/>
        <v>42549.403877314813</v>
      </c>
      <c r="K679">
        <v>1463218895</v>
      </c>
      <c r="L679" s="19">
        <f t="shared" si="63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60"/>
        <v>26</v>
      </c>
      <c r="R679">
        <f t="shared" si="61"/>
        <v>133.25</v>
      </c>
      <c r="S679" t="s">
        <v>8317</v>
      </c>
      <c r="T679" t="s">
        <v>8319</v>
      </c>
      <c r="U679" s="19">
        <f t="shared" si="64"/>
        <v>42549.403877314813</v>
      </c>
      <c r="V679">
        <f t="shared" si="65"/>
        <v>2016</v>
      </c>
    </row>
    <row r="680" spans="1:22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9">
        <f t="shared" si="62"/>
        <v>42511.376597222217</v>
      </c>
      <c r="K680">
        <v>1461229338</v>
      </c>
      <c r="L680" s="19">
        <f t="shared" si="63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60"/>
        <v>4</v>
      </c>
      <c r="R680">
        <f t="shared" si="61"/>
        <v>65.180000000000007</v>
      </c>
      <c r="S680" t="s">
        <v>8317</v>
      </c>
      <c r="T680" t="s">
        <v>8319</v>
      </c>
      <c r="U680" s="19">
        <f t="shared" si="64"/>
        <v>42511.376597222217</v>
      </c>
      <c r="V680">
        <f t="shared" si="65"/>
        <v>2016</v>
      </c>
    </row>
    <row r="681" spans="1:22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9">
        <f t="shared" si="62"/>
        <v>42616.695706018523</v>
      </c>
      <c r="K681">
        <v>1467736909</v>
      </c>
      <c r="L681" s="19">
        <f t="shared" si="63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60"/>
        <v>15</v>
      </c>
      <c r="R681">
        <f t="shared" si="61"/>
        <v>93.9</v>
      </c>
      <c r="S681" t="s">
        <v>8317</v>
      </c>
      <c r="T681" t="s">
        <v>8319</v>
      </c>
      <c r="U681" s="19">
        <f t="shared" si="64"/>
        <v>42616.695706018523</v>
      </c>
      <c r="V681">
        <f t="shared" si="65"/>
        <v>2016</v>
      </c>
    </row>
    <row r="682" spans="1:22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9">
        <f t="shared" si="62"/>
        <v>41899.501516203702</v>
      </c>
      <c r="K682">
        <v>1407931331</v>
      </c>
      <c r="L682" s="19">
        <f t="shared" si="63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60"/>
        <v>26</v>
      </c>
      <c r="R682">
        <f t="shared" si="61"/>
        <v>150.65</v>
      </c>
      <c r="S682" t="s">
        <v>8317</v>
      </c>
      <c r="T682" t="s">
        <v>8319</v>
      </c>
      <c r="U682" s="19">
        <f t="shared" si="64"/>
        <v>41899.501516203702</v>
      </c>
      <c r="V682">
        <f t="shared" si="65"/>
        <v>2014</v>
      </c>
    </row>
    <row r="683" spans="1:22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 s="19">
        <f t="shared" si="62"/>
        <v>42669.805601851855</v>
      </c>
      <c r="K683">
        <v>1474917604</v>
      </c>
      <c r="L683" s="19">
        <f t="shared" si="63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60"/>
        <v>0</v>
      </c>
      <c r="R683">
        <f t="shared" si="61"/>
        <v>1</v>
      </c>
      <c r="S683" t="s">
        <v>8317</v>
      </c>
      <c r="T683" t="s">
        <v>8319</v>
      </c>
      <c r="U683" s="19">
        <f t="shared" si="64"/>
        <v>42669.805601851855</v>
      </c>
      <c r="V683">
        <f t="shared" si="65"/>
        <v>2016</v>
      </c>
    </row>
    <row r="684" spans="1:22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 s="19">
        <f t="shared" si="62"/>
        <v>42808.723634259266</v>
      </c>
      <c r="K684">
        <v>1486923722</v>
      </c>
      <c r="L684" s="19">
        <f t="shared" si="63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 t="shared" si="60"/>
        <v>0</v>
      </c>
      <c r="R684">
        <f t="shared" si="61"/>
        <v>13.25</v>
      </c>
      <c r="S684" t="s">
        <v>8317</v>
      </c>
      <c r="T684" t="s">
        <v>8319</v>
      </c>
      <c r="U684" s="19">
        <f t="shared" si="64"/>
        <v>42808.723634259266</v>
      </c>
      <c r="V684">
        <f t="shared" si="65"/>
        <v>2017</v>
      </c>
    </row>
    <row r="685" spans="1:22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 s="19">
        <f t="shared" si="62"/>
        <v>42674.900046296301</v>
      </c>
      <c r="K685">
        <v>1474493764</v>
      </c>
      <c r="L685" s="19">
        <f t="shared" si="63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60"/>
        <v>1</v>
      </c>
      <c r="R685">
        <f t="shared" si="61"/>
        <v>99.33</v>
      </c>
      <c r="S685" t="s">
        <v>8317</v>
      </c>
      <c r="T685" t="s">
        <v>8319</v>
      </c>
      <c r="U685" s="19">
        <f t="shared" si="64"/>
        <v>42674.900046296301</v>
      </c>
      <c r="V685">
        <f t="shared" si="65"/>
        <v>2016</v>
      </c>
    </row>
    <row r="686" spans="1:22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9">
        <f t="shared" si="62"/>
        <v>41845.125</v>
      </c>
      <c r="K686">
        <v>1403176891</v>
      </c>
      <c r="L686" s="19">
        <f t="shared" si="63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60"/>
        <v>7</v>
      </c>
      <c r="R686">
        <f t="shared" si="61"/>
        <v>177.39</v>
      </c>
      <c r="S686" t="s">
        <v>8317</v>
      </c>
      <c r="T686" t="s">
        <v>8319</v>
      </c>
      <c r="U686" s="19">
        <f t="shared" si="64"/>
        <v>41845.125</v>
      </c>
      <c r="V686">
        <f t="shared" si="65"/>
        <v>2014</v>
      </c>
    </row>
    <row r="687" spans="1:22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 s="19">
        <f t="shared" si="62"/>
        <v>42016.866574074069</v>
      </c>
      <c r="K687">
        <v>1417207672</v>
      </c>
      <c r="L687" s="19">
        <f t="shared" si="63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60"/>
        <v>28</v>
      </c>
      <c r="R687">
        <f t="shared" si="61"/>
        <v>55.3</v>
      </c>
      <c r="S687" t="s">
        <v>8317</v>
      </c>
      <c r="T687" t="s">
        <v>8319</v>
      </c>
      <c r="U687" s="19">
        <f t="shared" si="64"/>
        <v>42016.866574074069</v>
      </c>
      <c r="V687">
        <f t="shared" si="65"/>
        <v>2014</v>
      </c>
    </row>
    <row r="688" spans="1:22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 s="19">
        <f t="shared" si="62"/>
        <v>42219.673263888893</v>
      </c>
      <c r="K688">
        <v>1436026170</v>
      </c>
      <c r="L688" s="19">
        <f t="shared" si="63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60"/>
        <v>0</v>
      </c>
      <c r="R688">
        <f t="shared" si="61"/>
        <v>0</v>
      </c>
      <c r="S688" t="s">
        <v>8317</v>
      </c>
      <c r="T688" t="s">
        <v>8319</v>
      </c>
      <c r="U688" s="19">
        <f t="shared" si="64"/>
        <v>42219.673263888893</v>
      </c>
      <c r="V688">
        <f t="shared" si="65"/>
        <v>2015</v>
      </c>
    </row>
    <row r="689" spans="1:22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9">
        <f t="shared" si="62"/>
        <v>42771.750613425931</v>
      </c>
      <c r="K689">
        <v>1481133653</v>
      </c>
      <c r="L689" s="19">
        <f t="shared" si="63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60"/>
        <v>4</v>
      </c>
      <c r="R689">
        <f t="shared" si="61"/>
        <v>591.66999999999996</v>
      </c>
      <c r="S689" t="s">
        <v>8317</v>
      </c>
      <c r="T689" t="s">
        <v>8319</v>
      </c>
      <c r="U689" s="19">
        <f t="shared" si="64"/>
        <v>42771.750613425931</v>
      </c>
      <c r="V689">
        <f t="shared" si="65"/>
        <v>2016</v>
      </c>
    </row>
    <row r="690" spans="1:22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9">
        <f t="shared" si="62"/>
        <v>42292.104780092588</v>
      </c>
      <c r="K690">
        <v>1442284253</v>
      </c>
      <c r="L690" s="19">
        <f t="shared" si="63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60"/>
        <v>73</v>
      </c>
      <c r="R690">
        <f t="shared" si="61"/>
        <v>405.5</v>
      </c>
      <c r="S690" t="s">
        <v>8317</v>
      </c>
      <c r="T690" t="s">
        <v>8319</v>
      </c>
      <c r="U690" s="19">
        <f t="shared" si="64"/>
        <v>42292.104780092588</v>
      </c>
      <c r="V690">
        <f t="shared" si="65"/>
        <v>2015</v>
      </c>
    </row>
    <row r="691" spans="1:22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9">
        <f t="shared" si="62"/>
        <v>42712.207638888889</v>
      </c>
      <c r="K691">
        <v>1478016097</v>
      </c>
      <c r="L691" s="19">
        <f t="shared" si="63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60"/>
        <v>58</v>
      </c>
      <c r="R691">
        <f t="shared" si="61"/>
        <v>343.15</v>
      </c>
      <c r="S691" t="s">
        <v>8317</v>
      </c>
      <c r="T691" t="s">
        <v>8319</v>
      </c>
      <c r="U691" s="19">
        <f t="shared" si="64"/>
        <v>42712.207638888889</v>
      </c>
      <c r="V691">
        <f t="shared" si="65"/>
        <v>2016</v>
      </c>
    </row>
    <row r="692" spans="1:22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9">
        <f t="shared" si="62"/>
        <v>42622.25</v>
      </c>
      <c r="K692">
        <v>1469718841</v>
      </c>
      <c r="L692" s="19">
        <f t="shared" si="63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60"/>
        <v>12</v>
      </c>
      <c r="R692">
        <f t="shared" si="61"/>
        <v>72.59</v>
      </c>
      <c r="S692" t="s">
        <v>8317</v>
      </c>
      <c r="T692" t="s">
        <v>8319</v>
      </c>
      <c r="U692" s="19">
        <f t="shared" si="64"/>
        <v>42622.25</v>
      </c>
      <c r="V692">
        <f t="shared" si="65"/>
        <v>2016</v>
      </c>
    </row>
    <row r="693" spans="1:22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 s="19">
        <f t="shared" si="62"/>
        <v>42186.028310185182</v>
      </c>
      <c r="K693">
        <v>1433292046</v>
      </c>
      <c r="L693" s="19">
        <f t="shared" si="63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60"/>
        <v>1</v>
      </c>
      <c r="R693">
        <f t="shared" si="61"/>
        <v>26</v>
      </c>
      <c r="S693" t="s">
        <v>8317</v>
      </c>
      <c r="T693" t="s">
        <v>8319</v>
      </c>
      <c r="U693" s="19">
        <f t="shared" si="64"/>
        <v>42186.028310185182</v>
      </c>
      <c r="V693">
        <f t="shared" si="65"/>
        <v>2015</v>
      </c>
    </row>
    <row r="694" spans="1:22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9">
        <f t="shared" si="62"/>
        <v>42726.37572916667</v>
      </c>
      <c r="K694">
        <v>1479805263</v>
      </c>
      <c r="L694" s="19">
        <f t="shared" si="63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60"/>
        <v>7</v>
      </c>
      <c r="R694">
        <f t="shared" si="61"/>
        <v>6.5</v>
      </c>
      <c r="S694" t="s">
        <v>8317</v>
      </c>
      <c r="T694" t="s">
        <v>8319</v>
      </c>
      <c r="U694" s="19">
        <f t="shared" si="64"/>
        <v>42726.37572916667</v>
      </c>
      <c r="V694">
        <f t="shared" si="65"/>
        <v>2016</v>
      </c>
    </row>
    <row r="695" spans="1:22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9">
        <f t="shared" si="62"/>
        <v>42124.808182870373</v>
      </c>
      <c r="K695">
        <v>1427829827</v>
      </c>
      <c r="L695" s="19">
        <f t="shared" si="63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60"/>
        <v>35</v>
      </c>
      <c r="R695">
        <f t="shared" si="61"/>
        <v>119.39</v>
      </c>
      <c r="S695" t="s">
        <v>8317</v>
      </c>
      <c r="T695" t="s">
        <v>8319</v>
      </c>
      <c r="U695" s="19">
        <f t="shared" si="64"/>
        <v>42124.808182870373</v>
      </c>
      <c r="V695">
        <f t="shared" si="65"/>
        <v>2015</v>
      </c>
    </row>
    <row r="696" spans="1:22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 s="19">
        <f t="shared" si="62"/>
        <v>42767.663877314815</v>
      </c>
      <c r="K696">
        <v>1483372559</v>
      </c>
      <c r="L696" s="19">
        <f t="shared" si="63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60"/>
        <v>0</v>
      </c>
      <c r="R696">
        <f t="shared" si="61"/>
        <v>84.29</v>
      </c>
      <c r="S696" t="s">
        <v>8317</v>
      </c>
      <c r="T696" t="s">
        <v>8319</v>
      </c>
      <c r="U696" s="19">
        <f t="shared" si="64"/>
        <v>42767.663877314815</v>
      </c>
      <c r="V696">
        <f t="shared" si="65"/>
        <v>2017</v>
      </c>
    </row>
    <row r="697" spans="1:22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 s="19">
        <f t="shared" si="62"/>
        <v>41943.521064814813</v>
      </c>
      <c r="K697">
        <v>1412166620</v>
      </c>
      <c r="L697" s="19">
        <f t="shared" si="63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60"/>
        <v>1</v>
      </c>
      <c r="R697">
        <f t="shared" si="61"/>
        <v>90.86</v>
      </c>
      <c r="S697" t="s">
        <v>8317</v>
      </c>
      <c r="T697" t="s">
        <v>8319</v>
      </c>
      <c r="U697" s="19">
        <f t="shared" si="64"/>
        <v>41943.521064814813</v>
      </c>
      <c r="V697">
        <f t="shared" si="65"/>
        <v>2014</v>
      </c>
    </row>
    <row r="698" spans="1:22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 s="19">
        <f t="shared" si="62"/>
        <v>41845.927106481482</v>
      </c>
      <c r="K698">
        <v>1403734502</v>
      </c>
      <c r="L698" s="19">
        <f t="shared" si="63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60"/>
        <v>0</v>
      </c>
      <c r="R698">
        <f t="shared" si="61"/>
        <v>1</v>
      </c>
      <c r="S698" t="s">
        <v>8317</v>
      </c>
      <c r="T698" t="s">
        <v>8319</v>
      </c>
      <c r="U698" s="19">
        <f t="shared" si="64"/>
        <v>41845.927106481482</v>
      </c>
      <c r="V698">
        <f t="shared" si="65"/>
        <v>2014</v>
      </c>
    </row>
    <row r="699" spans="1:22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9">
        <f t="shared" si="62"/>
        <v>42403.523020833338</v>
      </c>
      <c r="K699">
        <v>1453206789</v>
      </c>
      <c r="L699" s="19">
        <f t="shared" si="63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60"/>
        <v>46</v>
      </c>
      <c r="R699">
        <f t="shared" si="61"/>
        <v>20.34</v>
      </c>
      <c r="S699" t="s">
        <v>8317</v>
      </c>
      <c r="T699" t="s">
        <v>8319</v>
      </c>
      <c r="U699" s="19">
        <f t="shared" si="64"/>
        <v>42403.523020833338</v>
      </c>
      <c r="V699">
        <f t="shared" si="65"/>
        <v>2016</v>
      </c>
    </row>
    <row r="700" spans="1:22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9">
        <f t="shared" si="62"/>
        <v>41900.083333333336</v>
      </c>
      <c r="K700">
        <v>1408141245</v>
      </c>
      <c r="L700" s="19">
        <f t="shared" si="63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 t="shared" si="60"/>
        <v>15</v>
      </c>
      <c r="R700">
        <f t="shared" si="61"/>
        <v>530.69000000000005</v>
      </c>
      <c r="S700" t="s">
        <v>8317</v>
      </c>
      <c r="T700" t="s">
        <v>8319</v>
      </c>
      <c r="U700" s="19">
        <f t="shared" si="64"/>
        <v>41900.083333333336</v>
      </c>
      <c r="V700">
        <f t="shared" si="65"/>
        <v>2014</v>
      </c>
    </row>
    <row r="701" spans="1:22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9">
        <f t="shared" si="62"/>
        <v>41600.666666666664</v>
      </c>
      <c r="K701">
        <v>1381923548</v>
      </c>
      <c r="L701" s="19">
        <f t="shared" si="63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60"/>
        <v>82</v>
      </c>
      <c r="R701">
        <f t="shared" si="61"/>
        <v>120.39</v>
      </c>
      <c r="S701" t="s">
        <v>8317</v>
      </c>
      <c r="T701" t="s">
        <v>8319</v>
      </c>
      <c r="U701" s="19">
        <f t="shared" si="64"/>
        <v>41600.666666666664</v>
      </c>
      <c r="V701">
        <f t="shared" si="65"/>
        <v>2013</v>
      </c>
    </row>
    <row r="702" spans="1:22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 s="19">
        <f t="shared" si="62"/>
        <v>42745.688437500001</v>
      </c>
      <c r="K702">
        <v>1481473881</v>
      </c>
      <c r="L702" s="19">
        <f t="shared" si="63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60"/>
        <v>3</v>
      </c>
      <c r="R702">
        <f t="shared" si="61"/>
        <v>13</v>
      </c>
      <c r="S702" t="s">
        <v>8317</v>
      </c>
      <c r="T702" t="s">
        <v>8319</v>
      </c>
      <c r="U702" s="19">
        <f t="shared" si="64"/>
        <v>42745.688437500001</v>
      </c>
      <c r="V702">
        <f t="shared" si="65"/>
        <v>2016</v>
      </c>
    </row>
    <row r="703" spans="1:22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9">
        <f t="shared" si="62"/>
        <v>41843.662962962961</v>
      </c>
      <c r="K703">
        <v>1403538880</v>
      </c>
      <c r="L703" s="19">
        <f t="shared" si="63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60"/>
        <v>27</v>
      </c>
      <c r="R703">
        <f t="shared" si="61"/>
        <v>291.33</v>
      </c>
      <c r="S703" t="s">
        <v>8317</v>
      </c>
      <c r="T703" t="s">
        <v>8319</v>
      </c>
      <c r="U703" s="19">
        <f t="shared" si="64"/>
        <v>41843.662962962961</v>
      </c>
      <c r="V703">
        <f t="shared" si="65"/>
        <v>2014</v>
      </c>
    </row>
    <row r="704" spans="1:22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9">
        <f t="shared" si="62"/>
        <v>42698.768368055549</v>
      </c>
      <c r="K704">
        <v>1477416387</v>
      </c>
      <c r="L704" s="19">
        <f t="shared" si="63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60"/>
        <v>31</v>
      </c>
      <c r="R704">
        <f t="shared" si="61"/>
        <v>124.92</v>
      </c>
      <c r="S704" t="s">
        <v>8317</v>
      </c>
      <c r="T704" t="s">
        <v>8319</v>
      </c>
      <c r="U704" s="19">
        <f t="shared" si="64"/>
        <v>42698.768368055549</v>
      </c>
      <c r="V704">
        <f t="shared" si="65"/>
        <v>2016</v>
      </c>
    </row>
    <row r="705" spans="1:22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 s="19">
        <f t="shared" si="62"/>
        <v>42766.98055555555</v>
      </c>
      <c r="K705">
        <v>1481150949</v>
      </c>
      <c r="L705" s="19">
        <f t="shared" si="63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60"/>
        <v>6</v>
      </c>
      <c r="R705">
        <f t="shared" si="61"/>
        <v>119.57</v>
      </c>
      <c r="S705" t="s">
        <v>8317</v>
      </c>
      <c r="T705" t="s">
        <v>8319</v>
      </c>
      <c r="U705" s="19">
        <f t="shared" si="64"/>
        <v>42766.98055555555</v>
      </c>
      <c r="V705">
        <f t="shared" si="65"/>
        <v>2016</v>
      </c>
    </row>
    <row r="706" spans="1:22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 s="19">
        <f t="shared" si="62"/>
        <v>42786.192916666667</v>
      </c>
      <c r="K706">
        <v>1482381468</v>
      </c>
      <c r="L706" s="19">
        <f t="shared" si="63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ref="Q706:Q769" si="66">ROUND(E706/D706*100,0)</f>
        <v>1</v>
      </c>
      <c r="R706">
        <f t="shared" ref="R706:R769" si="67">IFERROR(ROUND(E706/N706,2),0)</f>
        <v>120.25</v>
      </c>
      <c r="S706" t="s">
        <v>8317</v>
      </c>
      <c r="T706" t="s">
        <v>8319</v>
      </c>
      <c r="U706" s="19">
        <f t="shared" si="64"/>
        <v>42786.192916666667</v>
      </c>
      <c r="V706">
        <f t="shared" si="65"/>
        <v>2016</v>
      </c>
    </row>
    <row r="707" spans="1:22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 s="19">
        <f t="shared" ref="J707:J770" si="68">(((I707/60)/60)/24)+DATE(1970,1,1)</f>
        <v>42756.491643518515</v>
      </c>
      <c r="K707">
        <v>1482407278</v>
      </c>
      <c r="L707" s="19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si="66"/>
        <v>1</v>
      </c>
      <c r="R707">
        <f t="shared" si="67"/>
        <v>195.4</v>
      </c>
      <c r="S707" t="s">
        <v>8317</v>
      </c>
      <c r="T707" t="s">
        <v>8319</v>
      </c>
      <c r="U707" s="19">
        <f t="shared" ref="U707:U770" si="70">(((I707/60)/60)/24)+DATE(1970,1,1)</f>
        <v>42756.491643518515</v>
      </c>
      <c r="V707">
        <f t="shared" ref="V707:V770" si="71">YEAR(L707)</f>
        <v>2016</v>
      </c>
    </row>
    <row r="708" spans="1:22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 s="19">
        <f t="shared" si="68"/>
        <v>42718.777083333334</v>
      </c>
      <c r="K708">
        <v>1478130783</v>
      </c>
      <c r="L708" s="19">
        <f t="shared" si="69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 t="shared" si="66"/>
        <v>0</v>
      </c>
      <c r="R708">
        <f t="shared" si="67"/>
        <v>0</v>
      </c>
      <c r="S708" t="s">
        <v>8317</v>
      </c>
      <c r="T708" t="s">
        <v>8319</v>
      </c>
      <c r="U708" s="19">
        <f t="shared" si="70"/>
        <v>42718.777083333334</v>
      </c>
      <c r="V708">
        <f t="shared" si="71"/>
        <v>2016</v>
      </c>
    </row>
    <row r="709" spans="1:22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9">
        <f t="shared" si="68"/>
        <v>42736.663506944446</v>
      </c>
      <c r="K709">
        <v>1479830127</v>
      </c>
      <c r="L709" s="19">
        <f t="shared" si="69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66"/>
        <v>79</v>
      </c>
      <c r="R709">
        <f t="shared" si="67"/>
        <v>117.7</v>
      </c>
      <c r="S709" t="s">
        <v>8317</v>
      </c>
      <c r="T709" t="s">
        <v>8319</v>
      </c>
      <c r="U709" s="19">
        <f t="shared" si="70"/>
        <v>42736.663506944446</v>
      </c>
      <c r="V709">
        <f t="shared" si="71"/>
        <v>2016</v>
      </c>
    </row>
    <row r="710" spans="1:22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9">
        <f t="shared" si="68"/>
        <v>41895.581018518518</v>
      </c>
      <c r="K710">
        <v>1405432600</v>
      </c>
      <c r="L710" s="19">
        <f t="shared" si="69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66"/>
        <v>22</v>
      </c>
      <c r="R710">
        <f t="shared" si="67"/>
        <v>23.95</v>
      </c>
      <c r="S710" t="s">
        <v>8317</v>
      </c>
      <c r="T710" t="s">
        <v>8319</v>
      </c>
      <c r="U710" s="19">
        <f t="shared" si="70"/>
        <v>41895.581018518518</v>
      </c>
      <c r="V710">
        <f t="shared" si="71"/>
        <v>2014</v>
      </c>
    </row>
    <row r="711" spans="1:22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 s="19">
        <f t="shared" si="68"/>
        <v>41978.041192129633</v>
      </c>
      <c r="K711">
        <v>1415149159</v>
      </c>
      <c r="L711" s="19">
        <f t="shared" si="69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66"/>
        <v>0</v>
      </c>
      <c r="R711">
        <f t="shared" si="67"/>
        <v>30.5</v>
      </c>
      <c r="S711" t="s">
        <v>8317</v>
      </c>
      <c r="T711" t="s">
        <v>8319</v>
      </c>
      <c r="U711" s="19">
        <f t="shared" si="70"/>
        <v>41978.041192129633</v>
      </c>
      <c r="V711">
        <f t="shared" si="71"/>
        <v>2014</v>
      </c>
    </row>
    <row r="712" spans="1:22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 s="19">
        <f t="shared" si="68"/>
        <v>41871.030555555553</v>
      </c>
      <c r="K712">
        <v>1405640302</v>
      </c>
      <c r="L712" s="19">
        <f t="shared" si="69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 t="shared" si="66"/>
        <v>0</v>
      </c>
      <c r="R712">
        <f t="shared" si="67"/>
        <v>0</v>
      </c>
      <c r="S712" t="s">
        <v>8317</v>
      </c>
      <c r="T712" t="s">
        <v>8319</v>
      </c>
      <c r="U712" s="19">
        <f t="shared" si="70"/>
        <v>41871.030555555553</v>
      </c>
      <c r="V712">
        <f t="shared" si="71"/>
        <v>2014</v>
      </c>
    </row>
    <row r="713" spans="1:22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9">
        <f t="shared" si="68"/>
        <v>42718.500787037032</v>
      </c>
      <c r="K713">
        <v>1478257268</v>
      </c>
      <c r="L713" s="19">
        <f t="shared" si="69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66"/>
        <v>34</v>
      </c>
      <c r="R713">
        <f t="shared" si="67"/>
        <v>99.97</v>
      </c>
      <c r="S713" t="s">
        <v>8317</v>
      </c>
      <c r="T713" t="s">
        <v>8319</v>
      </c>
      <c r="U713" s="19">
        <f t="shared" si="70"/>
        <v>42718.500787037032</v>
      </c>
      <c r="V713">
        <f t="shared" si="71"/>
        <v>2016</v>
      </c>
    </row>
    <row r="714" spans="1:22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 s="19">
        <f t="shared" si="68"/>
        <v>42414.680925925932</v>
      </c>
      <c r="K714">
        <v>1452874832</v>
      </c>
      <c r="L714" s="19">
        <f t="shared" si="69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 t="shared" si="66"/>
        <v>0</v>
      </c>
      <c r="R714">
        <f t="shared" si="67"/>
        <v>26.25</v>
      </c>
      <c r="S714" t="s">
        <v>8317</v>
      </c>
      <c r="T714" t="s">
        <v>8319</v>
      </c>
      <c r="U714" s="19">
        <f t="shared" si="70"/>
        <v>42414.680925925932</v>
      </c>
      <c r="V714">
        <f t="shared" si="71"/>
        <v>2016</v>
      </c>
    </row>
    <row r="715" spans="1:22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 s="19">
        <f t="shared" si="68"/>
        <v>42526.529305555552</v>
      </c>
      <c r="K715">
        <v>1462538532</v>
      </c>
      <c r="L715" s="19">
        <f t="shared" si="69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66"/>
        <v>1</v>
      </c>
      <c r="R715">
        <f t="shared" si="67"/>
        <v>199</v>
      </c>
      <c r="S715" t="s">
        <v>8317</v>
      </c>
      <c r="T715" t="s">
        <v>8319</v>
      </c>
      <c r="U715" s="19">
        <f t="shared" si="70"/>
        <v>42526.529305555552</v>
      </c>
      <c r="V715">
        <f t="shared" si="71"/>
        <v>2016</v>
      </c>
    </row>
    <row r="716" spans="1:22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9">
        <f t="shared" si="68"/>
        <v>42794.787986111114</v>
      </c>
      <c r="K716">
        <v>1483124082</v>
      </c>
      <c r="L716" s="19">
        <f t="shared" si="69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66"/>
        <v>15</v>
      </c>
      <c r="R716">
        <f t="shared" si="67"/>
        <v>80.319999999999993</v>
      </c>
      <c r="S716" t="s">
        <v>8317</v>
      </c>
      <c r="T716" t="s">
        <v>8319</v>
      </c>
      <c r="U716" s="19">
        <f t="shared" si="70"/>
        <v>42794.787986111114</v>
      </c>
      <c r="V716">
        <f t="shared" si="71"/>
        <v>2016</v>
      </c>
    </row>
    <row r="717" spans="1:22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9">
        <f t="shared" si="68"/>
        <v>42313.132407407407</v>
      </c>
      <c r="K717">
        <v>1443233440</v>
      </c>
      <c r="L717" s="19">
        <f t="shared" si="69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66"/>
        <v>5</v>
      </c>
      <c r="R717">
        <f t="shared" si="67"/>
        <v>115.75</v>
      </c>
      <c r="S717" t="s">
        <v>8317</v>
      </c>
      <c r="T717" t="s">
        <v>8319</v>
      </c>
      <c r="U717" s="19">
        <f t="shared" si="70"/>
        <v>42313.132407407407</v>
      </c>
      <c r="V717">
        <f t="shared" si="71"/>
        <v>2015</v>
      </c>
    </row>
    <row r="718" spans="1:22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 s="19">
        <f t="shared" si="68"/>
        <v>41974</v>
      </c>
      <c r="K718">
        <v>1414511307</v>
      </c>
      <c r="L718" s="19">
        <f t="shared" si="69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66"/>
        <v>10</v>
      </c>
      <c r="R718">
        <f t="shared" si="67"/>
        <v>44.69</v>
      </c>
      <c r="S718" t="s">
        <v>8317</v>
      </c>
      <c r="T718" t="s">
        <v>8319</v>
      </c>
      <c r="U718" s="19">
        <f t="shared" si="70"/>
        <v>41974</v>
      </c>
      <c r="V718">
        <f t="shared" si="71"/>
        <v>2014</v>
      </c>
    </row>
    <row r="719" spans="1:22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 s="19">
        <f t="shared" si="68"/>
        <v>41887.854189814818</v>
      </c>
      <c r="K719">
        <v>1407357002</v>
      </c>
      <c r="L719" s="19">
        <f t="shared" si="69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 t="shared" si="66"/>
        <v>0</v>
      </c>
      <c r="R719">
        <f t="shared" si="67"/>
        <v>76.25</v>
      </c>
      <c r="S719" t="s">
        <v>8317</v>
      </c>
      <c r="T719" t="s">
        <v>8319</v>
      </c>
      <c r="U719" s="19">
        <f t="shared" si="70"/>
        <v>41887.854189814818</v>
      </c>
      <c r="V719">
        <f t="shared" si="71"/>
        <v>2014</v>
      </c>
    </row>
    <row r="720" spans="1:22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 s="19">
        <f t="shared" si="68"/>
        <v>42784.249305555553</v>
      </c>
      <c r="K720">
        <v>1484684247</v>
      </c>
      <c r="L720" s="19">
        <f t="shared" si="69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66"/>
        <v>1</v>
      </c>
      <c r="R720">
        <f t="shared" si="67"/>
        <v>22.5</v>
      </c>
      <c r="S720" t="s">
        <v>8317</v>
      </c>
      <c r="T720" t="s">
        <v>8319</v>
      </c>
      <c r="U720" s="19">
        <f t="shared" si="70"/>
        <v>42784.249305555553</v>
      </c>
      <c r="V720">
        <f t="shared" si="71"/>
        <v>2017</v>
      </c>
    </row>
    <row r="721" spans="1:22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 s="19">
        <f t="shared" si="68"/>
        <v>42423.040231481486</v>
      </c>
      <c r="K721">
        <v>1454979476</v>
      </c>
      <c r="L721" s="19">
        <f t="shared" si="69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66"/>
        <v>1</v>
      </c>
      <c r="R721">
        <f t="shared" si="67"/>
        <v>19.399999999999999</v>
      </c>
      <c r="S721" t="s">
        <v>8317</v>
      </c>
      <c r="T721" t="s">
        <v>8319</v>
      </c>
      <c r="U721" s="19">
        <f t="shared" si="70"/>
        <v>42423.040231481486</v>
      </c>
      <c r="V721">
        <f t="shared" si="71"/>
        <v>2016</v>
      </c>
    </row>
    <row r="722" spans="1:22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9">
        <f t="shared" si="68"/>
        <v>40937.649201388893</v>
      </c>
      <c r="K722">
        <v>1325432091</v>
      </c>
      <c r="L722" s="19">
        <f t="shared" si="69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66"/>
        <v>144</v>
      </c>
      <c r="R722">
        <f t="shared" si="67"/>
        <v>66.709999999999994</v>
      </c>
      <c r="S722" t="s">
        <v>8320</v>
      </c>
      <c r="T722" t="s">
        <v>8321</v>
      </c>
      <c r="U722" s="19">
        <f t="shared" si="70"/>
        <v>40937.649201388893</v>
      </c>
      <c r="V722">
        <f t="shared" si="71"/>
        <v>2012</v>
      </c>
    </row>
    <row r="723" spans="1:22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9">
        <f t="shared" si="68"/>
        <v>41852.571840277778</v>
      </c>
      <c r="K723">
        <v>1403012607</v>
      </c>
      <c r="L723" s="19">
        <f t="shared" si="69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66"/>
        <v>122</v>
      </c>
      <c r="R723">
        <f t="shared" si="67"/>
        <v>84.14</v>
      </c>
      <c r="S723" t="s">
        <v>8320</v>
      </c>
      <c r="T723" t="s">
        <v>8321</v>
      </c>
      <c r="U723" s="19">
        <f t="shared" si="70"/>
        <v>41852.571840277778</v>
      </c>
      <c r="V723">
        <f t="shared" si="71"/>
        <v>2014</v>
      </c>
    </row>
    <row r="724" spans="1:22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9">
        <f t="shared" si="68"/>
        <v>41007.76363425926</v>
      </c>
      <c r="K724">
        <v>1331320778</v>
      </c>
      <c r="L724" s="19">
        <f t="shared" si="69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66"/>
        <v>132</v>
      </c>
      <c r="R724">
        <f t="shared" si="67"/>
        <v>215.73</v>
      </c>
      <c r="S724" t="s">
        <v>8320</v>
      </c>
      <c r="T724" t="s">
        <v>8321</v>
      </c>
      <c r="U724" s="19">
        <f t="shared" si="70"/>
        <v>41007.76363425926</v>
      </c>
      <c r="V724">
        <f t="shared" si="71"/>
        <v>2012</v>
      </c>
    </row>
    <row r="725" spans="1:22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9">
        <f t="shared" si="68"/>
        <v>42215.165972222225</v>
      </c>
      <c r="K725">
        <v>1435606549</v>
      </c>
      <c r="L725" s="19">
        <f t="shared" si="69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 t="shared" si="66"/>
        <v>109</v>
      </c>
      <c r="R725">
        <f t="shared" si="67"/>
        <v>54.69</v>
      </c>
      <c r="S725" t="s">
        <v>8320</v>
      </c>
      <c r="T725" t="s">
        <v>8321</v>
      </c>
      <c r="U725" s="19">
        <f t="shared" si="70"/>
        <v>42215.165972222225</v>
      </c>
      <c r="V725">
        <f t="shared" si="71"/>
        <v>2015</v>
      </c>
    </row>
    <row r="726" spans="1:22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9">
        <f t="shared" si="68"/>
        <v>40724.638460648144</v>
      </c>
      <c r="K726">
        <v>1306855163</v>
      </c>
      <c r="L726" s="19">
        <f t="shared" si="69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66"/>
        <v>105</v>
      </c>
      <c r="R726">
        <f t="shared" si="67"/>
        <v>51.63</v>
      </c>
      <c r="S726" t="s">
        <v>8320</v>
      </c>
      <c r="T726" t="s">
        <v>8321</v>
      </c>
      <c r="U726" s="19">
        <f t="shared" si="70"/>
        <v>40724.638460648144</v>
      </c>
      <c r="V726">
        <f t="shared" si="71"/>
        <v>2011</v>
      </c>
    </row>
    <row r="727" spans="1:22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9">
        <f t="shared" si="68"/>
        <v>42351.626296296294</v>
      </c>
      <c r="K727">
        <v>1447426912</v>
      </c>
      <c r="L727" s="19">
        <f t="shared" si="69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66"/>
        <v>100</v>
      </c>
      <c r="R727">
        <f t="shared" si="67"/>
        <v>143.36000000000001</v>
      </c>
      <c r="S727" t="s">
        <v>8320</v>
      </c>
      <c r="T727" t="s">
        <v>8321</v>
      </c>
      <c r="U727" s="19">
        <f t="shared" si="70"/>
        <v>42351.626296296294</v>
      </c>
      <c r="V727">
        <f t="shared" si="71"/>
        <v>2015</v>
      </c>
    </row>
    <row r="728" spans="1:22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9">
        <f t="shared" si="68"/>
        <v>41376.042673611111</v>
      </c>
      <c r="K728">
        <v>1363136487</v>
      </c>
      <c r="L728" s="19">
        <f t="shared" si="69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66"/>
        <v>101</v>
      </c>
      <c r="R728">
        <f t="shared" si="67"/>
        <v>72.430000000000007</v>
      </c>
      <c r="S728" t="s">
        <v>8320</v>
      </c>
      <c r="T728" t="s">
        <v>8321</v>
      </c>
      <c r="U728" s="19">
        <f t="shared" si="70"/>
        <v>41376.042673611111</v>
      </c>
      <c r="V728">
        <f t="shared" si="71"/>
        <v>2013</v>
      </c>
    </row>
    <row r="729" spans="1:22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9">
        <f t="shared" si="68"/>
        <v>41288.888888888891</v>
      </c>
      <c r="K729">
        <v>1354580949</v>
      </c>
      <c r="L729" s="19">
        <f t="shared" si="69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 t="shared" si="66"/>
        <v>156</v>
      </c>
      <c r="R729">
        <f t="shared" si="67"/>
        <v>36.53</v>
      </c>
      <c r="S729" t="s">
        <v>8320</v>
      </c>
      <c r="T729" t="s">
        <v>8321</v>
      </c>
      <c r="U729" s="19">
        <f t="shared" si="70"/>
        <v>41288.888888888891</v>
      </c>
      <c r="V729">
        <f t="shared" si="71"/>
        <v>2012</v>
      </c>
    </row>
    <row r="730" spans="1:22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9">
        <f t="shared" si="68"/>
        <v>40776.837465277778</v>
      </c>
      <c r="K730">
        <v>1310069157</v>
      </c>
      <c r="L730" s="19">
        <f t="shared" si="69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66"/>
        <v>106</v>
      </c>
      <c r="R730">
        <f t="shared" si="67"/>
        <v>60.9</v>
      </c>
      <c r="S730" t="s">
        <v>8320</v>
      </c>
      <c r="T730" t="s">
        <v>8321</v>
      </c>
      <c r="U730" s="19">
        <f t="shared" si="70"/>
        <v>40776.837465277778</v>
      </c>
      <c r="V730">
        <f t="shared" si="71"/>
        <v>2011</v>
      </c>
    </row>
    <row r="731" spans="1:22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9">
        <f t="shared" si="68"/>
        <v>41171.185891203706</v>
      </c>
      <c r="K731">
        <v>1342844861</v>
      </c>
      <c r="L731" s="19">
        <f t="shared" si="69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66"/>
        <v>131</v>
      </c>
      <c r="R731">
        <f t="shared" si="67"/>
        <v>43.55</v>
      </c>
      <c r="S731" t="s">
        <v>8320</v>
      </c>
      <c r="T731" t="s">
        <v>8321</v>
      </c>
      <c r="U731" s="19">
        <f t="shared" si="70"/>
        <v>41171.185891203706</v>
      </c>
      <c r="V731">
        <f t="shared" si="71"/>
        <v>2012</v>
      </c>
    </row>
    <row r="732" spans="1:22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9">
        <f t="shared" si="68"/>
        <v>40884.745266203703</v>
      </c>
      <c r="K732">
        <v>1320688391</v>
      </c>
      <c r="L732" s="19">
        <f t="shared" si="69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66"/>
        <v>132</v>
      </c>
      <c r="R732">
        <f t="shared" si="67"/>
        <v>99.77</v>
      </c>
      <c r="S732" t="s">
        <v>8320</v>
      </c>
      <c r="T732" t="s">
        <v>8321</v>
      </c>
      <c r="U732" s="19">
        <f t="shared" si="70"/>
        <v>40884.745266203703</v>
      </c>
      <c r="V732">
        <f t="shared" si="71"/>
        <v>2011</v>
      </c>
    </row>
    <row r="733" spans="1:22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9">
        <f t="shared" si="68"/>
        <v>40930.25</v>
      </c>
      <c r="K733">
        <v>1322852747</v>
      </c>
      <c r="L733" s="19">
        <f t="shared" si="69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66"/>
        <v>126</v>
      </c>
      <c r="R733">
        <f t="shared" si="67"/>
        <v>88.73</v>
      </c>
      <c r="S733" t="s">
        <v>8320</v>
      </c>
      <c r="T733" t="s">
        <v>8321</v>
      </c>
      <c r="U733" s="19">
        <f t="shared" si="70"/>
        <v>40930.25</v>
      </c>
      <c r="V733">
        <f t="shared" si="71"/>
        <v>2011</v>
      </c>
    </row>
    <row r="734" spans="1:22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 s="19">
        <f t="shared" si="68"/>
        <v>41546.424317129626</v>
      </c>
      <c r="K734">
        <v>1375265461</v>
      </c>
      <c r="L734" s="19">
        <f t="shared" si="69"/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66"/>
        <v>160</v>
      </c>
      <c r="R734">
        <f t="shared" si="67"/>
        <v>4.92</v>
      </c>
      <c r="S734" t="s">
        <v>8320</v>
      </c>
      <c r="T734" t="s">
        <v>8321</v>
      </c>
      <c r="U734" s="19">
        <f t="shared" si="70"/>
        <v>41546.424317129626</v>
      </c>
      <c r="V734">
        <f t="shared" si="71"/>
        <v>2013</v>
      </c>
    </row>
    <row r="735" spans="1:22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9">
        <f t="shared" si="68"/>
        <v>41628.420046296298</v>
      </c>
      <c r="K735">
        <v>1384941892</v>
      </c>
      <c r="L735" s="19">
        <f t="shared" si="69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66"/>
        <v>120</v>
      </c>
      <c r="R735">
        <f t="shared" si="67"/>
        <v>17.82</v>
      </c>
      <c r="S735" t="s">
        <v>8320</v>
      </c>
      <c r="T735" t="s">
        <v>8321</v>
      </c>
      <c r="U735" s="19">
        <f t="shared" si="70"/>
        <v>41628.420046296298</v>
      </c>
      <c r="V735">
        <f t="shared" si="71"/>
        <v>2013</v>
      </c>
    </row>
    <row r="736" spans="1:22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9">
        <f t="shared" si="68"/>
        <v>42133.208333333328</v>
      </c>
      <c r="K736">
        <v>1428465420</v>
      </c>
      <c r="L736" s="19">
        <f t="shared" si="69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66"/>
        <v>126</v>
      </c>
      <c r="R736">
        <f t="shared" si="67"/>
        <v>187.19</v>
      </c>
      <c r="S736" t="s">
        <v>8320</v>
      </c>
      <c r="T736" t="s">
        <v>8321</v>
      </c>
      <c r="U736" s="19">
        <f t="shared" si="70"/>
        <v>42133.208333333328</v>
      </c>
      <c r="V736">
        <f t="shared" si="71"/>
        <v>2015</v>
      </c>
    </row>
    <row r="737" spans="1:22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9">
        <f t="shared" si="68"/>
        <v>41977.027083333334</v>
      </c>
      <c r="K737">
        <v>1414975346</v>
      </c>
      <c r="L737" s="19">
        <f t="shared" si="69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66"/>
        <v>114</v>
      </c>
      <c r="R737">
        <f t="shared" si="67"/>
        <v>234.81</v>
      </c>
      <c r="S737" t="s">
        <v>8320</v>
      </c>
      <c r="T737" t="s">
        <v>8321</v>
      </c>
      <c r="U737" s="19">
        <f t="shared" si="70"/>
        <v>41977.027083333334</v>
      </c>
      <c r="V737">
        <f t="shared" si="71"/>
        <v>2014</v>
      </c>
    </row>
    <row r="738" spans="1:22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9">
        <f t="shared" si="68"/>
        <v>41599.207638888889</v>
      </c>
      <c r="K738">
        <v>1383327440</v>
      </c>
      <c r="L738" s="19">
        <f t="shared" si="69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66"/>
        <v>315</v>
      </c>
      <c r="R738">
        <f t="shared" si="67"/>
        <v>105.05</v>
      </c>
      <c r="S738" t="s">
        <v>8320</v>
      </c>
      <c r="T738" t="s">
        <v>8321</v>
      </c>
      <c r="U738" s="19">
        <f t="shared" si="70"/>
        <v>41599.207638888889</v>
      </c>
      <c r="V738">
        <f t="shared" si="71"/>
        <v>2013</v>
      </c>
    </row>
    <row r="739" spans="1:22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9">
        <f t="shared" si="68"/>
        <v>41684.833333333336</v>
      </c>
      <c r="K739">
        <v>1390890987</v>
      </c>
      <c r="L739" s="19">
        <f t="shared" si="69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66"/>
        <v>122</v>
      </c>
      <c r="R739">
        <f t="shared" si="67"/>
        <v>56.67</v>
      </c>
      <c r="S739" t="s">
        <v>8320</v>
      </c>
      <c r="T739" t="s">
        <v>8321</v>
      </c>
      <c r="U739" s="19">
        <f t="shared" si="70"/>
        <v>41684.833333333336</v>
      </c>
      <c r="V739">
        <f t="shared" si="71"/>
        <v>2014</v>
      </c>
    </row>
    <row r="740" spans="1:22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9">
        <f t="shared" si="68"/>
        <v>41974.207638888889</v>
      </c>
      <c r="K740">
        <v>1414765794</v>
      </c>
      <c r="L740" s="19">
        <f t="shared" si="69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 t="shared" si="66"/>
        <v>107</v>
      </c>
      <c r="R740">
        <f t="shared" si="67"/>
        <v>39.049999999999997</v>
      </c>
      <c r="S740" t="s">
        <v>8320</v>
      </c>
      <c r="T740" t="s">
        <v>8321</v>
      </c>
      <c r="U740" s="19">
        <f t="shared" si="70"/>
        <v>41974.207638888889</v>
      </c>
      <c r="V740">
        <f t="shared" si="71"/>
        <v>2014</v>
      </c>
    </row>
    <row r="741" spans="1:22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9">
        <f t="shared" si="68"/>
        <v>41862.502650462964</v>
      </c>
      <c r="K741">
        <v>1404907429</v>
      </c>
      <c r="L741" s="19">
        <f t="shared" si="69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66"/>
        <v>158</v>
      </c>
      <c r="R741">
        <f t="shared" si="67"/>
        <v>68.349999999999994</v>
      </c>
      <c r="S741" t="s">
        <v>8320</v>
      </c>
      <c r="T741" t="s">
        <v>8321</v>
      </c>
      <c r="U741" s="19">
        <f t="shared" si="70"/>
        <v>41862.502650462964</v>
      </c>
      <c r="V741">
        <f t="shared" si="71"/>
        <v>2014</v>
      </c>
    </row>
    <row r="742" spans="1:22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9">
        <f t="shared" si="68"/>
        <v>42176.146782407406</v>
      </c>
      <c r="K742">
        <v>1433647882</v>
      </c>
      <c r="L742" s="19">
        <f t="shared" si="69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66"/>
        <v>107</v>
      </c>
      <c r="R742">
        <f t="shared" si="67"/>
        <v>169.58</v>
      </c>
      <c r="S742" t="s">
        <v>8320</v>
      </c>
      <c r="T742" t="s">
        <v>8321</v>
      </c>
      <c r="U742" s="19">
        <f t="shared" si="70"/>
        <v>42176.146782407406</v>
      </c>
      <c r="V742">
        <f t="shared" si="71"/>
        <v>2015</v>
      </c>
    </row>
    <row r="743" spans="1:22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9">
        <f t="shared" si="68"/>
        <v>41436.648217592592</v>
      </c>
      <c r="K743">
        <v>1367940806</v>
      </c>
      <c r="L743" s="19">
        <f t="shared" si="69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66"/>
        <v>102</v>
      </c>
      <c r="R743">
        <f t="shared" si="67"/>
        <v>141.41999999999999</v>
      </c>
      <c r="S743" t="s">
        <v>8320</v>
      </c>
      <c r="T743" t="s">
        <v>8321</v>
      </c>
      <c r="U743" s="19">
        <f t="shared" si="70"/>
        <v>41436.648217592592</v>
      </c>
      <c r="V743">
        <f t="shared" si="71"/>
        <v>2013</v>
      </c>
    </row>
    <row r="744" spans="1:22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9">
        <f t="shared" si="68"/>
        <v>41719.876296296294</v>
      </c>
      <c r="K744">
        <v>1392847312</v>
      </c>
      <c r="L744" s="19">
        <f t="shared" si="69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66"/>
        <v>111</v>
      </c>
      <c r="R744">
        <f t="shared" si="67"/>
        <v>67.39</v>
      </c>
      <c r="S744" t="s">
        <v>8320</v>
      </c>
      <c r="T744" t="s">
        <v>8321</v>
      </c>
      <c r="U744" s="19">
        <f t="shared" si="70"/>
        <v>41719.876296296294</v>
      </c>
      <c r="V744">
        <f t="shared" si="71"/>
        <v>2014</v>
      </c>
    </row>
    <row r="745" spans="1:22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 s="19">
        <f t="shared" si="68"/>
        <v>41015.875</v>
      </c>
      <c r="K745">
        <v>1332435685</v>
      </c>
      <c r="L745" s="19">
        <f t="shared" si="69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66"/>
        <v>148</v>
      </c>
      <c r="R745">
        <f t="shared" si="67"/>
        <v>54.27</v>
      </c>
      <c r="S745" t="s">
        <v>8320</v>
      </c>
      <c r="T745" t="s">
        <v>8321</v>
      </c>
      <c r="U745" s="19">
        <f t="shared" si="70"/>
        <v>41015.875</v>
      </c>
      <c r="V745">
        <f t="shared" si="71"/>
        <v>2012</v>
      </c>
    </row>
    <row r="746" spans="1:22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9">
        <f t="shared" si="68"/>
        <v>41256.95721064815</v>
      </c>
      <c r="K746">
        <v>1352847503</v>
      </c>
      <c r="L746" s="19">
        <f t="shared" si="69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66"/>
        <v>102</v>
      </c>
      <c r="R746">
        <f t="shared" si="67"/>
        <v>82.52</v>
      </c>
      <c r="S746" t="s">
        <v>8320</v>
      </c>
      <c r="T746" t="s">
        <v>8321</v>
      </c>
      <c r="U746" s="19">
        <f t="shared" si="70"/>
        <v>41256.95721064815</v>
      </c>
      <c r="V746">
        <f t="shared" si="71"/>
        <v>2012</v>
      </c>
    </row>
    <row r="747" spans="1:22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9">
        <f t="shared" si="68"/>
        <v>41397.572280092594</v>
      </c>
      <c r="K747">
        <v>1364996645</v>
      </c>
      <c r="L747" s="19">
        <f t="shared" si="69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66"/>
        <v>179</v>
      </c>
      <c r="R747">
        <f t="shared" si="67"/>
        <v>53.73</v>
      </c>
      <c r="S747" t="s">
        <v>8320</v>
      </c>
      <c r="T747" t="s">
        <v>8321</v>
      </c>
      <c r="U747" s="19">
        <f t="shared" si="70"/>
        <v>41397.572280092594</v>
      </c>
      <c r="V747">
        <f t="shared" si="71"/>
        <v>2013</v>
      </c>
    </row>
    <row r="748" spans="1:22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9">
        <f t="shared" si="68"/>
        <v>41175.165972222225</v>
      </c>
      <c r="K748">
        <v>1346806909</v>
      </c>
      <c r="L748" s="19">
        <f t="shared" si="69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66"/>
        <v>111</v>
      </c>
      <c r="R748">
        <f t="shared" si="67"/>
        <v>34.21</v>
      </c>
      <c r="S748" t="s">
        <v>8320</v>
      </c>
      <c r="T748" t="s">
        <v>8321</v>
      </c>
      <c r="U748" s="19">
        <f t="shared" si="70"/>
        <v>41175.165972222225</v>
      </c>
      <c r="V748">
        <f t="shared" si="71"/>
        <v>2012</v>
      </c>
    </row>
    <row r="749" spans="1:22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9">
        <f t="shared" si="68"/>
        <v>42019.454166666663</v>
      </c>
      <c r="K749">
        <v>1418649019</v>
      </c>
      <c r="L749" s="19">
        <f t="shared" si="69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66"/>
        <v>100</v>
      </c>
      <c r="R749">
        <f t="shared" si="67"/>
        <v>127.33</v>
      </c>
      <c r="S749" t="s">
        <v>8320</v>
      </c>
      <c r="T749" t="s">
        <v>8321</v>
      </c>
      <c r="U749" s="19">
        <f t="shared" si="70"/>
        <v>42019.454166666663</v>
      </c>
      <c r="V749">
        <f t="shared" si="71"/>
        <v>2014</v>
      </c>
    </row>
    <row r="750" spans="1:22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9">
        <f t="shared" si="68"/>
        <v>41861.846828703703</v>
      </c>
      <c r="K750">
        <v>1405109966</v>
      </c>
      <c r="L750" s="19">
        <f t="shared" si="69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66"/>
        <v>100</v>
      </c>
      <c r="R750">
        <f t="shared" si="67"/>
        <v>45.57</v>
      </c>
      <c r="S750" t="s">
        <v>8320</v>
      </c>
      <c r="T750" t="s">
        <v>8321</v>
      </c>
      <c r="U750" s="19">
        <f t="shared" si="70"/>
        <v>41861.846828703703</v>
      </c>
      <c r="V750">
        <f t="shared" si="71"/>
        <v>2014</v>
      </c>
    </row>
    <row r="751" spans="1:22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9">
        <f t="shared" si="68"/>
        <v>42763.94131944445</v>
      </c>
      <c r="K751">
        <v>1483050930</v>
      </c>
      <c r="L751" s="19">
        <f t="shared" si="69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66"/>
        <v>106</v>
      </c>
      <c r="R751">
        <f t="shared" si="67"/>
        <v>95.96</v>
      </c>
      <c r="S751" t="s">
        <v>8320</v>
      </c>
      <c r="T751" t="s">
        <v>8321</v>
      </c>
      <c r="U751" s="19">
        <f t="shared" si="70"/>
        <v>42763.94131944445</v>
      </c>
      <c r="V751">
        <f t="shared" si="71"/>
        <v>2016</v>
      </c>
    </row>
    <row r="752" spans="1:22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9">
        <f t="shared" si="68"/>
        <v>41329.878148148149</v>
      </c>
      <c r="K752">
        <v>1359147872</v>
      </c>
      <c r="L752" s="19">
        <f t="shared" si="69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66"/>
        <v>103</v>
      </c>
      <c r="R752">
        <f t="shared" si="67"/>
        <v>77.27</v>
      </c>
      <c r="S752" t="s">
        <v>8320</v>
      </c>
      <c r="T752" t="s">
        <v>8321</v>
      </c>
      <c r="U752" s="19">
        <f t="shared" si="70"/>
        <v>41329.878148148149</v>
      </c>
      <c r="V752">
        <f t="shared" si="71"/>
        <v>2013</v>
      </c>
    </row>
    <row r="753" spans="1:22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9">
        <f t="shared" si="68"/>
        <v>40759.630497685182</v>
      </c>
      <c r="K753">
        <v>1308496075</v>
      </c>
      <c r="L753" s="19">
        <f t="shared" si="69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66"/>
        <v>119</v>
      </c>
      <c r="R753">
        <f t="shared" si="67"/>
        <v>57.34</v>
      </c>
      <c r="S753" t="s">
        <v>8320</v>
      </c>
      <c r="T753" t="s">
        <v>8321</v>
      </c>
      <c r="U753" s="19">
        <f t="shared" si="70"/>
        <v>40759.630497685182</v>
      </c>
      <c r="V753">
        <f t="shared" si="71"/>
        <v>2011</v>
      </c>
    </row>
    <row r="754" spans="1:22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9">
        <f t="shared" si="68"/>
        <v>42659.458333333328</v>
      </c>
      <c r="K754">
        <v>1474884417</v>
      </c>
      <c r="L754" s="19">
        <f t="shared" si="69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66"/>
        <v>112</v>
      </c>
      <c r="R754">
        <f t="shared" si="67"/>
        <v>53.19</v>
      </c>
      <c r="S754" t="s">
        <v>8320</v>
      </c>
      <c r="T754" t="s">
        <v>8321</v>
      </c>
      <c r="U754" s="19">
        <f t="shared" si="70"/>
        <v>42659.458333333328</v>
      </c>
      <c r="V754">
        <f t="shared" si="71"/>
        <v>2016</v>
      </c>
    </row>
    <row r="755" spans="1:22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9">
        <f t="shared" si="68"/>
        <v>42049.590173611112</v>
      </c>
      <c r="K755">
        <v>1421330991</v>
      </c>
      <c r="L755" s="19">
        <f t="shared" si="69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66"/>
        <v>128</v>
      </c>
      <c r="R755">
        <f t="shared" si="67"/>
        <v>492.31</v>
      </c>
      <c r="S755" t="s">
        <v>8320</v>
      </c>
      <c r="T755" t="s">
        <v>8321</v>
      </c>
      <c r="U755" s="19">
        <f t="shared" si="70"/>
        <v>42049.590173611112</v>
      </c>
      <c r="V755">
        <f t="shared" si="71"/>
        <v>2015</v>
      </c>
    </row>
    <row r="756" spans="1:22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9">
        <f t="shared" si="68"/>
        <v>41279.749085648145</v>
      </c>
      <c r="K756">
        <v>1354816721</v>
      </c>
      <c r="L756" s="19">
        <f t="shared" si="69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66"/>
        <v>104</v>
      </c>
      <c r="R756">
        <f t="shared" si="67"/>
        <v>42.35</v>
      </c>
      <c r="S756" t="s">
        <v>8320</v>
      </c>
      <c r="T756" t="s">
        <v>8321</v>
      </c>
      <c r="U756" s="19">
        <f t="shared" si="70"/>
        <v>41279.749085648145</v>
      </c>
      <c r="V756">
        <f t="shared" si="71"/>
        <v>2012</v>
      </c>
    </row>
    <row r="757" spans="1:22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9">
        <f t="shared" si="68"/>
        <v>41414.02847222222</v>
      </c>
      <c r="K757">
        <v>1366381877</v>
      </c>
      <c r="L757" s="19">
        <f t="shared" si="69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66"/>
        <v>102</v>
      </c>
      <c r="R757">
        <f t="shared" si="67"/>
        <v>37.47</v>
      </c>
      <c r="S757" t="s">
        <v>8320</v>
      </c>
      <c r="T757" t="s">
        <v>8321</v>
      </c>
      <c r="U757" s="19">
        <f t="shared" si="70"/>
        <v>41414.02847222222</v>
      </c>
      <c r="V757">
        <f t="shared" si="71"/>
        <v>2013</v>
      </c>
    </row>
    <row r="758" spans="1:22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 s="19">
        <f t="shared" si="68"/>
        <v>40651.725219907406</v>
      </c>
      <c r="K758">
        <v>1297880659</v>
      </c>
      <c r="L758" s="19">
        <f t="shared" si="69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66"/>
        <v>118</v>
      </c>
      <c r="R758">
        <f t="shared" si="67"/>
        <v>37.450000000000003</v>
      </c>
      <c r="S758" t="s">
        <v>8320</v>
      </c>
      <c r="T758" t="s">
        <v>8321</v>
      </c>
      <c r="U758" s="19">
        <f t="shared" si="70"/>
        <v>40651.725219907406</v>
      </c>
      <c r="V758">
        <f t="shared" si="71"/>
        <v>2011</v>
      </c>
    </row>
    <row r="759" spans="1:22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 s="19">
        <f t="shared" si="68"/>
        <v>41249.054560185185</v>
      </c>
      <c r="K759">
        <v>1353547114</v>
      </c>
      <c r="L759" s="19">
        <f t="shared" si="69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66"/>
        <v>238</v>
      </c>
      <c r="R759">
        <f t="shared" si="67"/>
        <v>33.06</v>
      </c>
      <c r="S759" t="s">
        <v>8320</v>
      </c>
      <c r="T759" t="s">
        <v>8321</v>
      </c>
      <c r="U759" s="19">
        <f t="shared" si="70"/>
        <v>41249.054560185185</v>
      </c>
      <c r="V759">
        <f t="shared" si="71"/>
        <v>2012</v>
      </c>
    </row>
    <row r="760" spans="1:22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9">
        <f t="shared" si="68"/>
        <v>40459.836435185185</v>
      </c>
      <c r="K760">
        <v>1283976268</v>
      </c>
      <c r="L760" s="19">
        <f t="shared" si="69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66"/>
        <v>102</v>
      </c>
      <c r="R760">
        <f t="shared" si="67"/>
        <v>134.21</v>
      </c>
      <c r="S760" t="s">
        <v>8320</v>
      </c>
      <c r="T760" t="s">
        <v>8321</v>
      </c>
      <c r="U760" s="19">
        <f t="shared" si="70"/>
        <v>40459.836435185185</v>
      </c>
      <c r="V760">
        <f t="shared" si="71"/>
        <v>2010</v>
      </c>
    </row>
    <row r="761" spans="1:22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9">
        <f t="shared" si="68"/>
        <v>41829.330312500002</v>
      </c>
      <c r="K761">
        <v>1401436539</v>
      </c>
      <c r="L761" s="19">
        <f t="shared" si="69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66"/>
        <v>102</v>
      </c>
      <c r="R761">
        <f t="shared" si="67"/>
        <v>51.47</v>
      </c>
      <c r="S761" t="s">
        <v>8320</v>
      </c>
      <c r="T761" t="s">
        <v>8321</v>
      </c>
      <c r="U761" s="19">
        <f t="shared" si="70"/>
        <v>41829.330312500002</v>
      </c>
      <c r="V761">
        <f t="shared" si="71"/>
        <v>2014</v>
      </c>
    </row>
    <row r="762" spans="1:22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 s="19">
        <f t="shared" si="68"/>
        <v>42700.805706018517</v>
      </c>
      <c r="K762">
        <v>1477592413</v>
      </c>
      <c r="L762" s="19">
        <f t="shared" si="69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 t="shared" si="66"/>
        <v>0</v>
      </c>
      <c r="R762">
        <f t="shared" si="67"/>
        <v>0</v>
      </c>
      <c r="S762" t="s">
        <v>8320</v>
      </c>
      <c r="T762" t="s">
        <v>8322</v>
      </c>
      <c r="U762" s="19">
        <f t="shared" si="70"/>
        <v>42700.805706018517</v>
      </c>
      <c r="V762">
        <f t="shared" si="71"/>
        <v>2016</v>
      </c>
    </row>
    <row r="763" spans="1:22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 s="19">
        <f t="shared" si="68"/>
        <v>41672.751458333332</v>
      </c>
      <c r="K763">
        <v>1388772126</v>
      </c>
      <c r="L763" s="19">
        <f t="shared" si="69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66"/>
        <v>5</v>
      </c>
      <c r="R763">
        <f t="shared" si="67"/>
        <v>39.17</v>
      </c>
      <c r="S763" t="s">
        <v>8320</v>
      </c>
      <c r="T763" t="s">
        <v>8322</v>
      </c>
      <c r="U763" s="19">
        <f t="shared" si="70"/>
        <v>41672.751458333332</v>
      </c>
      <c r="V763">
        <f t="shared" si="71"/>
        <v>2014</v>
      </c>
    </row>
    <row r="764" spans="1:22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 s="19">
        <f t="shared" si="68"/>
        <v>42708.25</v>
      </c>
      <c r="K764">
        <v>1479328570</v>
      </c>
      <c r="L764" s="19">
        <f t="shared" si="69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 t="shared" si="66"/>
        <v>0</v>
      </c>
      <c r="R764">
        <f t="shared" si="67"/>
        <v>0</v>
      </c>
      <c r="S764" t="s">
        <v>8320</v>
      </c>
      <c r="T764" t="s">
        <v>8322</v>
      </c>
      <c r="U764" s="19">
        <f t="shared" si="70"/>
        <v>42708.25</v>
      </c>
      <c r="V764">
        <f t="shared" si="71"/>
        <v>2016</v>
      </c>
    </row>
    <row r="765" spans="1:22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 s="19">
        <f t="shared" si="68"/>
        <v>41501.446851851848</v>
      </c>
      <c r="K765">
        <v>1373971408</v>
      </c>
      <c r="L765" s="19">
        <f t="shared" si="69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 t="shared" si="66"/>
        <v>0</v>
      </c>
      <c r="R765">
        <f t="shared" si="67"/>
        <v>5</v>
      </c>
      <c r="S765" t="s">
        <v>8320</v>
      </c>
      <c r="T765" t="s">
        <v>8322</v>
      </c>
      <c r="U765" s="19">
        <f t="shared" si="70"/>
        <v>41501.446851851848</v>
      </c>
      <c r="V765">
        <f t="shared" si="71"/>
        <v>2013</v>
      </c>
    </row>
    <row r="766" spans="1:22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 s="19">
        <f t="shared" si="68"/>
        <v>42257.173159722224</v>
      </c>
      <c r="K766">
        <v>1439266161</v>
      </c>
      <c r="L766" s="19">
        <f t="shared" si="69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66"/>
        <v>0</v>
      </c>
      <c r="R766">
        <f t="shared" si="67"/>
        <v>0</v>
      </c>
      <c r="S766" t="s">
        <v>8320</v>
      </c>
      <c r="T766" t="s">
        <v>8322</v>
      </c>
      <c r="U766" s="19">
        <f t="shared" si="70"/>
        <v>42257.173159722224</v>
      </c>
      <c r="V766">
        <f t="shared" si="71"/>
        <v>2015</v>
      </c>
    </row>
    <row r="767" spans="1:22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9">
        <f t="shared" si="68"/>
        <v>41931.542638888888</v>
      </c>
      <c r="K767">
        <v>1411131684</v>
      </c>
      <c r="L767" s="19">
        <f t="shared" si="69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66"/>
        <v>36</v>
      </c>
      <c r="R767">
        <f t="shared" si="67"/>
        <v>57.3</v>
      </c>
      <c r="S767" t="s">
        <v>8320</v>
      </c>
      <c r="T767" t="s">
        <v>8322</v>
      </c>
      <c r="U767" s="19">
        <f t="shared" si="70"/>
        <v>41931.542638888888</v>
      </c>
      <c r="V767">
        <f t="shared" si="71"/>
        <v>2014</v>
      </c>
    </row>
    <row r="768" spans="1:22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 s="19">
        <f t="shared" si="68"/>
        <v>42051.783368055556</v>
      </c>
      <c r="K768">
        <v>1421520483</v>
      </c>
      <c r="L768" s="19">
        <f t="shared" si="69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66"/>
        <v>0</v>
      </c>
      <c r="R768">
        <f t="shared" si="67"/>
        <v>0</v>
      </c>
      <c r="S768" t="s">
        <v>8320</v>
      </c>
      <c r="T768" t="s">
        <v>8322</v>
      </c>
      <c r="U768" s="19">
        <f t="shared" si="70"/>
        <v>42051.783368055556</v>
      </c>
      <c r="V768">
        <f t="shared" si="71"/>
        <v>2015</v>
      </c>
    </row>
    <row r="769" spans="1:22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 s="19">
        <f t="shared" si="68"/>
        <v>42145.143634259264</v>
      </c>
      <c r="K769">
        <v>1429586810</v>
      </c>
      <c r="L769" s="19">
        <f t="shared" si="69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66"/>
        <v>4</v>
      </c>
      <c r="R769">
        <f t="shared" si="67"/>
        <v>59</v>
      </c>
      <c r="S769" t="s">
        <v>8320</v>
      </c>
      <c r="T769" t="s">
        <v>8322</v>
      </c>
      <c r="U769" s="19">
        <f t="shared" si="70"/>
        <v>42145.143634259264</v>
      </c>
      <c r="V769">
        <f t="shared" si="71"/>
        <v>2015</v>
      </c>
    </row>
    <row r="770" spans="1:22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 s="19">
        <f t="shared" si="68"/>
        <v>41624.207060185188</v>
      </c>
      <c r="K770">
        <v>1384577890</v>
      </c>
      <c r="L770" s="19">
        <f t="shared" si="69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ref="Q770:Q833" si="72">ROUND(E770/D770*100,0)</f>
        <v>0</v>
      </c>
      <c r="R770">
        <f t="shared" ref="R770:R833" si="73">IFERROR(ROUND(E770/N770,2),0)</f>
        <v>0</v>
      </c>
      <c r="S770" t="s">
        <v>8320</v>
      </c>
      <c r="T770" t="s">
        <v>8322</v>
      </c>
      <c r="U770" s="19">
        <f t="shared" si="70"/>
        <v>41624.207060185188</v>
      </c>
      <c r="V770">
        <f t="shared" si="71"/>
        <v>2013</v>
      </c>
    </row>
    <row r="771" spans="1:22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9">
        <f t="shared" ref="J771:J834" si="74">(((I771/60)/60)/24)+DATE(1970,1,1)</f>
        <v>41634.996458333335</v>
      </c>
      <c r="K771">
        <v>1385510094</v>
      </c>
      <c r="L771" s="19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si="72"/>
        <v>41</v>
      </c>
      <c r="R771">
        <f t="shared" si="73"/>
        <v>31.85</v>
      </c>
      <c r="S771" t="s">
        <v>8320</v>
      </c>
      <c r="T771" t="s">
        <v>8322</v>
      </c>
      <c r="U771" s="19">
        <f t="shared" ref="U771:U834" si="76">(((I771/60)/60)/24)+DATE(1970,1,1)</f>
        <v>41634.996458333335</v>
      </c>
      <c r="V771">
        <f t="shared" ref="V771:V834" si="77">YEAR(L771)</f>
        <v>2013</v>
      </c>
    </row>
    <row r="772" spans="1:22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 s="19">
        <f t="shared" si="74"/>
        <v>41329.999641203707</v>
      </c>
      <c r="K772">
        <v>1358294369</v>
      </c>
      <c r="L772" s="19">
        <f t="shared" si="75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 t="shared" si="72"/>
        <v>0</v>
      </c>
      <c r="R772">
        <f t="shared" si="73"/>
        <v>0</v>
      </c>
      <c r="S772" t="s">
        <v>8320</v>
      </c>
      <c r="T772" t="s">
        <v>8322</v>
      </c>
      <c r="U772" s="19">
        <f t="shared" si="76"/>
        <v>41329.999641203707</v>
      </c>
      <c r="V772">
        <f t="shared" si="77"/>
        <v>2013</v>
      </c>
    </row>
    <row r="773" spans="1:22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 s="19">
        <f t="shared" si="74"/>
        <v>42399.824097222227</v>
      </c>
      <c r="K773">
        <v>1449863202</v>
      </c>
      <c r="L773" s="19">
        <f t="shared" si="75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72"/>
        <v>0</v>
      </c>
      <c r="R773">
        <f t="shared" si="73"/>
        <v>10</v>
      </c>
      <c r="S773" t="s">
        <v>8320</v>
      </c>
      <c r="T773" t="s">
        <v>8322</v>
      </c>
      <c r="U773" s="19">
        <f t="shared" si="76"/>
        <v>42399.824097222227</v>
      </c>
      <c r="V773">
        <f t="shared" si="77"/>
        <v>2015</v>
      </c>
    </row>
    <row r="774" spans="1:22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 s="19">
        <f t="shared" si="74"/>
        <v>40118.165972222225</v>
      </c>
      <c r="K774">
        <v>1252718519</v>
      </c>
      <c r="L774" s="19">
        <f t="shared" si="75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72"/>
        <v>3</v>
      </c>
      <c r="R774">
        <f t="shared" si="73"/>
        <v>50</v>
      </c>
      <c r="S774" t="s">
        <v>8320</v>
      </c>
      <c r="T774" t="s">
        <v>8322</v>
      </c>
      <c r="U774" s="19">
        <f t="shared" si="76"/>
        <v>40118.165972222225</v>
      </c>
      <c r="V774">
        <f t="shared" si="77"/>
        <v>2009</v>
      </c>
    </row>
    <row r="775" spans="1:22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 s="19">
        <f t="shared" si="74"/>
        <v>42134.959027777775</v>
      </c>
      <c r="K775">
        <v>1428341985</v>
      </c>
      <c r="L775" s="19">
        <f t="shared" si="75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 t="shared" si="72"/>
        <v>1</v>
      </c>
      <c r="R775">
        <f t="shared" si="73"/>
        <v>16</v>
      </c>
      <c r="S775" t="s">
        <v>8320</v>
      </c>
      <c r="T775" t="s">
        <v>8322</v>
      </c>
      <c r="U775" s="19">
        <f t="shared" si="76"/>
        <v>42134.959027777775</v>
      </c>
      <c r="V775">
        <f t="shared" si="77"/>
        <v>2015</v>
      </c>
    </row>
    <row r="776" spans="1:22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 s="19">
        <f t="shared" si="74"/>
        <v>41693.780300925922</v>
      </c>
      <c r="K776">
        <v>1390589018</v>
      </c>
      <c r="L776" s="19">
        <f t="shared" si="75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72"/>
        <v>70</v>
      </c>
      <c r="R776">
        <f t="shared" si="73"/>
        <v>39</v>
      </c>
      <c r="S776" t="s">
        <v>8320</v>
      </c>
      <c r="T776" t="s">
        <v>8322</v>
      </c>
      <c r="U776" s="19">
        <f t="shared" si="76"/>
        <v>41693.780300925922</v>
      </c>
      <c r="V776">
        <f t="shared" si="77"/>
        <v>2014</v>
      </c>
    </row>
    <row r="777" spans="1:22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 s="19">
        <f t="shared" si="74"/>
        <v>40893.060127314813</v>
      </c>
      <c r="K777">
        <v>1321406795</v>
      </c>
      <c r="L777" s="19">
        <f t="shared" si="75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72"/>
        <v>2</v>
      </c>
      <c r="R777">
        <f t="shared" si="73"/>
        <v>34</v>
      </c>
      <c r="S777" t="s">
        <v>8320</v>
      </c>
      <c r="T777" t="s">
        <v>8322</v>
      </c>
      <c r="U777" s="19">
        <f t="shared" si="76"/>
        <v>40893.060127314813</v>
      </c>
      <c r="V777">
        <f t="shared" si="77"/>
        <v>2011</v>
      </c>
    </row>
    <row r="778" spans="1:22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9">
        <f t="shared" si="74"/>
        <v>42288.208333333328</v>
      </c>
      <c r="K778">
        <v>1441297645</v>
      </c>
      <c r="L778" s="19">
        <f t="shared" si="75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72"/>
        <v>51</v>
      </c>
      <c r="R778">
        <f t="shared" si="73"/>
        <v>63.12</v>
      </c>
      <c r="S778" t="s">
        <v>8320</v>
      </c>
      <c r="T778" t="s">
        <v>8322</v>
      </c>
      <c r="U778" s="19">
        <f t="shared" si="76"/>
        <v>42288.208333333328</v>
      </c>
      <c r="V778">
        <f t="shared" si="77"/>
        <v>2015</v>
      </c>
    </row>
    <row r="779" spans="1:22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 s="19">
        <f t="shared" si="74"/>
        <v>41486.981215277774</v>
      </c>
      <c r="K779">
        <v>1372721577</v>
      </c>
      <c r="L779" s="19">
        <f t="shared" si="75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72"/>
        <v>1</v>
      </c>
      <c r="R779">
        <f t="shared" si="73"/>
        <v>7</v>
      </c>
      <c r="S779" t="s">
        <v>8320</v>
      </c>
      <c r="T779" t="s">
        <v>8322</v>
      </c>
      <c r="U779" s="19">
        <f t="shared" si="76"/>
        <v>41486.981215277774</v>
      </c>
      <c r="V779">
        <f t="shared" si="77"/>
        <v>2013</v>
      </c>
    </row>
    <row r="780" spans="1:22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 s="19">
        <f t="shared" si="74"/>
        <v>41759.702314814815</v>
      </c>
      <c r="K780">
        <v>1396284680</v>
      </c>
      <c r="L780" s="19">
        <f t="shared" si="75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72"/>
        <v>0</v>
      </c>
      <c r="R780">
        <f t="shared" si="73"/>
        <v>2</v>
      </c>
      <c r="S780" t="s">
        <v>8320</v>
      </c>
      <c r="T780" t="s">
        <v>8322</v>
      </c>
      <c r="U780" s="19">
        <f t="shared" si="76"/>
        <v>41759.702314814815</v>
      </c>
      <c r="V780">
        <f t="shared" si="77"/>
        <v>2014</v>
      </c>
    </row>
    <row r="781" spans="1:22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 s="19">
        <f t="shared" si="74"/>
        <v>40466.166666666664</v>
      </c>
      <c r="K781">
        <v>1284567905</v>
      </c>
      <c r="L781" s="19">
        <f t="shared" si="75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72"/>
        <v>3</v>
      </c>
      <c r="R781">
        <f t="shared" si="73"/>
        <v>66.67</v>
      </c>
      <c r="S781" t="s">
        <v>8320</v>
      </c>
      <c r="T781" t="s">
        <v>8322</v>
      </c>
      <c r="U781" s="19">
        <f t="shared" si="76"/>
        <v>40466.166666666664</v>
      </c>
      <c r="V781">
        <f t="shared" si="77"/>
        <v>2010</v>
      </c>
    </row>
    <row r="782" spans="1:22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9">
        <f t="shared" si="74"/>
        <v>40666.673900462964</v>
      </c>
      <c r="K782">
        <v>1301847025</v>
      </c>
      <c r="L782" s="19">
        <f t="shared" si="75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72"/>
        <v>104</v>
      </c>
      <c r="R782">
        <f t="shared" si="73"/>
        <v>38.520000000000003</v>
      </c>
      <c r="S782" t="s">
        <v>8323</v>
      </c>
      <c r="T782" t="s">
        <v>8324</v>
      </c>
      <c r="U782" s="19">
        <f t="shared" si="76"/>
        <v>40666.673900462964</v>
      </c>
      <c r="V782">
        <f t="shared" si="77"/>
        <v>2011</v>
      </c>
    </row>
    <row r="783" spans="1:22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9">
        <f t="shared" si="74"/>
        <v>41433.000856481485</v>
      </c>
      <c r="K783">
        <v>1368057674</v>
      </c>
      <c r="L783" s="19">
        <f t="shared" si="75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 t="shared" si="72"/>
        <v>133</v>
      </c>
      <c r="R783">
        <f t="shared" si="73"/>
        <v>42.61</v>
      </c>
      <c r="S783" t="s">
        <v>8323</v>
      </c>
      <c r="T783" t="s">
        <v>8324</v>
      </c>
      <c r="U783" s="19">
        <f t="shared" si="76"/>
        <v>41433.000856481485</v>
      </c>
      <c r="V783">
        <f t="shared" si="77"/>
        <v>2013</v>
      </c>
    </row>
    <row r="784" spans="1:22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 s="19">
        <f t="shared" si="74"/>
        <v>41146.758125</v>
      </c>
      <c r="K784">
        <v>1343326302</v>
      </c>
      <c r="L784" s="19">
        <f t="shared" si="75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72"/>
        <v>100</v>
      </c>
      <c r="R784">
        <f t="shared" si="73"/>
        <v>50</v>
      </c>
      <c r="S784" t="s">
        <v>8323</v>
      </c>
      <c r="T784" t="s">
        <v>8324</v>
      </c>
      <c r="U784" s="19">
        <f t="shared" si="76"/>
        <v>41146.758125</v>
      </c>
      <c r="V784">
        <f t="shared" si="77"/>
        <v>2012</v>
      </c>
    </row>
    <row r="785" spans="1:22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9">
        <f t="shared" si="74"/>
        <v>41026.916666666664</v>
      </c>
      <c r="K785">
        <v>1332182049</v>
      </c>
      <c r="L785" s="19">
        <f t="shared" si="75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72"/>
        <v>148</v>
      </c>
      <c r="R785">
        <f t="shared" si="73"/>
        <v>63.49</v>
      </c>
      <c r="S785" t="s">
        <v>8323</v>
      </c>
      <c r="T785" t="s">
        <v>8324</v>
      </c>
      <c r="U785" s="19">
        <f t="shared" si="76"/>
        <v>41026.916666666664</v>
      </c>
      <c r="V785">
        <f t="shared" si="77"/>
        <v>2012</v>
      </c>
    </row>
    <row r="786" spans="1:22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9">
        <f t="shared" si="74"/>
        <v>41715.107858796298</v>
      </c>
      <c r="K786">
        <v>1391571319</v>
      </c>
      <c r="L786" s="19">
        <f t="shared" si="75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72"/>
        <v>103</v>
      </c>
      <c r="R786">
        <f t="shared" si="73"/>
        <v>102.5</v>
      </c>
      <c r="S786" t="s">
        <v>8323</v>
      </c>
      <c r="T786" t="s">
        <v>8324</v>
      </c>
      <c r="U786" s="19">
        <f t="shared" si="76"/>
        <v>41715.107858796298</v>
      </c>
      <c r="V786">
        <f t="shared" si="77"/>
        <v>2014</v>
      </c>
    </row>
    <row r="787" spans="1:22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9">
        <f t="shared" si="74"/>
        <v>41333.593923611108</v>
      </c>
      <c r="K787">
        <v>1359468915</v>
      </c>
      <c r="L787" s="19">
        <f t="shared" si="75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 t="shared" si="72"/>
        <v>181</v>
      </c>
      <c r="R787">
        <f t="shared" si="73"/>
        <v>31.14</v>
      </c>
      <c r="S787" t="s">
        <v>8323</v>
      </c>
      <c r="T787" t="s">
        <v>8324</v>
      </c>
      <c r="U787" s="19">
        <f t="shared" si="76"/>
        <v>41333.593923611108</v>
      </c>
      <c r="V787">
        <f t="shared" si="77"/>
        <v>2013</v>
      </c>
    </row>
    <row r="788" spans="1:22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9">
        <f t="shared" si="74"/>
        <v>41040.657638888886</v>
      </c>
      <c r="K788">
        <v>1331774434</v>
      </c>
      <c r="L788" s="19">
        <f t="shared" si="75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72"/>
        <v>143</v>
      </c>
      <c r="R788">
        <f t="shared" si="73"/>
        <v>162.27000000000001</v>
      </c>
      <c r="S788" t="s">
        <v>8323</v>
      </c>
      <c r="T788" t="s">
        <v>8324</v>
      </c>
      <c r="U788" s="19">
        <f t="shared" si="76"/>
        <v>41040.657638888886</v>
      </c>
      <c r="V788">
        <f t="shared" si="77"/>
        <v>2012</v>
      </c>
    </row>
    <row r="789" spans="1:22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9">
        <f t="shared" si="74"/>
        <v>41579.627615740741</v>
      </c>
      <c r="K789">
        <v>1380726226</v>
      </c>
      <c r="L789" s="19">
        <f t="shared" si="75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72"/>
        <v>114</v>
      </c>
      <c r="R789">
        <f t="shared" si="73"/>
        <v>80.59</v>
      </c>
      <c r="S789" t="s">
        <v>8323</v>
      </c>
      <c r="T789" t="s">
        <v>8324</v>
      </c>
      <c r="U789" s="19">
        <f t="shared" si="76"/>
        <v>41579.627615740741</v>
      </c>
      <c r="V789">
        <f t="shared" si="77"/>
        <v>2013</v>
      </c>
    </row>
    <row r="790" spans="1:22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9">
        <f t="shared" si="74"/>
        <v>41097.165972222225</v>
      </c>
      <c r="K790">
        <v>1338336588</v>
      </c>
      <c r="L790" s="19">
        <f t="shared" si="75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72"/>
        <v>204</v>
      </c>
      <c r="R790">
        <f t="shared" si="73"/>
        <v>59.85</v>
      </c>
      <c r="S790" t="s">
        <v>8323</v>
      </c>
      <c r="T790" t="s">
        <v>8324</v>
      </c>
      <c r="U790" s="19">
        <f t="shared" si="76"/>
        <v>41097.165972222225</v>
      </c>
      <c r="V790">
        <f t="shared" si="77"/>
        <v>2012</v>
      </c>
    </row>
    <row r="791" spans="1:22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9">
        <f t="shared" si="74"/>
        <v>41295.332638888889</v>
      </c>
      <c r="K791">
        <v>1357187280</v>
      </c>
      <c r="L791" s="19">
        <f t="shared" si="75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 t="shared" si="72"/>
        <v>109</v>
      </c>
      <c r="R791">
        <f t="shared" si="73"/>
        <v>132.86000000000001</v>
      </c>
      <c r="S791" t="s">
        <v>8323</v>
      </c>
      <c r="T791" t="s">
        <v>8324</v>
      </c>
      <c r="U791" s="19">
        <f t="shared" si="76"/>
        <v>41295.332638888889</v>
      </c>
      <c r="V791">
        <f t="shared" si="77"/>
        <v>2013</v>
      </c>
    </row>
    <row r="792" spans="1:22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9">
        <f t="shared" si="74"/>
        <v>41306.047905092593</v>
      </c>
      <c r="K792">
        <v>1357088939</v>
      </c>
      <c r="L792" s="19">
        <f t="shared" si="75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72"/>
        <v>144</v>
      </c>
      <c r="R792">
        <f t="shared" si="73"/>
        <v>92.55</v>
      </c>
      <c r="S792" t="s">
        <v>8323</v>
      </c>
      <c r="T792" t="s">
        <v>8324</v>
      </c>
      <c r="U792" s="19">
        <f t="shared" si="76"/>
        <v>41306.047905092593</v>
      </c>
      <c r="V792">
        <f t="shared" si="77"/>
        <v>2013</v>
      </c>
    </row>
    <row r="793" spans="1:22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9">
        <f t="shared" si="74"/>
        <v>41591.249305555553</v>
      </c>
      <c r="K793">
        <v>1381430646</v>
      </c>
      <c r="L793" s="19">
        <f t="shared" si="75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72"/>
        <v>104</v>
      </c>
      <c r="R793">
        <f t="shared" si="73"/>
        <v>60.86</v>
      </c>
      <c r="S793" t="s">
        <v>8323</v>
      </c>
      <c r="T793" t="s">
        <v>8324</v>
      </c>
      <c r="U793" s="19">
        <f t="shared" si="76"/>
        <v>41591.249305555553</v>
      </c>
      <c r="V793">
        <f t="shared" si="77"/>
        <v>2013</v>
      </c>
    </row>
    <row r="794" spans="1:22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9">
        <f t="shared" si="74"/>
        <v>41585.915312500001</v>
      </c>
      <c r="K794">
        <v>1381265883</v>
      </c>
      <c r="L794" s="19">
        <f t="shared" si="75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 t="shared" si="72"/>
        <v>100</v>
      </c>
      <c r="R794">
        <f t="shared" si="73"/>
        <v>41.85</v>
      </c>
      <c r="S794" t="s">
        <v>8323</v>
      </c>
      <c r="T794" t="s">
        <v>8324</v>
      </c>
      <c r="U794" s="19">
        <f t="shared" si="76"/>
        <v>41585.915312500001</v>
      </c>
      <c r="V794">
        <f t="shared" si="77"/>
        <v>2013</v>
      </c>
    </row>
    <row r="795" spans="1:22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9">
        <f t="shared" si="74"/>
        <v>41458.207638888889</v>
      </c>
      <c r="K795">
        <v>1371491244</v>
      </c>
      <c r="L795" s="19">
        <f t="shared" si="75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72"/>
        <v>103</v>
      </c>
      <c r="R795">
        <f t="shared" si="73"/>
        <v>88.33</v>
      </c>
      <c r="S795" t="s">
        <v>8323</v>
      </c>
      <c r="T795" t="s">
        <v>8324</v>
      </c>
      <c r="U795" s="19">
        <f t="shared" si="76"/>
        <v>41458.207638888889</v>
      </c>
      <c r="V795">
        <f t="shared" si="77"/>
        <v>2013</v>
      </c>
    </row>
    <row r="796" spans="1:22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9">
        <f t="shared" si="74"/>
        <v>40791.712500000001</v>
      </c>
      <c r="K796">
        <v>1310438737</v>
      </c>
      <c r="L796" s="19">
        <f t="shared" si="75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72"/>
        <v>105</v>
      </c>
      <c r="R796">
        <f t="shared" si="73"/>
        <v>158.96</v>
      </c>
      <c r="S796" t="s">
        <v>8323</v>
      </c>
      <c r="T796" t="s">
        <v>8324</v>
      </c>
      <c r="U796" s="19">
        <f t="shared" si="76"/>
        <v>40791.712500000001</v>
      </c>
      <c r="V796">
        <f t="shared" si="77"/>
        <v>2011</v>
      </c>
    </row>
    <row r="797" spans="1:22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9">
        <f t="shared" si="74"/>
        <v>41006.207638888889</v>
      </c>
      <c r="K797">
        <v>1330094566</v>
      </c>
      <c r="L797" s="19">
        <f t="shared" si="75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72"/>
        <v>112</v>
      </c>
      <c r="R797">
        <f t="shared" si="73"/>
        <v>85.05</v>
      </c>
      <c r="S797" t="s">
        <v>8323</v>
      </c>
      <c r="T797" t="s">
        <v>8324</v>
      </c>
      <c r="U797" s="19">
        <f t="shared" si="76"/>
        <v>41006.207638888889</v>
      </c>
      <c r="V797">
        <f t="shared" si="77"/>
        <v>2012</v>
      </c>
    </row>
    <row r="798" spans="1:22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9">
        <f t="shared" si="74"/>
        <v>41532.881944444445</v>
      </c>
      <c r="K798">
        <v>1376687485</v>
      </c>
      <c r="L798" s="19">
        <f t="shared" si="75"/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72"/>
        <v>101</v>
      </c>
      <c r="R798">
        <f t="shared" si="73"/>
        <v>112.61</v>
      </c>
      <c r="S798" t="s">
        <v>8323</v>
      </c>
      <c r="T798" t="s">
        <v>8324</v>
      </c>
      <c r="U798" s="19">
        <f t="shared" si="76"/>
        <v>41532.881944444445</v>
      </c>
      <c r="V798">
        <f t="shared" si="77"/>
        <v>2013</v>
      </c>
    </row>
    <row r="799" spans="1:22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9">
        <f t="shared" si="74"/>
        <v>41028.166666666664</v>
      </c>
      <c r="K799">
        <v>1332978688</v>
      </c>
      <c r="L799" s="19">
        <f t="shared" si="75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72"/>
        <v>108</v>
      </c>
      <c r="R799">
        <f t="shared" si="73"/>
        <v>45.44</v>
      </c>
      <c r="S799" t="s">
        <v>8323</v>
      </c>
      <c r="T799" t="s">
        <v>8324</v>
      </c>
      <c r="U799" s="19">
        <f t="shared" si="76"/>
        <v>41028.166666666664</v>
      </c>
      <c r="V799">
        <f t="shared" si="77"/>
        <v>2012</v>
      </c>
    </row>
    <row r="800" spans="1:22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9">
        <f t="shared" si="74"/>
        <v>41912.590127314819</v>
      </c>
      <c r="K800">
        <v>1409494187</v>
      </c>
      <c r="L800" s="19">
        <f t="shared" si="75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72"/>
        <v>115</v>
      </c>
      <c r="R800">
        <f t="shared" si="73"/>
        <v>46.22</v>
      </c>
      <c r="S800" t="s">
        <v>8323</v>
      </c>
      <c r="T800" t="s">
        <v>8324</v>
      </c>
      <c r="U800" s="19">
        <f t="shared" si="76"/>
        <v>41912.590127314819</v>
      </c>
      <c r="V800">
        <f t="shared" si="77"/>
        <v>2014</v>
      </c>
    </row>
    <row r="801" spans="1:22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9">
        <f t="shared" si="74"/>
        <v>41026.667199074072</v>
      </c>
      <c r="K801">
        <v>1332950446</v>
      </c>
      <c r="L801" s="19">
        <f t="shared" si="75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72"/>
        <v>100</v>
      </c>
      <c r="R801">
        <f t="shared" si="73"/>
        <v>178.61</v>
      </c>
      <c r="S801" t="s">
        <v>8323</v>
      </c>
      <c r="T801" t="s">
        <v>8324</v>
      </c>
      <c r="U801" s="19">
        <f t="shared" si="76"/>
        <v>41026.667199074072</v>
      </c>
      <c r="V801">
        <f t="shared" si="77"/>
        <v>2012</v>
      </c>
    </row>
    <row r="802" spans="1:22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9">
        <f t="shared" si="74"/>
        <v>41893.433495370373</v>
      </c>
      <c r="K802">
        <v>1407839054</v>
      </c>
      <c r="L802" s="19">
        <f t="shared" si="75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72"/>
        <v>152</v>
      </c>
      <c r="R802">
        <f t="shared" si="73"/>
        <v>40.75</v>
      </c>
      <c r="S802" t="s">
        <v>8323</v>
      </c>
      <c r="T802" t="s">
        <v>8324</v>
      </c>
      <c r="U802" s="19">
        <f t="shared" si="76"/>
        <v>41893.433495370373</v>
      </c>
      <c r="V802">
        <f t="shared" si="77"/>
        <v>2014</v>
      </c>
    </row>
    <row r="803" spans="1:22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9">
        <f t="shared" si="74"/>
        <v>40725.795370370368</v>
      </c>
      <c r="K803">
        <v>1306955120</v>
      </c>
      <c r="L803" s="19">
        <f t="shared" si="75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72"/>
        <v>112</v>
      </c>
      <c r="R803">
        <f t="shared" si="73"/>
        <v>43.73</v>
      </c>
      <c r="S803" t="s">
        <v>8323</v>
      </c>
      <c r="T803" t="s">
        <v>8324</v>
      </c>
      <c r="U803" s="19">
        <f t="shared" si="76"/>
        <v>40725.795370370368</v>
      </c>
      <c r="V803">
        <f t="shared" si="77"/>
        <v>2011</v>
      </c>
    </row>
    <row r="804" spans="1:22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9">
        <f t="shared" si="74"/>
        <v>41169.170138888891</v>
      </c>
      <c r="K804">
        <v>1343867524</v>
      </c>
      <c r="L804" s="19">
        <f t="shared" si="75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 t="shared" si="72"/>
        <v>101</v>
      </c>
      <c r="R804">
        <f t="shared" si="73"/>
        <v>81.069999999999993</v>
      </c>
      <c r="S804" t="s">
        <v>8323</v>
      </c>
      <c r="T804" t="s">
        <v>8324</v>
      </c>
      <c r="U804" s="19">
        <f t="shared" si="76"/>
        <v>41169.170138888891</v>
      </c>
      <c r="V804">
        <f t="shared" si="77"/>
        <v>2012</v>
      </c>
    </row>
    <row r="805" spans="1:22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9">
        <f t="shared" si="74"/>
        <v>40692.041666666664</v>
      </c>
      <c r="K805">
        <v>1304376478</v>
      </c>
      <c r="L805" s="19">
        <f t="shared" si="75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72"/>
        <v>123</v>
      </c>
      <c r="R805">
        <f t="shared" si="73"/>
        <v>74.61</v>
      </c>
      <c r="S805" t="s">
        <v>8323</v>
      </c>
      <c r="T805" t="s">
        <v>8324</v>
      </c>
      <c r="U805" s="19">
        <f t="shared" si="76"/>
        <v>40692.041666666664</v>
      </c>
      <c r="V805">
        <f t="shared" si="77"/>
        <v>2011</v>
      </c>
    </row>
    <row r="806" spans="1:22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9">
        <f t="shared" si="74"/>
        <v>40747.165972222225</v>
      </c>
      <c r="K806">
        <v>1309919526</v>
      </c>
      <c r="L806" s="19">
        <f t="shared" si="75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 t="shared" si="72"/>
        <v>100</v>
      </c>
      <c r="R806">
        <f t="shared" si="73"/>
        <v>305.56</v>
      </c>
      <c r="S806" t="s">
        <v>8323</v>
      </c>
      <c r="T806" t="s">
        <v>8324</v>
      </c>
      <c r="U806" s="19">
        <f t="shared" si="76"/>
        <v>40747.165972222225</v>
      </c>
      <c r="V806">
        <f t="shared" si="77"/>
        <v>2011</v>
      </c>
    </row>
    <row r="807" spans="1:22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9">
        <f t="shared" si="74"/>
        <v>40740.958333333336</v>
      </c>
      <c r="K807">
        <v>1306525512</v>
      </c>
      <c r="L807" s="19">
        <f t="shared" si="75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72"/>
        <v>105</v>
      </c>
      <c r="R807">
        <f t="shared" si="73"/>
        <v>58.33</v>
      </c>
      <c r="S807" t="s">
        <v>8323</v>
      </c>
      <c r="T807" t="s">
        <v>8324</v>
      </c>
      <c r="U807" s="19">
        <f t="shared" si="76"/>
        <v>40740.958333333336</v>
      </c>
      <c r="V807">
        <f t="shared" si="77"/>
        <v>2011</v>
      </c>
    </row>
    <row r="808" spans="1:22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9">
        <f t="shared" si="74"/>
        <v>40793.691423611112</v>
      </c>
      <c r="K808">
        <v>1312821339</v>
      </c>
      <c r="L808" s="19">
        <f t="shared" si="75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72"/>
        <v>104</v>
      </c>
      <c r="R808">
        <f t="shared" si="73"/>
        <v>117.68</v>
      </c>
      <c r="S808" t="s">
        <v>8323</v>
      </c>
      <c r="T808" t="s">
        <v>8324</v>
      </c>
      <c r="U808" s="19">
        <f t="shared" si="76"/>
        <v>40793.691423611112</v>
      </c>
      <c r="V808">
        <f t="shared" si="77"/>
        <v>2011</v>
      </c>
    </row>
    <row r="809" spans="1:22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9">
        <f t="shared" si="74"/>
        <v>42795.083333333328</v>
      </c>
      <c r="K809">
        <v>1485270311</v>
      </c>
      <c r="L809" s="19">
        <f t="shared" si="75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72"/>
        <v>105</v>
      </c>
      <c r="R809">
        <f t="shared" si="73"/>
        <v>73.77</v>
      </c>
      <c r="S809" t="s">
        <v>8323</v>
      </c>
      <c r="T809" t="s">
        <v>8324</v>
      </c>
      <c r="U809" s="19">
        <f t="shared" si="76"/>
        <v>42795.083333333328</v>
      </c>
      <c r="V809">
        <f t="shared" si="77"/>
        <v>2017</v>
      </c>
    </row>
    <row r="810" spans="1:22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9">
        <f t="shared" si="74"/>
        <v>41995.207638888889</v>
      </c>
      <c r="K810">
        <v>1416363886</v>
      </c>
      <c r="L810" s="19">
        <f t="shared" si="75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72"/>
        <v>100</v>
      </c>
      <c r="R810">
        <f t="shared" si="73"/>
        <v>104.65</v>
      </c>
      <c r="S810" t="s">
        <v>8323</v>
      </c>
      <c r="T810" t="s">
        <v>8324</v>
      </c>
      <c r="U810" s="19">
        <f t="shared" si="76"/>
        <v>41995.207638888889</v>
      </c>
      <c r="V810">
        <f t="shared" si="77"/>
        <v>2014</v>
      </c>
    </row>
    <row r="811" spans="1:22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9">
        <f t="shared" si="74"/>
        <v>41658.833680555559</v>
      </c>
      <c r="K811">
        <v>1387569630</v>
      </c>
      <c r="L811" s="19">
        <f t="shared" si="75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72"/>
        <v>104</v>
      </c>
      <c r="R811">
        <f t="shared" si="73"/>
        <v>79.83</v>
      </c>
      <c r="S811" t="s">
        <v>8323</v>
      </c>
      <c r="T811" t="s">
        <v>8324</v>
      </c>
      <c r="U811" s="19">
        <f t="shared" si="76"/>
        <v>41658.833680555559</v>
      </c>
      <c r="V811">
        <f t="shared" si="77"/>
        <v>2013</v>
      </c>
    </row>
    <row r="812" spans="1:22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9">
        <f t="shared" si="74"/>
        <v>41153.056273148148</v>
      </c>
      <c r="K812">
        <v>1343870462</v>
      </c>
      <c r="L812" s="19">
        <f t="shared" si="75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72"/>
        <v>105</v>
      </c>
      <c r="R812">
        <f t="shared" si="73"/>
        <v>58.33</v>
      </c>
      <c r="S812" t="s">
        <v>8323</v>
      </c>
      <c r="T812" t="s">
        <v>8324</v>
      </c>
      <c r="U812" s="19">
        <f t="shared" si="76"/>
        <v>41153.056273148148</v>
      </c>
      <c r="V812">
        <f t="shared" si="77"/>
        <v>2012</v>
      </c>
    </row>
    <row r="813" spans="1:22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9">
        <f t="shared" si="74"/>
        <v>41465.702777777777</v>
      </c>
      <c r="K813">
        <v>1371569202</v>
      </c>
      <c r="L813" s="19">
        <f t="shared" si="75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72"/>
        <v>104</v>
      </c>
      <c r="R813">
        <f t="shared" si="73"/>
        <v>86.67</v>
      </c>
      <c r="S813" t="s">
        <v>8323</v>
      </c>
      <c r="T813" t="s">
        <v>8324</v>
      </c>
      <c r="U813" s="19">
        <f t="shared" si="76"/>
        <v>41465.702777777777</v>
      </c>
      <c r="V813">
        <f t="shared" si="77"/>
        <v>2013</v>
      </c>
    </row>
    <row r="814" spans="1:22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 s="19">
        <f t="shared" si="74"/>
        <v>41334.581944444442</v>
      </c>
      <c r="K814">
        <v>1357604752</v>
      </c>
      <c r="L814" s="19">
        <f t="shared" si="75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72"/>
        <v>152</v>
      </c>
      <c r="R814">
        <f t="shared" si="73"/>
        <v>27.61</v>
      </c>
      <c r="S814" t="s">
        <v>8323</v>
      </c>
      <c r="T814" t="s">
        <v>8324</v>
      </c>
      <c r="U814" s="19">
        <f t="shared" si="76"/>
        <v>41334.581944444442</v>
      </c>
      <c r="V814">
        <f t="shared" si="77"/>
        <v>2013</v>
      </c>
    </row>
    <row r="815" spans="1:22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9">
        <f t="shared" si="74"/>
        <v>41110.960243055553</v>
      </c>
      <c r="K815">
        <v>1340233365</v>
      </c>
      <c r="L815" s="19">
        <f t="shared" si="75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72"/>
        <v>160</v>
      </c>
      <c r="R815">
        <f t="shared" si="73"/>
        <v>25</v>
      </c>
      <c r="S815" t="s">
        <v>8323</v>
      </c>
      <c r="T815" t="s">
        <v>8324</v>
      </c>
      <c r="U815" s="19">
        <f t="shared" si="76"/>
        <v>41110.960243055553</v>
      </c>
      <c r="V815">
        <f t="shared" si="77"/>
        <v>2012</v>
      </c>
    </row>
    <row r="816" spans="1:22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9">
        <f t="shared" si="74"/>
        <v>40694.75277777778</v>
      </c>
      <c r="K816">
        <v>1305568201</v>
      </c>
      <c r="L816" s="19">
        <f t="shared" si="75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72"/>
        <v>127</v>
      </c>
      <c r="R816">
        <f t="shared" si="73"/>
        <v>45.46</v>
      </c>
      <c r="S816" t="s">
        <v>8323</v>
      </c>
      <c r="T816" t="s">
        <v>8324</v>
      </c>
      <c r="U816" s="19">
        <f t="shared" si="76"/>
        <v>40694.75277777778</v>
      </c>
      <c r="V816">
        <f t="shared" si="77"/>
        <v>2011</v>
      </c>
    </row>
    <row r="817" spans="1:22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9">
        <f t="shared" si="74"/>
        <v>41944.917858796296</v>
      </c>
      <c r="K817">
        <v>1412287303</v>
      </c>
      <c r="L817" s="19">
        <f t="shared" si="75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72"/>
        <v>107</v>
      </c>
      <c r="R817">
        <f t="shared" si="73"/>
        <v>99.53</v>
      </c>
      <c r="S817" t="s">
        <v>8323</v>
      </c>
      <c r="T817" t="s">
        <v>8324</v>
      </c>
      <c r="U817" s="19">
        <f t="shared" si="76"/>
        <v>41944.917858796296</v>
      </c>
      <c r="V817">
        <f t="shared" si="77"/>
        <v>2014</v>
      </c>
    </row>
    <row r="818" spans="1:22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9">
        <f t="shared" si="74"/>
        <v>41373.270833333336</v>
      </c>
      <c r="K818">
        <v>1362776043</v>
      </c>
      <c r="L818" s="19">
        <f t="shared" si="75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72"/>
        <v>115</v>
      </c>
      <c r="R818">
        <f t="shared" si="73"/>
        <v>39.31</v>
      </c>
      <c r="S818" t="s">
        <v>8323</v>
      </c>
      <c r="T818" t="s">
        <v>8324</v>
      </c>
      <c r="U818" s="19">
        <f t="shared" si="76"/>
        <v>41373.270833333336</v>
      </c>
      <c r="V818">
        <f t="shared" si="77"/>
        <v>2013</v>
      </c>
    </row>
    <row r="819" spans="1:22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9">
        <f t="shared" si="74"/>
        <v>40979.207638888889</v>
      </c>
      <c r="K819">
        <v>1326810211</v>
      </c>
      <c r="L819" s="19">
        <f t="shared" si="75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72"/>
        <v>137</v>
      </c>
      <c r="R819">
        <f t="shared" si="73"/>
        <v>89.42</v>
      </c>
      <c r="S819" t="s">
        <v>8323</v>
      </c>
      <c r="T819" t="s">
        <v>8324</v>
      </c>
      <c r="U819" s="19">
        <f t="shared" si="76"/>
        <v>40979.207638888889</v>
      </c>
      <c r="V819">
        <f t="shared" si="77"/>
        <v>2012</v>
      </c>
    </row>
    <row r="820" spans="1:22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 s="19">
        <f t="shared" si="74"/>
        <v>41128.709027777775</v>
      </c>
      <c r="K820">
        <v>1343682681</v>
      </c>
      <c r="L820" s="19">
        <f t="shared" si="75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72"/>
        <v>156</v>
      </c>
      <c r="R820">
        <f t="shared" si="73"/>
        <v>28.68</v>
      </c>
      <c r="S820" t="s">
        <v>8323</v>
      </c>
      <c r="T820" t="s">
        <v>8324</v>
      </c>
      <c r="U820" s="19">
        <f t="shared" si="76"/>
        <v>41128.709027777775</v>
      </c>
      <c r="V820">
        <f t="shared" si="77"/>
        <v>2012</v>
      </c>
    </row>
    <row r="821" spans="1:22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 s="19">
        <f t="shared" si="74"/>
        <v>41629.197222222225</v>
      </c>
      <c r="K821">
        <v>1386806254</v>
      </c>
      <c r="L821" s="19">
        <f t="shared" si="75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72"/>
        <v>109</v>
      </c>
      <c r="R821">
        <f t="shared" si="73"/>
        <v>31.07</v>
      </c>
      <c r="S821" t="s">
        <v>8323</v>
      </c>
      <c r="T821" t="s">
        <v>8324</v>
      </c>
      <c r="U821" s="19">
        <f t="shared" si="76"/>
        <v>41629.197222222225</v>
      </c>
      <c r="V821">
        <f t="shared" si="77"/>
        <v>2013</v>
      </c>
    </row>
    <row r="822" spans="1:22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9">
        <f t="shared" si="74"/>
        <v>41799.208333333336</v>
      </c>
      <c r="K822">
        <v>1399666342</v>
      </c>
      <c r="L822" s="19">
        <f t="shared" si="75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72"/>
        <v>134</v>
      </c>
      <c r="R822">
        <f t="shared" si="73"/>
        <v>70.55</v>
      </c>
      <c r="S822" t="s">
        <v>8323</v>
      </c>
      <c r="T822" t="s">
        <v>8324</v>
      </c>
      <c r="U822" s="19">
        <f t="shared" si="76"/>
        <v>41799.208333333336</v>
      </c>
      <c r="V822">
        <f t="shared" si="77"/>
        <v>2014</v>
      </c>
    </row>
    <row r="823" spans="1:22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9">
        <f t="shared" si="74"/>
        <v>42128.167361111111</v>
      </c>
      <c r="K823">
        <v>1427753265</v>
      </c>
      <c r="L823" s="19">
        <f t="shared" si="75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72"/>
        <v>100</v>
      </c>
      <c r="R823">
        <f t="shared" si="73"/>
        <v>224.13</v>
      </c>
      <c r="S823" t="s">
        <v>8323</v>
      </c>
      <c r="T823" t="s">
        <v>8324</v>
      </c>
      <c r="U823" s="19">
        <f t="shared" si="76"/>
        <v>42128.167361111111</v>
      </c>
      <c r="V823">
        <f t="shared" si="77"/>
        <v>2015</v>
      </c>
    </row>
    <row r="824" spans="1:22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9">
        <f t="shared" si="74"/>
        <v>41187.947337962964</v>
      </c>
      <c r="K824">
        <v>1346885050</v>
      </c>
      <c r="L824" s="19">
        <f t="shared" si="75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72"/>
        <v>119</v>
      </c>
      <c r="R824">
        <f t="shared" si="73"/>
        <v>51.81</v>
      </c>
      <c r="S824" t="s">
        <v>8323</v>
      </c>
      <c r="T824" t="s">
        <v>8324</v>
      </c>
      <c r="U824" s="19">
        <f t="shared" si="76"/>
        <v>41187.947337962964</v>
      </c>
      <c r="V824">
        <f t="shared" si="77"/>
        <v>2012</v>
      </c>
    </row>
    <row r="825" spans="1:22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9">
        <f t="shared" si="74"/>
        <v>42085.931157407409</v>
      </c>
      <c r="K825">
        <v>1424474452</v>
      </c>
      <c r="L825" s="19">
        <f t="shared" si="75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72"/>
        <v>180</v>
      </c>
      <c r="R825">
        <f t="shared" si="73"/>
        <v>43.52</v>
      </c>
      <c r="S825" t="s">
        <v>8323</v>
      </c>
      <c r="T825" t="s">
        <v>8324</v>
      </c>
      <c r="U825" s="19">
        <f t="shared" si="76"/>
        <v>42085.931157407409</v>
      </c>
      <c r="V825">
        <f t="shared" si="77"/>
        <v>2015</v>
      </c>
    </row>
    <row r="826" spans="1:22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9">
        <f t="shared" si="74"/>
        <v>40286.290972222225</v>
      </c>
      <c r="K826">
        <v>1268459318</v>
      </c>
      <c r="L826" s="19">
        <f t="shared" si="75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72"/>
        <v>134</v>
      </c>
      <c r="R826">
        <f t="shared" si="73"/>
        <v>39.82</v>
      </c>
      <c r="S826" t="s">
        <v>8323</v>
      </c>
      <c r="T826" t="s">
        <v>8324</v>
      </c>
      <c r="U826" s="19">
        <f t="shared" si="76"/>
        <v>40286.290972222225</v>
      </c>
      <c r="V826">
        <f t="shared" si="77"/>
        <v>2010</v>
      </c>
    </row>
    <row r="827" spans="1:22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9">
        <f t="shared" si="74"/>
        <v>41211.306527777779</v>
      </c>
      <c r="K827">
        <v>1349335284</v>
      </c>
      <c r="L827" s="19">
        <f t="shared" si="75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72"/>
        <v>100</v>
      </c>
      <c r="R827">
        <f t="shared" si="73"/>
        <v>126.81</v>
      </c>
      <c r="S827" t="s">
        <v>8323</v>
      </c>
      <c r="T827" t="s">
        <v>8324</v>
      </c>
      <c r="U827" s="19">
        <f t="shared" si="76"/>
        <v>41211.306527777779</v>
      </c>
      <c r="V827">
        <f t="shared" si="77"/>
        <v>2012</v>
      </c>
    </row>
    <row r="828" spans="1:22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9">
        <f t="shared" si="74"/>
        <v>40993.996874999997</v>
      </c>
      <c r="K828">
        <v>1330908930</v>
      </c>
      <c r="L828" s="19">
        <f t="shared" si="75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72"/>
        <v>101</v>
      </c>
      <c r="R828">
        <f t="shared" si="73"/>
        <v>113.88</v>
      </c>
      <c r="S828" t="s">
        <v>8323</v>
      </c>
      <c r="T828" t="s">
        <v>8324</v>
      </c>
      <c r="U828" s="19">
        <f t="shared" si="76"/>
        <v>40993.996874999997</v>
      </c>
      <c r="V828">
        <f t="shared" si="77"/>
        <v>2012</v>
      </c>
    </row>
    <row r="829" spans="1:22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 s="19">
        <f t="shared" si="74"/>
        <v>40953.825694444444</v>
      </c>
      <c r="K829">
        <v>1326972107</v>
      </c>
      <c r="L829" s="19">
        <f t="shared" si="75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72"/>
        <v>103</v>
      </c>
      <c r="R829">
        <f t="shared" si="73"/>
        <v>28.18</v>
      </c>
      <c r="S829" t="s">
        <v>8323</v>
      </c>
      <c r="T829" t="s">
        <v>8324</v>
      </c>
      <c r="U829" s="19">
        <f t="shared" si="76"/>
        <v>40953.825694444444</v>
      </c>
      <c r="V829">
        <f t="shared" si="77"/>
        <v>2012</v>
      </c>
    </row>
    <row r="830" spans="1:22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9">
        <f t="shared" si="74"/>
        <v>41085.683333333334</v>
      </c>
      <c r="K830">
        <v>1339549982</v>
      </c>
      <c r="L830" s="19">
        <f t="shared" si="75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 t="shared" si="72"/>
        <v>107</v>
      </c>
      <c r="R830">
        <f t="shared" si="73"/>
        <v>36.61</v>
      </c>
      <c r="S830" t="s">
        <v>8323</v>
      </c>
      <c r="T830" t="s">
        <v>8324</v>
      </c>
      <c r="U830" s="19">
        <f t="shared" si="76"/>
        <v>41085.683333333334</v>
      </c>
      <c r="V830">
        <f t="shared" si="77"/>
        <v>2012</v>
      </c>
    </row>
    <row r="831" spans="1:22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 s="19">
        <f t="shared" si="74"/>
        <v>42564.801388888889</v>
      </c>
      <c r="K831">
        <v>1463253240</v>
      </c>
      <c r="L831" s="19">
        <f t="shared" si="75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72"/>
        <v>104</v>
      </c>
      <c r="R831">
        <f t="shared" si="73"/>
        <v>32.5</v>
      </c>
      <c r="S831" t="s">
        <v>8323</v>
      </c>
      <c r="T831" t="s">
        <v>8324</v>
      </c>
      <c r="U831" s="19">
        <f t="shared" si="76"/>
        <v>42564.801388888889</v>
      </c>
      <c r="V831">
        <f t="shared" si="77"/>
        <v>2016</v>
      </c>
    </row>
    <row r="832" spans="1:22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9">
        <f t="shared" si="74"/>
        <v>41355.484085648146</v>
      </c>
      <c r="K832">
        <v>1361363825</v>
      </c>
      <c r="L832" s="19">
        <f t="shared" si="75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72"/>
        <v>108</v>
      </c>
      <c r="R832">
        <f t="shared" si="73"/>
        <v>60.66</v>
      </c>
      <c r="S832" t="s">
        <v>8323</v>
      </c>
      <c r="T832" t="s">
        <v>8324</v>
      </c>
      <c r="U832" s="19">
        <f t="shared" si="76"/>
        <v>41355.484085648146</v>
      </c>
      <c r="V832">
        <f t="shared" si="77"/>
        <v>2013</v>
      </c>
    </row>
    <row r="833" spans="1:22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9">
        <f t="shared" si="74"/>
        <v>41026.646921296298</v>
      </c>
      <c r="K833">
        <v>1332948694</v>
      </c>
      <c r="L833" s="19">
        <f t="shared" si="75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72"/>
        <v>233</v>
      </c>
      <c r="R833">
        <f t="shared" si="73"/>
        <v>175</v>
      </c>
      <c r="S833" t="s">
        <v>8323</v>
      </c>
      <c r="T833" t="s">
        <v>8324</v>
      </c>
      <c r="U833" s="19">
        <f t="shared" si="76"/>
        <v>41026.646921296298</v>
      </c>
      <c r="V833">
        <f t="shared" si="77"/>
        <v>2012</v>
      </c>
    </row>
    <row r="834" spans="1:22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9">
        <f t="shared" si="74"/>
        <v>40929.342361111114</v>
      </c>
      <c r="K834">
        <v>1321978335</v>
      </c>
      <c r="L834" s="19">
        <f t="shared" si="75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ref="Q834:Q897" si="78">ROUND(E834/D834*100,0)</f>
        <v>101</v>
      </c>
      <c r="R834">
        <f t="shared" ref="R834:R897" si="79">IFERROR(ROUND(E834/N834,2),0)</f>
        <v>97.99</v>
      </c>
      <c r="S834" t="s">
        <v>8323</v>
      </c>
      <c r="T834" t="s">
        <v>8324</v>
      </c>
      <c r="U834" s="19">
        <f t="shared" si="76"/>
        <v>40929.342361111114</v>
      </c>
      <c r="V834">
        <f t="shared" si="77"/>
        <v>2011</v>
      </c>
    </row>
    <row r="835" spans="1:22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9">
        <f t="shared" ref="J835:J898" si="80">(((I835/60)/60)/24)+DATE(1970,1,1)</f>
        <v>41748.878182870372</v>
      </c>
      <c r="K835">
        <v>1395349475</v>
      </c>
      <c r="L835" s="19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si="78"/>
        <v>102</v>
      </c>
      <c r="R835">
        <f t="shared" si="79"/>
        <v>148.78</v>
      </c>
      <c r="S835" t="s">
        <v>8323</v>
      </c>
      <c r="T835" t="s">
        <v>8324</v>
      </c>
      <c r="U835" s="19">
        <f t="shared" ref="U835:U898" si="82">(((I835/60)/60)/24)+DATE(1970,1,1)</f>
        <v>41748.878182870372</v>
      </c>
      <c r="V835">
        <f t="shared" ref="V835:V898" si="83">YEAR(L835)</f>
        <v>2014</v>
      </c>
    </row>
    <row r="836" spans="1:22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9">
        <f t="shared" si="80"/>
        <v>41456.165972222225</v>
      </c>
      <c r="K836">
        <v>1369770292</v>
      </c>
      <c r="L836" s="19">
        <f t="shared" si="81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78"/>
        <v>131</v>
      </c>
      <c r="R836">
        <f t="shared" si="79"/>
        <v>96.08</v>
      </c>
      <c r="S836" t="s">
        <v>8323</v>
      </c>
      <c r="T836" t="s">
        <v>8324</v>
      </c>
      <c r="U836" s="19">
        <f t="shared" si="82"/>
        <v>41456.165972222225</v>
      </c>
      <c r="V836">
        <f t="shared" si="83"/>
        <v>2013</v>
      </c>
    </row>
    <row r="837" spans="1:22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9">
        <f t="shared" si="80"/>
        <v>41048.125</v>
      </c>
      <c r="K837">
        <v>1333709958</v>
      </c>
      <c r="L837" s="19">
        <f t="shared" si="81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78"/>
        <v>117</v>
      </c>
      <c r="R837">
        <f t="shared" si="79"/>
        <v>58.63</v>
      </c>
      <c r="S837" t="s">
        <v>8323</v>
      </c>
      <c r="T837" t="s">
        <v>8324</v>
      </c>
      <c r="U837" s="19">
        <f t="shared" si="82"/>
        <v>41048.125</v>
      </c>
      <c r="V837">
        <f t="shared" si="83"/>
        <v>2012</v>
      </c>
    </row>
    <row r="838" spans="1:22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9">
        <f t="shared" si="80"/>
        <v>41554.056921296295</v>
      </c>
      <c r="K838">
        <v>1378516918</v>
      </c>
      <c r="L838" s="19">
        <f t="shared" si="81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78"/>
        <v>101</v>
      </c>
      <c r="R838">
        <f t="shared" si="79"/>
        <v>109.71</v>
      </c>
      <c r="S838" t="s">
        <v>8323</v>
      </c>
      <c r="T838" t="s">
        <v>8324</v>
      </c>
      <c r="U838" s="19">
        <f t="shared" si="82"/>
        <v>41554.056921296295</v>
      </c>
      <c r="V838">
        <f t="shared" si="83"/>
        <v>2013</v>
      </c>
    </row>
    <row r="839" spans="1:22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9">
        <f t="shared" si="80"/>
        <v>41760.998402777775</v>
      </c>
      <c r="K839">
        <v>1396396662</v>
      </c>
      <c r="L839" s="19">
        <f t="shared" si="81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78"/>
        <v>122</v>
      </c>
      <c r="R839">
        <f t="shared" si="79"/>
        <v>49.11</v>
      </c>
      <c r="S839" t="s">
        <v>8323</v>
      </c>
      <c r="T839" t="s">
        <v>8324</v>
      </c>
      <c r="U839" s="19">
        <f t="shared" si="82"/>
        <v>41760.998402777775</v>
      </c>
      <c r="V839">
        <f t="shared" si="83"/>
        <v>2014</v>
      </c>
    </row>
    <row r="840" spans="1:22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9">
        <f t="shared" si="80"/>
        <v>40925.897974537038</v>
      </c>
      <c r="K840">
        <v>1324243985</v>
      </c>
      <c r="L840" s="19">
        <f t="shared" si="81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78"/>
        <v>145</v>
      </c>
      <c r="R840">
        <f t="shared" si="79"/>
        <v>47.67</v>
      </c>
      <c r="S840" t="s">
        <v>8323</v>
      </c>
      <c r="T840" t="s">
        <v>8324</v>
      </c>
      <c r="U840" s="19">
        <f t="shared" si="82"/>
        <v>40925.897974537038</v>
      </c>
      <c r="V840">
        <f t="shared" si="83"/>
        <v>2011</v>
      </c>
    </row>
    <row r="841" spans="1:22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9">
        <f t="shared" si="80"/>
        <v>41174.763379629629</v>
      </c>
      <c r="K841">
        <v>1345745956</v>
      </c>
      <c r="L841" s="19">
        <f t="shared" si="81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78"/>
        <v>117</v>
      </c>
      <c r="R841">
        <f t="shared" si="79"/>
        <v>60.74</v>
      </c>
      <c r="S841" t="s">
        <v>8323</v>
      </c>
      <c r="T841" t="s">
        <v>8324</v>
      </c>
      <c r="U841" s="19">
        <f t="shared" si="82"/>
        <v>41174.763379629629</v>
      </c>
      <c r="V841">
        <f t="shared" si="83"/>
        <v>2012</v>
      </c>
    </row>
    <row r="842" spans="1:22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9">
        <f t="shared" si="80"/>
        <v>42637.226701388892</v>
      </c>
      <c r="K842">
        <v>1472102787</v>
      </c>
      <c r="L842" s="19">
        <f t="shared" si="81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78"/>
        <v>120</v>
      </c>
      <c r="R842">
        <f t="shared" si="79"/>
        <v>63.38</v>
      </c>
      <c r="S842" t="s">
        <v>8323</v>
      </c>
      <c r="T842" t="s">
        <v>8325</v>
      </c>
      <c r="U842" s="19">
        <f t="shared" si="82"/>
        <v>42637.226701388892</v>
      </c>
      <c r="V842">
        <f t="shared" si="83"/>
        <v>2016</v>
      </c>
    </row>
    <row r="843" spans="1:22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9">
        <f t="shared" si="80"/>
        <v>41953.88035879629</v>
      </c>
      <c r="K843">
        <v>1413058063</v>
      </c>
      <c r="L843" s="19">
        <f t="shared" si="81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 t="shared" si="78"/>
        <v>101</v>
      </c>
      <c r="R843">
        <f t="shared" si="79"/>
        <v>53.89</v>
      </c>
      <c r="S843" t="s">
        <v>8323</v>
      </c>
      <c r="T843" t="s">
        <v>8325</v>
      </c>
      <c r="U843" s="19">
        <f t="shared" si="82"/>
        <v>41953.88035879629</v>
      </c>
      <c r="V843">
        <f t="shared" si="83"/>
        <v>2014</v>
      </c>
    </row>
    <row r="844" spans="1:22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9">
        <f t="shared" si="80"/>
        <v>41561.165972222225</v>
      </c>
      <c r="K844">
        <v>1378735983</v>
      </c>
      <c r="L844" s="19">
        <f t="shared" si="81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 t="shared" si="78"/>
        <v>104</v>
      </c>
      <c r="R844">
        <f t="shared" si="79"/>
        <v>66.87</v>
      </c>
      <c r="S844" t="s">
        <v>8323</v>
      </c>
      <c r="T844" t="s">
        <v>8325</v>
      </c>
      <c r="U844" s="19">
        <f t="shared" si="82"/>
        <v>41561.165972222225</v>
      </c>
      <c r="V844">
        <f t="shared" si="83"/>
        <v>2013</v>
      </c>
    </row>
    <row r="845" spans="1:22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9">
        <f t="shared" si="80"/>
        <v>42712.333333333328</v>
      </c>
      <c r="K845">
        <v>1479708680</v>
      </c>
      <c r="L845" s="19">
        <f t="shared" si="81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78"/>
        <v>267</v>
      </c>
      <c r="R845">
        <f t="shared" si="79"/>
        <v>63.1</v>
      </c>
      <c r="S845" t="s">
        <v>8323</v>
      </c>
      <c r="T845" t="s">
        <v>8325</v>
      </c>
      <c r="U845" s="19">
        <f t="shared" si="82"/>
        <v>42712.333333333328</v>
      </c>
      <c r="V845">
        <f t="shared" si="83"/>
        <v>2016</v>
      </c>
    </row>
    <row r="846" spans="1:22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9">
        <f t="shared" si="80"/>
        <v>41944.207638888889</v>
      </c>
      <c r="K846">
        <v>1411489552</v>
      </c>
      <c r="L846" s="19">
        <f t="shared" si="81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78"/>
        <v>194</v>
      </c>
      <c r="R846">
        <f t="shared" si="79"/>
        <v>36.630000000000003</v>
      </c>
      <c r="S846" t="s">
        <v>8323</v>
      </c>
      <c r="T846" t="s">
        <v>8325</v>
      </c>
      <c r="U846" s="19">
        <f t="shared" si="82"/>
        <v>41944.207638888889</v>
      </c>
      <c r="V846">
        <f t="shared" si="83"/>
        <v>2014</v>
      </c>
    </row>
    <row r="847" spans="1:22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9">
        <f t="shared" si="80"/>
        <v>42618.165972222225</v>
      </c>
      <c r="K847">
        <v>1469595396</v>
      </c>
      <c r="L847" s="19">
        <f t="shared" si="81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78"/>
        <v>120</v>
      </c>
      <c r="R847">
        <f t="shared" si="79"/>
        <v>34.01</v>
      </c>
      <c r="S847" t="s">
        <v>8323</v>
      </c>
      <c r="T847" t="s">
        <v>8325</v>
      </c>
      <c r="U847" s="19">
        <f t="shared" si="82"/>
        <v>42618.165972222225</v>
      </c>
      <c r="V847">
        <f t="shared" si="83"/>
        <v>2016</v>
      </c>
    </row>
    <row r="848" spans="1:22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9">
        <f t="shared" si="80"/>
        <v>41708.583333333336</v>
      </c>
      <c r="K848">
        <v>1393233855</v>
      </c>
      <c r="L848" s="19">
        <f t="shared" si="81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78"/>
        <v>122</v>
      </c>
      <c r="R848">
        <f t="shared" si="79"/>
        <v>28.55</v>
      </c>
      <c r="S848" t="s">
        <v>8323</v>
      </c>
      <c r="T848" t="s">
        <v>8325</v>
      </c>
      <c r="U848" s="19">
        <f t="shared" si="82"/>
        <v>41708.583333333336</v>
      </c>
      <c r="V848">
        <f t="shared" si="83"/>
        <v>2014</v>
      </c>
    </row>
    <row r="849" spans="1:22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 s="19">
        <f t="shared" si="80"/>
        <v>42195.79833333334</v>
      </c>
      <c r="K849">
        <v>1433963376</v>
      </c>
      <c r="L849" s="19">
        <f t="shared" si="81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 t="shared" si="78"/>
        <v>100</v>
      </c>
      <c r="R849">
        <f t="shared" si="79"/>
        <v>10</v>
      </c>
      <c r="S849" t="s">
        <v>8323</v>
      </c>
      <c r="T849" t="s">
        <v>8325</v>
      </c>
      <c r="U849" s="19">
        <f t="shared" si="82"/>
        <v>42195.79833333334</v>
      </c>
      <c r="V849">
        <f t="shared" si="83"/>
        <v>2015</v>
      </c>
    </row>
    <row r="850" spans="1:22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 s="19">
        <f t="shared" si="80"/>
        <v>42108.792048611111</v>
      </c>
      <c r="K850">
        <v>1426446033</v>
      </c>
      <c r="L850" s="19">
        <f t="shared" si="81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78"/>
        <v>100</v>
      </c>
      <c r="R850">
        <f t="shared" si="79"/>
        <v>18.75</v>
      </c>
      <c r="S850" t="s">
        <v>8323</v>
      </c>
      <c r="T850" t="s">
        <v>8325</v>
      </c>
      <c r="U850" s="19">
        <f t="shared" si="82"/>
        <v>42108.792048611111</v>
      </c>
      <c r="V850">
        <f t="shared" si="83"/>
        <v>2015</v>
      </c>
    </row>
    <row r="851" spans="1:22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9">
        <f t="shared" si="80"/>
        <v>42079.107222222221</v>
      </c>
      <c r="K851">
        <v>1424057664</v>
      </c>
      <c r="L851" s="19">
        <f t="shared" si="81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78"/>
        <v>120</v>
      </c>
      <c r="R851">
        <f t="shared" si="79"/>
        <v>41.7</v>
      </c>
      <c r="S851" t="s">
        <v>8323</v>
      </c>
      <c r="T851" t="s">
        <v>8325</v>
      </c>
      <c r="U851" s="19">
        <f t="shared" si="82"/>
        <v>42079.107222222221</v>
      </c>
      <c r="V851">
        <f t="shared" si="83"/>
        <v>2015</v>
      </c>
    </row>
    <row r="852" spans="1:22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9">
        <f t="shared" si="80"/>
        <v>42485.207638888889</v>
      </c>
      <c r="K852">
        <v>1458762717</v>
      </c>
      <c r="L852" s="19">
        <f t="shared" si="81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78"/>
        <v>155</v>
      </c>
      <c r="R852">
        <f t="shared" si="79"/>
        <v>46.67</v>
      </c>
      <c r="S852" t="s">
        <v>8323</v>
      </c>
      <c r="T852" t="s">
        <v>8325</v>
      </c>
      <c r="U852" s="19">
        <f t="shared" si="82"/>
        <v>42485.207638888889</v>
      </c>
      <c r="V852">
        <f t="shared" si="83"/>
        <v>2016</v>
      </c>
    </row>
    <row r="853" spans="1:22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9">
        <f t="shared" si="80"/>
        <v>42582.822916666672</v>
      </c>
      <c r="K853">
        <v>1464815253</v>
      </c>
      <c r="L853" s="19">
        <f t="shared" si="81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78"/>
        <v>130</v>
      </c>
      <c r="R853">
        <f t="shared" si="79"/>
        <v>37.270000000000003</v>
      </c>
      <c r="S853" t="s">
        <v>8323</v>
      </c>
      <c r="T853" t="s">
        <v>8325</v>
      </c>
      <c r="U853" s="19">
        <f t="shared" si="82"/>
        <v>42582.822916666672</v>
      </c>
      <c r="V853">
        <f t="shared" si="83"/>
        <v>2016</v>
      </c>
    </row>
    <row r="854" spans="1:22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9">
        <f t="shared" si="80"/>
        <v>42667.875</v>
      </c>
      <c r="K854">
        <v>1476386395</v>
      </c>
      <c r="L854" s="19">
        <f t="shared" si="81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78"/>
        <v>105</v>
      </c>
      <c r="R854">
        <f t="shared" si="79"/>
        <v>59.26</v>
      </c>
      <c r="S854" t="s">
        <v>8323</v>
      </c>
      <c r="T854" t="s">
        <v>8325</v>
      </c>
      <c r="U854" s="19">
        <f t="shared" si="82"/>
        <v>42667.875</v>
      </c>
      <c r="V854">
        <f t="shared" si="83"/>
        <v>2016</v>
      </c>
    </row>
    <row r="855" spans="1:22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 s="19">
        <f t="shared" si="80"/>
        <v>42051.832280092596</v>
      </c>
      <c r="K855">
        <v>1421524709</v>
      </c>
      <c r="L855" s="19">
        <f t="shared" si="81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78"/>
        <v>100</v>
      </c>
      <c r="R855">
        <f t="shared" si="79"/>
        <v>30</v>
      </c>
      <c r="S855" t="s">
        <v>8323</v>
      </c>
      <c r="T855" t="s">
        <v>8325</v>
      </c>
      <c r="U855" s="19">
        <f t="shared" si="82"/>
        <v>42051.832280092596</v>
      </c>
      <c r="V855">
        <f t="shared" si="83"/>
        <v>2015</v>
      </c>
    </row>
    <row r="856" spans="1:22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9">
        <f t="shared" si="80"/>
        <v>42732.212337962963</v>
      </c>
      <c r="K856">
        <v>1480309546</v>
      </c>
      <c r="L856" s="19">
        <f t="shared" si="81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78"/>
        <v>118</v>
      </c>
      <c r="R856">
        <f t="shared" si="79"/>
        <v>65.86</v>
      </c>
      <c r="S856" t="s">
        <v>8323</v>
      </c>
      <c r="T856" t="s">
        <v>8325</v>
      </c>
      <c r="U856" s="19">
        <f t="shared" si="82"/>
        <v>42732.212337962963</v>
      </c>
      <c r="V856">
        <f t="shared" si="83"/>
        <v>2016</v>
      </c>
    </row>
    <row r="857" spans="1:22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9">
        <f t="shared" si="80"/>
        <v>42575.125196759262</v>
      </c>
      <c r="K857">
        <v>1466737217</v>
      </c>
      <c r="L857" s="19">
        <f t="shared" si="81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 t="shared" si="78"/>
        <v>103</v>
      </c>
      <c r="R857">
        <f t="shared" si="79"/>
        <v>31.91</v>
      </c>
      <c r="S857" t="s">
        <v>8323</v>
      </c>
      <c r="T857" t="s">
        <v>8325</v>
      </c>
      <c r="U857" s="19">
        <f t="shared" si="82"/>
        <v>42575.125196759262</v>
      </c>
      <c r="V857">
        <f t="shared" si="83"/>
        <v>2016</v>
      </c>
    </row>
    <row r="858" spans="1:22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 s="19">
        <f t="shared" si="80"/>
        <v>42668.791666666672</v>
      </c>
      <c r="K858">
        <v>1472282956</v>
      </c>
      <c r="L858" s="19">
        <f t="shared" si="81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78"/>
        <v>218</v>
      </c>
      <c r="R858">
        <f t="shared" si="79"/>
        <v>19.46</v>
      </c>
      <c r="S858" t="s">
        <v>8323</v>
      </c>
      <c r="T858" t="s">
        <v>8325</v>
      </c>
      <c r="U858" s="19">
        <f t="shared" si="82"/>
        <v>42668.791666666672</v>
      </c>
      <c r="V858">
        <f t="shared" si="83"/>
        <v>2016</v>
      </c>
    </row>
    <row r="859" spans="1:22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9">
        <f t="shared" si="80"/>
        <v>42333.623043981483</v>
      </c>
      <c r="K859">
        <v>1444831031</v>
      </c>
      <c r="L859" s="19">
        <f t="shared" si="81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78"/>
        <v>100</v>
      </c>
      <c r="R859">
        <f t="shared" si="79"/>
        <v>50</v>
      </c>
      <c r="S859" t="s">
        <v>8323</v>
      </c>
      <c r="T859" t="s">
        <v>8325</v>
      </c>
      <c r="U859" s="19">
        <f t="shared" si="82"/>
        <v>42333.623043981483</v>
      </c>
      <c r="V859">
        <f t="shared" si="83"/>
        <v>2015</v>
      </c>
    </row>
    <row r="860" spans="1:22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9">
        <f t="shared" si="80"/>
        <v>42109.957638888889</v>
      </c>
      <c r="K860">
        <v>1426528418</v>
      </c>
      <c r="L860" s="19">
        <f t="shared" si="81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78"/>
        <v>144</v>
      </c>
      <c r="R860">
        <f t="shared" si="79"/>
        <v>22.74</v>
      </c>
      <c r="S860" t="s">
        <v>8323</v>
      </c>
      <c r="T860" t="s">
        <v>8325</v>
      </c>
      <c r="U860" s="19">
        <f t="shared" si="82"/>
        <v>42109.957638888889</v>
      </c>
      <c r="V860">
        <f t="shared" si="83"/>
        <v>2015</v>
      </c>
    </row>
    <row r="861" spans="1:22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9">
        <f t="shared" si="80"/>
        <v>42159</v>
      </c>
      <c r="K861">
        <v>1430768468</v>
      </c>
      <c r="L861" s="19">
        <f t="shared" si="81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78"/>
        <v>105</v>
      </c>
      <c r="R861">
        <f t="shared" si="79"/>
        <v>42.72</v>
      </c>
      <c r="S861" t="s">
        <v>8323</v>
      </c>
      <c r="T861" t="s">
        <v>8325</v>
      </c>
      <c r="U861" s="19">
        <f t="shared" si="82"/>
        <v>42159</v>
      </c>
      <c r="V861">
        <f t="shared" si="83"/>
        <v>2015</v>
      </c>
    </row>
    <row r="862" spans="1:22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9">
        <f t="shared" si="80"/>
        <v>41600.524456018517</v>
      </c>
      <c r="K862">
        <v>1382528113</v>
      </c>
      <c r="L862" s="19">
        <f t="shared" si="81"/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78"/>
        <v>18</v>
      </c>
      <c r="R862">
        <f t="shared" si="79"/>
        <v>52.92</v>
      </c>
      <c r="S862" t="s">
        <v>8323</v>
      </c>
      <c r="T862" t="s">
        <v>8326</v>
      </c>
      <c r="U862" s="19">
        <f t="shared" si="82"/>
        <v>41600.524456018517</v>
      </c>
      <c r="V862">
        <f t="shared" si="83"/>
        <v>2013</v>
      </c>
    </row>
    <row r="863" spans="1:22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 s="19">
        <f t="shared" si="80"/>
        <v>42629.965324074074</v>
      </c>
      <c r="K863">
        <v>1471475404</v>
      </c>
      <c r="L863" s="19">
        <f t="shared" si="81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78"/>
        <v>2</v>
      </c>
      <c r="R863">
        <f t="shared" si="79"/>
        <v>50.5</v>
      </c>
      <c r="S863" t="s">
        <v>8323</v>
      </c>
      <c r="T863" t="s">
        <v>8326</v>
      </c>
      <c r="U863" s="19">
        <f t="shared" si="82"/>
        <v>42629.965324074074</v>
      </c>
      <c r="V863">
        <f t="shared" si="83"/>
        <v>2016</v>
      </c>
    </row>
    <row r="864" spans="1:22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 s="19">
        <f t="shared" si="80"/>
        <v>41589.596620370372</v>
      </c>
      <c r="K864">
        <v>1381583948</v>
      </c>
      <c r="L864" s="19">
        <f t="shared" si="81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 t="shared" si="78"/>
        <v>0</v>
      </c>
      <c r="R864">
        <f t="shared" si="79"/>
        <v>42.5</v>
      </c>
      <c r="S864" t="s">
        <v>8323</v>
      </c>
      <c r="T864" t="s">
        <v>8326</v>
      </c>
      <c r="U864" s="19">
        <f t="shared" si="82"/>
        <v>41589.596620370372</v>
      </c>
      <c r="V864">
        <f t="shared" si="83"/>
        <v>2013</v>
      </c>
    </row>
    <row r="865" spans="1:22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 s="19">
        <f t="shared" si="80"/>
        <v>40951.117662037039</v>
      </c>
      <c r="K865">
        <v>1326422966</v>
      </c>
      <c r="L865" s="19">
        <f t="shared" si="81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78"/>
        <v>5</v>
      </c>
      <c r="R865">
        <f t="shared" si="79"/>
        <v>18</v>
      </c>
      <c r="S865" t="s">
        <v>8323</v>
      </c>
      <c r="T865" t="s">
        <v>8326</v>
      </c>
      <c r="U865" s="19">
        <f t="shared" si="82"/>
        <v>40951.117662037039</v>
      </c>
      <c r="V865">
        <f t="shared" si="83"/>
        <v>2012</v>
      </c>
    </row>
    <row r="866" spans="1:22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9">
        <f t="shared" si="80"/>
        <v>41563.415972222225</v>
      </c>
      <c r="K866">
        <v>1379990038</v>
      </c>
      <c r="L866" s="19">
        <f t="shared" si="81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78"/>
        <v>42</v>
      </c>
      <c r="R866">
        <f t="shared" si="79"/>
        <v>34.18</v>
      </c>
      <c r="S866" t="s">
        <v>8323</v>
      </c>
      <c r="T866" t="s">
        <v>8326</v>
      </c>
      <c r="U866" s="19">
        <f t="shared" si="82"/>
        <v>41563.415972222225</v>
      </c>
      <c r="V866">
        <f t="shared" si="83"/>
        <v>2013</v>
      </c>
    </row>
    <row r="867" spans="1:22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 s="19">
        <f t="shared" si="80"/>
        <v>41290.77311342593</v>
      </c>
      <c r="K867">
        <v>1353177197</v>
      </c>
      <c r="L867" s="19">
        <f t="shared" si="81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 t="shared" si="78"/>
        <v>2</v>
      </c>
      <c r="R867">
        <f t="shared" si="79"/>
        <v>22.5</v>
      </c>
      <c r="S867" t="s">
        <v>8323</v>
      </c>
      <c r="T867" t="s">
        <v>8326</v>
      </c>
      <c r="U867" s="19">
        <f t="shared" si="82"/>
        <v>41290.77311342593</v>
      </c>
      <c r="V867">
        <f t="shared" si="83"/>
        <v>2012</v>
      </c>
    </row>
    <row r="868" spans="1:22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 s="19">
        <f t="shared" si="80"/>
        <v>42063.631944444445</v>
      </c>
      <c r="K868">
        <v>1421853518</v>
      </c>
      <c r="L868" s="19">
        <f t="shared" si="81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78"/>
        <v>18</v>
      </c>
      <c r="R868">
        <f t="shared" si="79"/>
        <v>58.18</v>
      </c>
      <c r="S868" t="s">
        <v>8323</v>
      </c>
      <c r="T868" t="s">
        <v>8326</v>
      </c>
      <c r="U868" s="19">
        <f t="shared" si="82"/>
        <v>42063.631944444445</v>
      </c>
      <c r="V868">
        <f t="shared" si="83"/>
        <v>2015</v>
      </c>
    </row>
    <row r="869" spans="1:22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9">
        <f t="shared" si="80"/>
        <v>40148.207638888889</v>
      </c>
      <c r="K869">
        <v>1254450706</v>
      </c>
      <c r="L869" s="19">
        <f t="shared" si="81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78"/>
        <v>24</v>
      </c>
      <c r="R869">
        <f t="shared" si="79"/>
        <v>109.18</v>
      </c>
      <c r="S869" t="s">
        <v>8323</v>
      </c>
      <c r="T869" t="s">
        <v>8326</v>
      </c>
      <c r="U869" s="19">
        <f t="shared" si="82"/>
        <v>40148.207638888889</v>
      </c>
      <c r="V869">
        <f t="shared" si="83"/>
        <v>2009</v>
      </c>
    </row>
    <row r="870" spans="1:22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 s="19">
        <f t="shared" si="80"/>
        <v>41646.027754629627</v>
      </c>
      <c r="K870">
        <v>1386463198</v>
      </c>
      <c r="L870" s="19">
        <f t="shared" si="81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78"/>
        <v>0</v>
      </c>
      <c r="R870">
        <f t="shared" si="79"/>
        <v>50</v>
      </c>
      <c r="S870" t="s">
        <v>8323</v>
      </c>
      <c r="T870" t="s">
        <v>8326</v>
      </c>
      <c r="U870" s="19">
        <f t="shared" si="82"/>
        <v>41646.027754629627</v>
      </c>
      <c r="V870">
        <f t="shared" si="83"/>
        <v>2013</v>
      </c>
    </row>
    <row r="871" spans="1:22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9">
        <f t="shared" si="80"/>
        <v>41372.803900462961</v>
      </c>
      <c r="K871">
        <v>1362860257</v>
      </c>
      <c r="L871" s="19">
        <f t="shared" si="81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 t="shared" si="78"/>
        <v>12</v>
      </c>
      <c r="R871">
        <f t="shared" si="79"/>
        <v>346.67</v>
      </c>
      <c r="S871" t="s">
        <v>8323</v>
      </c>
      <c r="T871" t="s">
        <v>8326</v>
      </c>
      <c r="U871" s="19">
        <f t="shared" si="82"/>
        <v>41372.803900462961</v>
      </c>
      <c r="V871">
        <f t="shared" si="83"/>
        <v>2013</v>
      </c>
    </row>
    <row r="872" spans="1:22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 s="19">
        <f t="shared" si="80"/>
        <v>41518.022256944445</v>
      </c>
      <c r="K872">
        <v>1375403523</v>
      </c>
      <c r="L872" s="19">
        <f t="shared" si="81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78"/>
        <v>0</v>
      </c>
      <c r="R872">
        <f t="shared" si="79"/>
        <v>12.4</v>
      </c>
      <c r="S872" t="s">
        <v>8323</v>
      </c>
      <c r="T872" t="s">
        <v>8326</v>
      </c>
      <c r="U872" s="19">
        <f t="shared" si="82"/>
        <v>41518.022256944445</v>
      </c>
      <c r="V872">
        <f t="shared" si="83"/>
        <v>2013</v>
      </c>
    </row>
    <row r="873" spans="1:22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 s="19">
        <f t="shared" si="80"/>
        <v>41607.602951388886</v>
      </c>
      <c r="K873">
        <v>1383139695</v>
      </c>
      <c r="L873" s="19">
        <f t="shared" si="81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78"/>
        <v>5</v>
      </c>
      <c r="R873">
        <f t="shared" si="79"/>
        <v>27.08</v>
      </c>
      <c r="S873" t="s">
        <v>8323</v>
      </c>
      <c r="T873" t="s">
        <v>8326</v>
      </c>
      <c r="U873" s="19">
        <f t="shared" si="82"/>
        <v>41607.602951388886</v>
      </c>
      <c r="V873">
        <f t="shared" si="83"/>
        <v>2013</v>
      </c>
    </row>
    <row r="874" spans="1:22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 s="19">
        <f t="shared" si="80"/>
        <v>40612.825543981482</v>
      </c>
      <c r="K874">
        <v>1295898527</v>
      </c>
      <c r="L874" s="19">
        <f t="shared" si="81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78"/>
        <v>1</v>
      </c>
      <c r="R874">
        <f t="shared" si="79"/>
        <v>32.5</v>
      </c>
      <c r="S874" t="s">
        <v>8323</v>
      </c>
      <c r="T874" t="s">
        <v>8326</v>
      </c>
      <c r="U874" s="19">
        <f t="shared" si="82"/>
        <v>40612.825543981482</v>
      </c>
      <c r="V874">
        <f t="shared" si="83"/>
        <v>2011</v>
      </c>
    </row>
    <row r="875" spans="1:22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 s="19">
        <f t="shared" si="80"/>
        <v>41224.208796296298</v>
      </c>
      <c r="K875">
        <v>1349150440</v>
      </c>
      <c r="L875" s="19">
        <f t="shared" si="81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 t="shared" si="78"/>
        <v>1</v>
      </c>
      <c r="R875">
        <f t="shared" si="79"/>
        <v>9</v>
      </c>
      <c r="S875" t="s">
        <v>8323</v>
      </c>
      <c r="T875" t="s">
        <v>8326</v>
      </c>
      <c r="U875" s="19">
        <f t="shared" si="82"/>
        <v>41224.208796296298</v>
      </c>
      <c r="V875">
        <f t="shared" si="83"/>
        <v>2012</v>
      </c>
    </row>
    <row r="876" spans="1:22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 s="19">
        <f t="shared" si="80"/>
        <v>41398.583726851852</v>
      </c>
      <c r="K876">
        <v>1365084034</v>
      </c>
      <c r="L876" s="19">
        <f t="shared" si="81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78"/>
        <v>24</v>
      </c>
      <c r="R876">
        <f t="shared" si="79"/>
        <v>34.76</v>
      </c>
      <c r="S876" t="s">
        <v>8323</v>
      </c>
      <c r="T876" t="s">
        <v>8326</v>
      </c>
      <c r="U876" s="19">
        <f t="shared" si="82"/>
        <v>41398.583726851852</v>
      </c>
      <c r="V876">
        <f t="shared" si="83"/>
        <v>2013</v>
      </c>
    </row>
    <row r="877" spans="1:22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 s="19">
        <f t="shared" si="80"/>
        <v>42268.723738425921</v>
      </c>
      <c r="K877">
        <v>1441128131</v>
      </c>
      <c r="L877" s="19">
        <f t="shared" si="81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78"/>
        <v>0</v>
      </c>
      <c r="R877">
        <f t="shared" si="79"/>
        <v>0</v>
      </c>
      <c r="S877" t="s">
        <v>8323</v>
      </c>
      <c r="T877" t="s">
        <v>8326</v>
      </c>
      <c r="U877" s="19">
        <f t="shared" si="82"/>
        <v>42268.723738425921</v>
      </c>
      <c r="V877">
        <f t="shared" si="83"/>
        <v>2015</v>
      </c>
    </row>
    <row r="878" spans="1:22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9">
        <f t="shared" si="80"/>
        <v>41309.496840277774</v>
      </c>
      <c r="K878">
        <v>1357127727</v>
      </c>
      <c r="L878" s="19">
        <f t="shared" si="81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78"/>
        <v>41</v>
      </c>
      <c r="R878">
        <f t="shared" si="79"/>
        <v>28.58</v>
      </c>
      <c r="S878" t="s">
        <v>8323</v>
      </c>
      <c r="T878" t="s">
        <v>8326</v>
      </c>
      <c r="U878" s="19">
        <f t="shared" si="82"/>
        <v>41309.496840277774</v>
      </c>
      <c r="V878">
        <f t="shared" si="83"/>
        <v>2013</v>
      </c>
    </row>
    <row r="879" spans="1:22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9">
        <f t="shared" si="80"/>
        <v>41627.788888888892</v>
      </c>
      <c r="K879">
        <v>1384887360</v>
      </c>
      <c r="L879" s="19">
        <f t="shared" si="81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 t="shared" si="78"/>
        <v>68</v>
      </c>
      <c r="R879">
        <f t="shared" si="79"/>
        <v>46.59</v>
      </c>
      <c r="S879" t="s">
        <v>8323</v>
      </c>
      <c r="T879" t="s">
        <v>8326</v>
      </c>
      <c r="U879" s="19">
        <f t="shared" si="82"/>
        <v>41627.788888888892</v>
      </c>
      <c r="V879">
        <f t="shared" si="83"/>
        <v>2013</v>
      </c>
    </row>
    <row r="880" spans="1:22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 s="19">
        <f t="shared" si="80"/>
        <v>40535.232916666668</v>
      </c>
      <c r="K880">
        <v>1290490524</v>
      </c>
      <c r="L880" s="19">
        <f t="shared" si="81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78"/>
        <v>1</v>
      </c>
      <c r="R880">
        <f t="shared" si="79"/>
        <v>32.5</v>
      </c>
      <c r="S880" t="s">
        <v>8323</v>
      </c>
      <c r="T880" t="s">
        <v>8326</v>
      </c>
      <c r="U880" s="19">
        <f t="shared" si="82"/>
        <v>40535.232916666668</v>
      </c>
      <c r="V880">
        <f t="shared" si="83"/>
        <v>2010</v>
      </c>
    </row>
    <row r="881" spans="1:22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 s="19">
        <f t="shared" si="80"/>
        <v>41058.829918981479</v>
      </c>
      <c r="K881">
        <v>1336506905</v>
      </c>
      <c r="L881" s="19">
        <f t="shared" si="81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78"/>
        <v>31</v>
      </c>
      <c r="R881">
        <f t="shared" si="79"/>
        <v>21.47</v>
      </c>
      <c r="S881" t="s">
        <v>8323</v>
      </c>
      <c r="T881" t="s">
        <v>8326</v>
      </c>
      <c r="U881" s="19">
        <f t="shared" si="82"/>
        <v>41058.829918981479</v>
      </c>
      <c r="V881">
        <f t="shared" si="83"/>
        <v>2012</v>
      </c>
    </row>
    <row r="882" spans="1:22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 s="19">
        <f t="shared" si="80"/>
        <v>41212.32104166667</v>
      </c>
      <c r="K882">
        <v>1348731738</v>
      </c>
      <c r="L882" s="19">
        <f t="shared" si="81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78"/>
        <v>3</v>
      </c>
      <c r="R882">
        <f t="shared" si="79"/>
        <v>14.13</v>
      </c>
      <c r="S882" t="s">
        <v>8323</v>
      </c>
      <c r="T882" t="s">
        <v>8327</v>
      </c>
      <c r="U882" s="19">
        <f t="shared" si="82"/>
        <v>41212.32104166667</v>
      </c>
      <c r="V882">
        <f t="shared" si="83"/>
        <v>2012</v>
      </c>
    </row>
    <row r="883" spans="1:22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 s="19">
        <f t="shared" si="80"/>
        <v>40922.25099537037</v>
      </c>
      <c r="K883">
        <v>1322632886</v>
      </c>
      <c r="L883" s="19">
        <f t="shared" si="81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78"/>
        <v>1</v>
      </c>
      <c r="R883">
        <f t="shared" si="79"/>
        <v>30</v>
      </c>
      <c r="S883" t="s">
        <v>8323</v>
      </c>
      <c r="T883" t="s">
        <v>8327</v>
      </c>
      <c r="U883" s="19">
        <f t="shared" si="82"/>
        <v>40922.25099537037</v>
      </c>
      <c r="V883">
        <f t="shared" si="83"/>
        <v>2011</v>
      </c>
    </row>
    <row r="884" spans="1:22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 s="19">
        <f t="shared" si="80"/>
        <v>40792.860532407409</v>
      </c>
      <c r="K884">
        <v>1312490350</v>
      </c>
      <c r="L884" s="19">
        <f t="shared" si="81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78"/>
        <v>20</v>
      </c>
      <c r="R884">
        <f t="shared" si="79"/>
        <v>21.57</v>
      </c>
      <c r="S884" t="s">
        <v>8323</v>
      </c>
      <c r="T884" t="s">
        <v>8327</v>
      </c>
      <c r="U884" s="19">
        <f t="shared" si="82"/>
        <v>40792.860532407409</v>
      </c>
      <c r="V884">
        <f t="shared" si="83"/>
        <v>2011</v>
      </c>
    </row>
    <row r="885" spans="1:22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9">
        <f t="shared" si="80"/>
        <v>42431.935590277775</v>
      </c>
      <c r="K885">
        <v>1451773635</v>
      </c>
      <c r="L885" s="19">
        <f t="shared" si="81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78"/>
        <v>40</v>
      </c>
      <c r="R885">
        <f t="shared" si="79"/>
        <v>83.38</v>
      </c>
      <c r="S885" t="s">
        <v>8323</v>
      </c>
      <c r="T885" t="s">
        <v>8327</v>
      </c>
      <c r="U885" s="19">
        <f t="shared" si="82"/>
        <v>42431.935590277775</v>
      </c>
      <c r="V885">
        <f t="shared" si="83"/>
        <v>2016</v>
      </c>
    </row>
    <row r="886" spans="1:22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 s="19">
        <f t="shared" si="80"/>
        <v>41041.104861111111</v>
      </c>
      <c r="K886">
        <v>1331666146</v>
      </c>
      <c r="L886" s="19">
        <f t="shared" si="81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 t="shared" si="78"/>
        <v>1</v>
      </c>
      <c r="R886">
        <f t="shared" si="79"/>
        <v>10</v>
      </c>
      <c r="S886" t="s">
        <v>8323</v>
      </c>
      <c r="T886" t="s">
        <v>8327</v>
      </c>
      <c r="U886" s="19">
        <f t="shared" si="82"/>
        <v>41041.104861111111</v>
      </c>
      <c r="V886">
        <f t="shared" si="83"/>
        <v>2012</v>
      </c>
    </row>
    <row r="887" spans="1:22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 s="19">
        <f t="shared" si="80"/>
        <v>42734.941099537042</v>
      </c>
      <c r="K887">
        <v>1481322911</v>
      </c>
      <c r="L887" s="19">
        <f t="shared" si="81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78"/>
        <v>75</v>
      </c>
      <c r="R887">
        <f t="shared" si="79"/>
        <v>35.71</v>
      </c>
      <c r="S887" t="s">
        <v>8323</v>
      </c>
      <c r="T887" t="s">
        <v>8327</v>
      </c>
      <c r="U887" s="19">
        <f t="shared" si="82"/>
        <v>42734.941099537042</v>
      </c>
      <c r="V887">
        <f t="shared" si="83"/>
        <v>2016</v>
      </c>
    </row>
    <row r="888" spans="1:22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 s="19">
        <f t="shared" si="80"/>
        <v>42628.870520833334</v>
      </c>
      <c r="K888">
        <v>1471812813</v>
      </c>
      <c r="L888" s="19">
        <f t="shared" si="81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78"/>
        <v>41</v>
      </c>
      <c r="R888">
        <f t="shared" si="79"/>
        <v>29.29</v>
      </c>
      <c r="S888" t="s">
        <v>8323</v>
      </c>
      <c r="T888" t="s">
        <v>8327</v>
      </c>
      <c r="U888" s="19">
        <f t="shared" si="82"/>
        <v>42628.870520833334</v>
      </c>
      <c r="V888">
        <f t="shared" si="83"/>
        <v>2016</v>
      </c>
    </row>
    <row r="889" spans="1:22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 s="19">
        <f t="shared" si="80"/>
        <v>41056.958969907406</v>
      </c>
      <c r="K889">
        <v>1335567655</v>
      </c>
      <c r="L889" s="19">
        <f t="shared" si="81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78"/>
        <v>0</v>
      </c>
      <c r="R889">
        <f t="shared" si="79"/>
        <v>0</v>
      </c>
      <c r="S889" t="s">
        <v>8323</v>
      </c>
      <c r="T889" t="s">
        <v>8327</v>
      </c>
      <c r="U889" s="19">
        <f t="shared" si="82"/>
        <v>41056.958969907406</v>
      </c>
      <c r="V889">
        <f t="shared" si="83"/>
        <v>2012</v>
      </c>
    </row>
    <row r="890" spans="1:22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 s="19">
        <f t="shared" si="80"/>
        <v>40787.25</v>
      </c>
      <c r="K890">
        <v>1311789885</v>
      </c>
      <c r="L890" s="19">
        <f t="shared" si="81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78"/>
        <v>7</v>
      </c>
      <c r="R890">
        <f t="shared" si="79"/>
        <v>18</v>
      </c>
      <c r="S890" t="s">
        <v>8323</v>
      </c>
      <c r="T890" t="s">
        <v>8327</v>
      </c>
      <c r="U890" s="19">
        <f t="shared" si="82"/>
        <v>40787.25</v>
      </c>
      <c r="V890">
        <f t="shared" si="83"/>
        <v>2011</v>
      </c>
    </row>
    <row r="891" spans="1:22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9">
        <f t="shared" si="80"/>
        <v>41917.784062500003</v>
      </c>
      <c r="K891">
        <v>1409942943</v>
      </c>
      <c r="L891" s="19">
        <f t="shared" si="81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78"/>
        <v>9</v>
      </c>
      <c r="R891">
        <f t="shared" si="79"/>
        <v>73.760000000000005</v>
      </c>
      <c r="S891" t="s">
        <v>8323</v>
      </c>
      <c r="T891" t="s">
        <v>8327</v>
      </c>
      <c r="U891" s="19">
        <f t="shared" si="82"/>
        <v>41917.784062500003</v>
      </c>
      <c r="V891">
        <f t="shared" si="83"/>
        <v>2014</v>
      </c>
    </row>
    <row r="892" spans="1:22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 s="19">
        <f t="shared" si="80"/>
        <v>41599.740497685183</v>
      </c>
      <c r="K892">
        <v>1382460379</v>
      </c>
      <c r="L892" s="19">
        <f t="shared" si="81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78"/>
        <v>4</v>
      </c>
      <c r="R892">
        <f t="shared" si="79"/>
        <v>31.25</v>
      </c>
      <c r="S892" t="s">
        <v>8323</v>
      </c>
      <c r="T892" t="s">
        <v>8327</v>
      </c>
      <c r="U892" s="19">
        <f t="shared" si="82"/>
        <v>41599.740497685183</v>
      </c>
      <c r="V892">
        <f t="shared" si="83"/>
        <v>2013</v>
      </c>
    </row>
    <row r="893" spans="1:22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 s="19">
        <f t="shared" si="80"/>
        <v>41872.031597222223</v>
      </c>
      <c r="K893">
        <v>1405989930</v>
      </c>
      <c r="L893" s="19">
        <f t="shared" si="81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78"/>
        <v>3</v>
      </c>
      <c r="R893">
        <f t="shared" si="79"/>
        <v>28.89</v>
      </c>
      <c r="S893" t="s">
        <v>8323</v>
      </c>
      <c r="T893" t="s">
        <v>8327</v>
      </c>
      <c r="U893" s="19">
        <f t="shared" si="82"/>
        <v>41872.031597222223</v>
      </c>
      <c r="V893">
        <f t="shared" si="83"/>
        <v>2014</v>
      </c>
    </row>
    <row r="894" spans="1:22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9">
        <f t="shared" si="80"/>
        <v>40391.166666666664</v>
      </c>
      <c r="K894">
        <v>1273121283</v>
      </c>
      <c r="L894" s="19">
        <f t="shared" si="81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78"/>
        <v>41</v>
      </c>
      <c r="R894">
        <f t="shared" si="79"/>
        <v>143.82</v>
      </c>
      <c r="S894" t="s">
        <v>8323</v>
      </c>
      <c r="T894" t="s">
        <v>8327</v>
      </c>
      <c r="U894" s="19">
        <f t="shared" si="82"/>
        <v>40391.166666666664</v>
      </c>
      <c r="V894">
        <f t="shared" si="83"/>
        <v>2010</v>
      </c>
    </row>
    <row r="895" spans="1:22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 s="19">
        <f t="shared" si="80"/>
        <v>42095.856053240743</v>
      </c>
      <c r="K895">
        <v>1425331963</v>
      </c>
      <c r="L895" s="19">
        <f t="shared" si="81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78"/>
        <v>10</v>
      </c>
      <c r="R895">
        <f t="shared" si="79"/>
        <v>40</v>
      </c>
      <c r="S895" t="s">
        <v>8323</v>
      </c>
      <c r="T895" t="s">
        <v>8327</v>
      </c>
      <c r="U895" s="19">
        <f t="shared" si="82"/>
        <v>42095.856053240743</v>
      </c>
      <c r="V895">
        <f t="shared" si="83"/>
        <v>2015</v>
      </c>
    </row>
    <row r="896" spans="1:22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9">
        <f t="shared" si="80"/>
        <v>42526.981597222228</v>
      </c>
      <c r="K896">
        <v>1462577610</v>
      </c>
      <c r="L896" s="19">
        <f t="shared" si="81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 t="shared" si="78"/>
        <v>39</v>
      </c>
      <c r="R896">
        <f t="shared" si="79"/>
        <v>147.81</v>
      </c>
      <c r="S896" t="s">
        <v>8323</v>
      </c>
      <c r="T896" t="s">
        <v>8327</v>
      </c>
      <c r="U896" s="19">
        <f t="shared" si="82"/>
        <v>42526.981597222228</v>
      </c>
      <c r="V896">
        <f t="shared" si="83"/>
        <v>2016</v>
      </c>
    </row>
    <row r="897" spans="1:22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 s="19">
        <f t="shared" si="80"/>
        <v>40476.127650462964</v>
      </c>
      <c r="K897">
        <v>1284087829</v>
      </c>
      <c r="L897" s="19">
        <f t="shared" si="81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78"/>
        <v>2</v>
      </c>
      <c r="R897">
        <f t="shared" si="79"/>
        <v>27.86</v>
      </c>
      <c r="S897" t="s">
        <v>8323</v>
      </c>
      <c r="T897" t="s">
        <v>8327</v>
      </c>
      <c r="U897" s="19">
        <f t="shared" si="82"/>
        <v>40476.127650462964</v>
      </c>
      <c r="V897">
        <f t="shared" si="83"/>
        <v>2010</v>
      </c>
    </row>
    <row r="898" spans="1:22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9">
        <f t="shared" si="80"/>
        <v>42244.166666666672</v>
      </c>
      <c r="K898">
        <v>1438549026</v>
      </c>
      <c r="L898" s="19">
        <f t="shared" si="81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 t="shared" ref="Q898:Q961" si="84">ROUND(E898/D898*100,0)</f>
        <v>40</v>
      </c>
      <c r="R898">
        <f t="shared" ref="R898:R961" si="85">IFERROR(ROUND(E898/N898,2),0)</f>
        <v>44.44</v>
      </c>
      <c r="S898" t="s">
        <v>8323</v>
      </c>
      <c r="T898" t="s">
        <v>8327</v>
      </c>
      <c r="U898" s="19">
        <f t="shared" si="82"/>
        <v>42244.166666666672</v>
      </c>
      <c r="V898">
        <f t="shared" si="83"/>
        <v>2015</v>
      </c>
    </row>
    <row r="899" spans="1:22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 s="19">
        <f t="shared" ref="J899:J962" si="86">(((I899/60)/60)/24)+DATE(1970,1,1)</f>
        <v>41241.730416666665</v>
      </c>
      <c r="K899">
        <v>1351528308</v>
      </c>
      <c r="L899" s="19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 t="shared" si="84"/>
        <v>0</v>
      </c>
      <c r="R899">
        <f t="shared" si="85"/>
        <v>0</v>
      </c>
      <c r="S899" t="s">
        <v>8323</v>
      </c>
      <c r="T899" t="s">
        <v>8327</v>
      </c>
      <c r="U899" s="19">
        <f t="shared" ref="U899:U962" si="88">(((I899/60)/60)/24)+DATE(1970,1,1)</f>
        <v>41241.730416666665</v>
      </c>
      <c r="V899">
        <f t="shared" ref="V899:V962" si="89">YEAR(L899)</f>
        <v>2012</v>
      </c>
    </row>
    <row r="900" spans="1:22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 s="19">
        <f t="shared" si="86"/>
        <v>40923.758217592593</v>
      </c>
      <c r="K900">
        <v>1322763110</v>
      </c>
      <c r="L900" s="19">
        <f t="shared" si="87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84"/>
        <v>3</v>
      </c>
      <c r="R900">
        <f t="shared" si="85"/>
        <v>35</v>
      </c>
      <c r="S900" t="s">
        <v>8323</v>
      </c>
      <c r="T900" t="s">
        <v>8327</v>
      </c>
      <c r="U900" s="19">
        <f t="shared" si="88"/>
        <v>40923.758217592593</v>
      </c>
      <c r="V900">
        <f t="shared" si="89"/>
        <v>2011</v>
      </c>
    </row>
    <row r="901" spans="1:22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 s="19">
        <f t="shared" si="86"/>
        <v>40691.099097222221</v>
      </c>
      <c r="K901">
        <v>1302661362</v>
      </c>
      <c r="L901" s="19">
        <f t="shared" si="87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84"/>
        <v>37</v>
      </c>
      <c r="R901">
        <f t="shared" si="85"/>
        <v>35</v>
      </c>
      <c r="S901" t="s">
        <v>8323</v>
      </c>
      <c r="T901" t="s">
        <v>8327</v>
      </c>
      <c r="U901" s="19">
        <f t="shared" si="88"/>
        <v>40691.099097222221</v>
      </c>
      <c r="V901">
        <f t="shared" si="89"/>
        <v>2011</v>
      </c>
    </row>
    <row r="902" spans="1:22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 s="19">
        <f t="shared" si="86"/>
        <v>42459.807893518519</v>
      </c>
      <c r="K902">
        <v>1456777402</v>
      </c>
      <c r="L902" s="19">
        <f t="shared" si="87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 t="shared" si="84"/>
        <v>0</v>
      </c>
      <c r="R902">
        <f t="shared" si="85"/>
        <v>10.5</v>
      </c>
      <c r="S902" t="s">
        <v>8323</v>
      </c>
      <c r="T902" t="s">
        <v>8326</v>
      </c>
      <c r="U902" s="19">
        <f t="shared" si="88"/>
        <v>42459.807893518519</v>
      </c>
      <c r="V902">
        <f t="shared" si="89"/>
        <v>2016</v>
      </c>
    </row>
    <row r="903" spans="1:22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 s="19">
        <f t="shared" si="86"/>
        <v>40337.799305555556</v>
      </c>
      <c r="K903">
        <v>1272050914</v>
      </c>
      <c r="L903" s="19">
        <f t="shared" si="87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 t="shared" si="84"/>
        <v>0</v>
      </c>
      <c r="R903">
        <f t="shared" si="85"/>
        <v>0</v>
      </c>
      <c r="S903" t="s">
        <v>8323</v>
      </c>
      <c r="T903" t="s">
        <v>8326</v>
      </c>
      <c r="U903" s="19">
        <f t="shared" si="88"/>
        <v>40337.799305555556</v>
      </c>
      <c r="V903">
        <f t="shared" si="89"/>
        <v>2010</v>
      </c>
    </row>
    <row r="904" spans="1:22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 s="19">
        <f t="shared" si="86"/>
        <v>41881.645833333336</v>
      </c>
      <c r="K904">
        <v>1404947422</v>
      </c>
      <c r="L904" s="19">
        <f t="shared" si="87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 t="shared" si="84"/>
        <v>0</v>
      </c>
      <c r="R904">
        <f t="shared" si="85"/>
        <v>30</v>
      </c>
      <c r="S904" t="s">
        <v>8323</v>
      </c>
      <c r="T904" t="s">
        <v>8326</v>
      </c>
      <c r="U904" s="19">
        <f t="shared" si="88"/>
        <v>41881.645833333336</v>
      </c>
      <c r="V904">
        <f t="shared" si="89"/>
        <v>2014</v>
      </c>
    </row>
    <row r="905" spans="1:22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 s="19">
        <f t="shared" si="86"/>
        <v>41175.100694444445</v>
      </c>
      <c r="K905">
        <v>1346180780</v>
      </c>
      <c r="L905" s="19">
        <f t="shared" si="87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84"/>
        <v>3</v>
      </c>
      <c r="R905">
        <f t="shared" si="85"/>
        <v>40</v>
      </c>
      <c r="S905" t="s">
        <v>8323</v>
      </c>
      <c r="T905" t="s">
        <v>8326</v>
      </c>
      <c r="U905" s="19">
        <f t="shared" si="88"/>
        <v>41175.100694444445</v>
      </c>
      <c r="V905">
        <f t="shared" si="89"/>
        <v>2012</v>
      </c>
    </row>
    <row r="906" spans="1:22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 s="19">
        <f t="shared" si="86"/>
        <v>42372.080289351856</v>
      </c>
      <c r="K906">
        <v>1449194137</v>
      </c>
      <c r="L906" s="19">
        <f t="shared" si="87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84"/>
        <v>0</v>
      </c>
      <c r="R906">
        <f t="shared" si="85"/>
        <v>50.33</v>
      </c>
      <c r="S906" t="s">
        <v>8323</v>
      </c>
      <c r="T906" t="s">
        <v>8326</v>
      </c>
      <c r="U906" s="19">
        <f t="shared" si="88"/>
        <v>42372.080289351856</v>
      </c>
      <c r="V906">
        <f t="shared" si="89"/>
        <v>2015</v>
      </c>
    </row>
    <row r="907" spans="1:22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 s="19">
        <f t="shared" si="86"/>
        <v>40567.239884259259</v>
      </c>
      <c r="K907">
        <v>1290663926</v>
      </c>
      <c r="L907" s="19">
        <f t="shared" si="87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84"/>
        <v>3</v>
      </c>
      <c r="R907">
        <f t="shared" si="85"/>
        <v>32.67</v>
      </c>
      <c r="S907" t="s">
        <v>8323</v>
      </c>
      <c r="T907" t="s">
        <v>8326</v>
      </c>
      <c r="U907" s="19">
        <f t="shared" si="88"/>
        <v>40567.239884259259</v>
      </c>
      <c r="V907">
        <f t="shared" si="89"/>
        <v>2010</v>
      </c>
    </row>
    <row r="908" spans="1:22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 s="19">
        <f t="shared" si="86"/>
        <v>41711.148032407407</v>
      </c>
      <c r="K908">
        <v>1392093190</v>
      </c>
      <c r="L908" s="19">
        <f t="shared" si="87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 t="shared" si="84"/>
        <v>0</v>
      </c>
      <c r="R908">
        <f t="shared" si="85"/>
        <v>0</v>
      </c>
      <c r="S908" t="s">
        <v>8323</v>
      </c>
      <c r="T908" t="s">
        <v>8326</v>
      </c>
      <c r="U908" s="19">
        <f t="shared" si="88"/>
        <v>41711.148032407407</v>
      </c>
      <c r="V908">
        <f t="shared" si="89"/>
        <v>2014</v>
      </c>
    </row>
    <row r="909" spans="1:22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 s="19">
        <f t="shared" si="86"/>
        <v>40797.192395833335</v>
      </c>
      <c r="K909">
        <v>1313123823</v>
      </c>
      <c r="L909" s="19">
        <f t="shared" si="87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84"/>
        <v>0</v>
      </c>
      <c r="R909">
        <f t="shared" si="85"/>
        <v>0</v>
      </c>
      <c r="S909" t="s">
        <v>8323</v>
      </c>
      <c r="T909" t="s">
        <v>8326</v>
      </c>
      <c r="U909" s="19">
        <f t="shared" si="88"/>
        <v>40797.192395833335</v>
      </c>
      <c r="V909">
        <f t="shared" si="89"/>
        <v>2011</v>
      </c>
    </row>
    <row r="910" spans="1:22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 s="19">
        <f t="shared" si="86"/>
        <v>40386.207638888889</v>
      </c>
      <c r="K910">
        <v>1276283655</v>
      </c>
      <c r="L910" s="19">
        <f t="shared" si="87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 t="shared" si="84"/>
        <v>0</v>
      </c>
      <c r="R910">
        <f t="shared" si="85"/>
        <v>0</v>
      </c>
      <c r="S910" t="s">
        <v>8323</v>
      </c>
      <c r="T910" t="s">
        <v>8326</v>
      </c>
      <c r="U910" s="19">
        <f t="shared" si="88"/>
        <v>40386.207638888889</v>
      </c>
      <c r="V910">
        <f t="shared" si="89"/>
        <v>2010</v>
      </c>
    </row>
    <row r="911" spans="1:22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 s="19">
        <f t="shared" si="86"/>
        <v>41113.166666666664</v>
      </c>
      <c r="K911">
        <v>1340296440</v>
      </c>
      <c r="L911" s="19">
        <f t="shared" si="87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84"/>
        <v>3</v>
      </c>
      <c r="R911">
        <f t="shared" si="85"/>
        <v>65</v>
      </c>
      <c r="S911" t="s">
        <v>8323</v>
      </c>
      <c r="T911" t="s">
        <v>8326</v>
      </c>
      <c r="U911" s="19">
        <f t="shared" si="88"/>
        <v>41113.166666666664</v>
      </c>
      <c r="V911">
        <f t="shared" si="89"/>
        <v>2012</v>
      </c>
    </row>
    <row r="912" spans="1:22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 s="19">
        <f t="shared" si="86"/>
        <v>42797.545358796298</v>
      </c>
      <c r="K912">
        <v>1483362319</v>
      </c>
      <c r="L912" s="19">
        <f t="shared" si="87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84"/>
        <v>22</v>
      </c>
      <c r="R912">
        <f t="shared" si="85"/>
        <v>24.6</v>
      </c>
      <c r="S912" t="s">
        <v>8323</v>
      </c>
      <c r="T912" t="s">
        <v>8326</v>
      </c>
      <c r="U912" s="19">
        <f t="shared" si="88"/>
        <v>42797.545358796298</v>
      </c>
      <c r="V912">
        <f t="shared" si="89"/>
        <v>2017</v>
      </c>
    </row>
    <row r="913" spans="1:22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 s="19">
        <f t="shared" si="86"/>
        <v>41663.005150462966</v>
      </c>
      <c r="K913">
        <v>1388707645</v>
      </c>
      <c r="L913" s="19">
        <f t="shared" si="87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84"/>
        <v>0</v>
      </c>
      <c r="R913">
        <f t="shared" si="85"/>
        <v>0</v>
      </c>
      <c r="S913" t="s">
        <v>8323</v>
      </c>
      <c r="T913" t="s">
        <v>8326</v>
      </c>
      <c r="U913" s="19">
        <f t="shared" si="88"/>
        <v>41663.005150462966</v>
      </c>
      <c r="V913">
        <f t="shared" si="89"/>
        <v>2014</v>
      </c>
    </row>
    <row r="914" spans="1:22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 s="19">
        <f t="shared" si="86"/>
        <v>41254.151006944441</v>
      </c>
      <c r="K914">
        <v>1350009447</v>
      </c>
      <c r="L914" s="19">
        <f t="shared" si="87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84"/>
        <v>1</v>
      </c>
      <c r="R914">
        <f t="shared" si="85"/>
        <v>15</v>
      </c>
      <c r="S914" t="s">
        <v>8323</v>
      </c>
      <c r="T914" t="s">
        <v>8326</v>
      </c>
      <c r="U914" s="19">
        <f t="shared" si="88"/>
        <v>41254.151006944441</v>
      </c>
      <c r="V914">
        <f t="shared" si="89"/>
        <v>2012</v>
      </c>
    </row>
    <row r="915" spans="1:22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9">
        <f t="shared" si="86"/>
        <v>41034.139108796298</v>
      </c>
      <c r="K915">
        <v>1333596019</v>
      </c>
      <c r="L915" s="19">
        <f t="shared" si="87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84"/>
        <v>7</v>
      </c>
      <c r="R915">
        <f t="shared" si="85"/>
        <v>82.58</v>
      </c>
      <c r="S915" t="s">
        <v>8323</v>
      </c>
      <c r="T915" t="s">
        <v>8326</v>
      </c>
      <c r="U915" s="19">
        <f t="shared" si="88"/>
        <v>41034.139108796298</v>
      </c>
      <c r="V915">
        <f t="shared" si="89"/>
        <v>2012</v>
      </c>
    </row>
    <row r="916" spans="1:22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 s="19">
        <f t="shared" si="86"/>
        <v>41146.763275462967</v>
      </c>
      <c r="K916">
        <v>1343326747</v>
      </c>
      <c r="L916" s="19">
        <f t="shared" si="87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 t="shared" si="84"/>
        <v>0</v>
      </c>
      <c r="R916">
        <f t="shared" si="85"/>
        <v>0</v>
      </c>
      <c r="S916" t="s">
        <v>8323</v>
      </c>
      <c r="T916" t="s">
        <v>8326</v>
      </c>
      <c r="U916" s="19">
        <f t="shared" si="88"/>
        <v>41146.763275462967</v>
      </c>
      <c r="V916">
        <f t="shared" si="89"/>
        <v>2012</v>
      </c>
    </row>
    <row r="917" spans="1:22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 s="19">
        <f t="shared" si="86"/>
        <v>40969.207638888889</v>
      </c>
      <c r="K917">
        <v>1327853914</v>
      </c>
      <c r="L917" s="19">
        <f t="shared" si="87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84"/>
        <v>6</v>
      </c>
      <c r="R917">
        <f t="shared" si="85"/>
        <v>41.67</v>
      </c>
      <c r="S917" t="s">
        <v>8323</v>
      </c>
      <c r="T917" t="s">
        <v>8326</v>
      </c>
      <c r="U917" s="19">
        <f t="shared" si="88"/>
        <v>40969.207638888889</v>
      </c>
      <c r="V917">
        <f t="shared" si="89"/>
        <v>2012</v>
      </c>
    </row>
    <row r="918" spans="1:22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 s="19">
        <f t="shared" si="86"/>
        <v>40473.208333333336</v>
      </c>
      <c r="K918">
        <v>1284409734</v>
      </c>
      <c r="L918" s="19">
        <f t="shared" si="87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 t="shared" si="84"/>
        <v>0</v>
      </c>
      <c r="R918">
        <f t="shared" si="85"/>
        <v>0</v>
      </c>
      <c r="S918" t="s">
        <v>8323</v>
      </c>
      <c r="T918" t="s">
        <v>8326</v>
      </c>
      <c r="U918" s="19">
        <f t="shared" si="88"/>
        <v>40473.208333333336</v>
      </c>
      <c r="V918">
        <f t="shared" si="89"/>
        <v>2010</v>
      </c>
    </row>
    <row r="919" spans="1:22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 s="19">
        <f t="shared" si="86"/>
        <v>41834.104166666664</v>
      </c>
      <c r="K919">
        <v>1402612730</v>
      </c>
      <c r="L919" s="19">
        <f t="shared" si="87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84"/>
        <v>1</v>
      </c>
      <c r="R919">
        <f t="shared" si="85"/>
        <v>30</v>
      </c>
      <c r="S919" t="s">
        <v>8323</v>
      </c>
      <c r="T919" t="s">
        <v>8326</v>
      </c>
      <c r="U919" s="19">
        <f t="shared" si="88"/>
        <v>41834.104166666664</v>
      </c>
      <c r="V919">
        <f t="shared" si="89"/>
        <v>2014</v>
      </c>
    </row>
    <row r="920" spans="1:22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 s="19">
        <f t="shared" si="86"/>
        <v>41974.957881944443</v>
      </c>
      <c r="K920">
        <v>1414879161</v>
      </c>
      <c r="L920" s="19">
        <f t="shared" si="87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84"/>
        <v>5</v>
      </c>
      <c r="R920">
        <f t="shared" si="85"/>
        <v>19.600000000000001</v>
      </c>
      <c r="S920" t="s">
        <v>8323</v>
      </c>
      <c r="T920" t="s">
        <v>8326</v>
      </c>
      <c r="U920" s="19">
        <f t="shared" si="88"/>
        <v>41974.957881944443</v>
      </c>
      <c r="V920">
        <f t="shared" si="89"/>
        <v>2014</v>
      </c>
    </row>
    <row r="921" spans="1:22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 s="19">
        <f t="shared" si="86"/>
        <v>41262.641724537039</v>
      </c>
      <c r="K921">
        <v>1352906645</v>
      </c>
      <c r="L921" s="19">
        <f t="shared" si="87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84"/>
        <v>1</v>
      </c>
      <c r="R921">
        <f t="shared" si="85"/>
        <v>100</v>
      </c>
      <c r="S921" t="s">
        <v>8323</v>
      </c>
      <c r="T921" t="s">
        <v>8326</v>
      </c>
      <c r="U921" s="19">
        <f t="shared" si="88"/>
        <v>41262.641724537039</v>
      </c>
      <c r="V921">
        <f t="shared" si="89"/>
        <v>2012</v>
      </c>
    </row>
    <row r="922" spans="1:22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 s="19">
        <f t="shared" si="86"/>
        <v>41592.713217592594</v>
      </c>
      <c r="K922">
        <v>1381853222</v>
      </c>
      <c r="L922" s="19">
        <f t="shared" si="87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 t="shared" si="84"/>
        <v>0</v>
      </c>
      <c r="R922">
        <f t="shared" si="85"/>
        <v>0</v>
      </c>
      <c r="S922" t="s">
        <v>8323</v>
      </c>
      <c r="T922" t="s">
        <v>8326</v>
      </c>
      <c r="U922" s="19">
        <f t="shared" si="88"/>
        <v>41592.713217592594</v>
      </c>
      <c r="V922">
        <f t="shared" si="89"/>
        <v>2013</v>
      </c>
    </row>
    <row r="923" spans="1:22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9">
        <f t="shared" si="86"/>
        <v>40889.212685185186</v>
      </c>
      <c r="K923">
        <v>1320033976</v>
      </c>
      <c r="L923" s="19">
        <f t="shared" si="87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 t="shared" si="84"/>
        <v>31</v>
      </c>
      <c r="R923">
        <f t="shared" si="85"/>
        <v>231.75</v>
      </c>
      <c r="S923" t="s">
        <v>8323</v>
      </c>
      <c r="T923" t="s">
        <v>8326</v>
      </c>
      <c r="U923" s="19">
        <f t="shared" si="88"/>
        <v>40889.212685185186</v>
      </c>
      <c r="V923">
        <f t="shared" si="89"/>
        <v>2011</v>
      </c>
    </row>
    <row r="924" spans="1:22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9">
        <f t="shared" si="86"/>
        <v>41913.530011574076</v>
      </c>
      <c r="K924">
        <v>1409143393</v>
      </c>
      <c r="L924" s="19">
        <f t="shared" si="87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84"/>
        <v>21</v>
      </c>
      <c r="R924">
        <f t="shared" si="85"/>
        <v>189.33</v>
      </c>
      <c r="S924" t="s">
        <v>8323</v>
      </c>
      <c r="T924" t="s">
        <v>8326</v>
      </c>
      <c r="U924" s="19">
        <f t="shared" si="88"/>
        <v>41913.530011574076</v>
      </c>
      <c r="V924">
        <f t="shared" si="89"/>
        <v>2014</v>
      </c>
    </row>
    <row r="925" spans="1:22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 s="19">
        <f t="shared" si="86"/>
        <v>41965.001423611116</v>
      </c>
      <c r="K925">
        <v>1414018923</v>
      </c>
      <c r="L925" s="19">
        <f t="shared" si="87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84"/>
        <v>2</v>
      </c>
      <c r="R925">
        <f t="shared" si="85"/>
        <v>55</v>
      </c>
      <c r="S925" t="s">
        <v>8323</v>
      </c>
      <c r="T925" t="s">
        <v>8326</v>
      </c>
      <c r="U925" s="19">
        <f t="shared" si="88"/>
        <v>41965.001423611116</v>
      </c>
      <c r="V925">
        <f t="shared" si="89"/>
        <v>2014</v>
      </c>
    </row>
    <row r="926" spans="1:22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 s="19">
        <f t="shared" si="86"/>
        <v>41318.942928240744</v>
      </c>
      <c r="K926">
        <v>1358203069</v>
      </c>
      <c r="L926" s="19">
        <f t="shared" si="87"/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 t="shared" si="84"/>
        <v>11</v>
      </c>
      <c r="R926">
        <f t="shared" si="85"/>
        <v>21.8</v>
      </c>
      <c r="S926" t="s">
        <v>8323</v>
      </c>
      <c r="T926" t="s">
        <v>8326</v>
      </c>
      <c r="U926" s="19">
        <f t="shared" si="88"/>
        <v>41318.942928240744</v>
      </c>
      <c r="V926">
        <f t="shared" si="89"/>
        <v>2013</v>
      </c>
    </row>
    <row r="927" spans="1:22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 s="19">
        <f t="shared" si="86"/>
        <v>41605.922581018516</v>
      </c>
      <c r="K927">
        <v>1382994511</v>
      </c>
      <c r="L927" s="19">
        <f t="shared" si="87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84"/>
        <v>3</v>
      </c>
      <c r="R927">
        <f t="shared" si="85"/>
        <v>32</v>
      </c>
      <c r="S927" t="s">
        <v>8323</v>
      </c>
      <c r="T927" t="s">
        <v>8326</v>
      </c>
      <c r="U927" s="19">
        <f t="shared" si="88"/>
        <v>41605.922581018516</v>
      </c>
      <c r="V927">
        <f t="shared" si="89"/>
        <v>2013</v>
      </c>
    </row>
    <row r="928" spans="1:22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 s="19">
        <f t="shared" si="86"/>
        <v>40367.944444444445</v>
      </c>
      <c r="K928">
        <v>1276043330</v>
      </c>
      <c r="L928" s="19">
        <f t="shared" si="87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 t="shared" si="84"/>
        <v>0</v>
      </c>
      <c r="R928">
        <f t="shared" si="85"/>
        <v>0</v>
      </c>
      <c r="S928" t="s">
        <v>8323</v>
      </c>
      <c r="T928" t="s">
        <v>8326</v>
      </c>
      <c r="U928" s="19">
        <f t="shared" si="88"/>
        <v>40367.944444444445</v>
      </c>
      <c r="V928">
        <f t="shared" si="89"/>
        <v>2010</v>
      </c>
    </row>
    <row r="929" spans="1:22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 s="19">
        <f t="shared" si="86"/>
        <v>41043.822858796295</v>
      </c>
      <c r="K929">
        <v>1334432695</v>
      </c>
      <c r="L929" s="19">
        <f t="shared" si="87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84"/>
        <v>0</v>
      </c>
      <c r="R929">
        <f t="shared" si="85"/>
        <v>0</v>
      </c>
      <c r="S929" t="s">
        <v>8323</v>
      </c>
      <c r="T929" t="s">
        <v>8326</v>
      </c>
      <c r="U929" s="19">
        <f t="shared" si="88"/>
        <v>41043.822858796295</v>
      </c>
      <c r="V929">
        <f t="shared" si="89"/>
        <v>2012</v>
      </c>
    </row>
    <row r="930" spans="1:22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9">
        <f t="shared" si="86"/>
        <v>41231</v>
      </c>
      <c r="K930">
        <v>1348864913</v>
      </c>
      <c r="L930" s="19">
        <f t="shared" si="87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84"/>
        <v>11</v>
      </c>
      <c r="R930">
        <f t="shared" si="85"/>
        <v>56.25</v>
      </c>
      <c r="S930" t="s">
        <v>8323</v>
      </c>
      <c r="T930" t="s">
        <v>8326</v>
      </c>
      <c r="U930" s="19">
        <f t="shared" si="88"/>
        <v>41231</v>
      </c>
      <c r="V930">
        <f t="shared" si="89"/>
        <v>2012</v>
      </c>
    </row>
    <row r="931" spans="1:22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 s="19">
        <f t="shared" si="86"/>
        <v>41008.196400462963</v>
      </c>
      <c r="K931">
        <v>1331358169</v>
      </c>
      <c r="L931" s="19">
        <f t="shared" si="87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 t="shared" si="84"/>
        <v>0</v>
      </c>
      <c r="R931">
        <f t="shared" si="85"/>
        <v>0</v>
      </c>
      <c r="S931" t="s">
        <v>8323</v>
      </c>
      <c r="T931" t="s">
        <v>8326</v>
      </c>
      <c r="U931" s="19">
        <f t="shared" si="88"/>
        <v>41008.196400462963</v>
      </c>
      <c r="V931">
        <f t="shared" si="89"/>
        <v>2012</v>
      </c>
    </row>
    <row r="932" spans="1:22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 s="19">
        <f t="shared" si="86"/>
        <v>40354.897222222222</v>
      </c>
      <c r="K932">
        <v>1273874306</v>
      </c>
      <c r="L932" s="19">
        <f t="shared" si="87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84"/>
        <v>38</v>
      </c>
      <c r="R932">
        <f t="shared" si="85"/>
        <v>69</v>
      </c>
      <c r="S932" t="s">
        <v>8323</v>
      </c>
      <c r="T932" t="s">
        <v>8326</v>
      </c>
      <c r="U932" s="19">
        <f t="shared" si="88"/>
        <v>40354.897222222222</v>
      </c>
      <c r="V932">
        <f t="shared" si="89"/>
        <v>2010</v>
      </c>
    </row>
    <row r="933" spans="1:22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 s="19">
        <f t="shared" si="86"/>
        <v>41714.916666666664</v>
      </c>
      <c r="K933">
        <v>1392021502</v>
      </c>
      <c r="L933" s="19">
        <f t="shared" si="87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84"/>
        <v>7</v>
      </c>
      <c r="R933">
        <f t="shared" si="85"/>
        <v>18.71</v>
      </c>
      <c r="S933" t="s">
        <v>8323</v>
      </c>
      <c r="T933" t="s">
        <v>8326</v>
      </c>
      <c r="U933" s="19">
        <f t="shared" si="88"/>
        <v>41714.916666666664</v>
      </c>
      <c r="V933">
        <f t="shared" si="89"/>
        <v>2014</v>
      </c>
    </row>
    <row r="934" spans="1:22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9">
        <f t="shared" si="86"/>
        <v>41355.927604166667</v>
      </c>
      <c r="K934">
        <v>1360106145</v>
      </c>
      <c r="L934" s="19">
        <f t="shared" si="87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84"/>
        <v>15</v>
      </c>
      <c r="R934">
        <f t="shared" si="85"/>
        <v>46.03</v>
      </c>
      <c r="S934" t="s">
        <v>8323</v>
      </c>
      <c r="T934" t="s">
        <v>8326</v>
      </c>
      <c r="U934" s="19">
        <f t="shared" si="88"/>
        <v>41355.927604166667</v>
      </c>
      <c r="V934">
        <f t="shared" si="89"/>
        <v>2013</v>
      </c>
    </row>
    <row r="935" spans="1:22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 s="19">
        <f t="shared" si="86"/>
        <v>41771.169085648151</v>
      </c>
      <c r="K935">
        <v>1394683409</v>
      </c>
      <c r="L935" s="19">
        <f t="shared" si="87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 t="shared" si="84"/>
        <v>6</v>
      </c>
      <c r="R935">
        <f t="shared" si="85"/>
        <v>60</v>
      </c>
      <c r="S935" t="s">
        <v>8323</v>
      </c>
      <c r="T935" t="s">
        <v>8326</v>
      </c>
      <c r="U935" s="19">
        <f t="shared" si="88"/>
        <v>41771.169085648151</v>
      </c>
      <c r="V935">
        <f t="shared" si="89"/>
        <v>2014</v>
      </c>
    </row>
    <row r="936" spans="1:22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9">
        <f t="shared" si="86"/>
        <v>41763.25</v>
      </c>
      <c r="K936">
        <v>1396633284</v>
      </c>
      <c r="L936" s="19">
        <f t="shared" si="87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84"/>
        <v>30</v>
      </c>
      <c r="R936">
        <f t="shared" si="85"/>
        <v>50.67</v>
      </c>
      <c r="S936" t="s">
        <v>8323</v>
      </c>
      <c r="T936" t="s">
        <v>8326</v>
      </c>
      <c r="U936" s="19">
        <f t="shared" si="88"/>
        <v>41763.25</v>
      </c>
      <c r="V936">
        <f t="shared" si="89"/>
        <v>2014</v>
      </c>
    </row>
    <row r="937" spans="1:22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 s="19">
        <f t="shared" si="86"/>
        <v>42398.333668981482</v>
      </c>
      <c r="K937">
        <v>1451462429</v>
      </c>
      <c r="L937" s="19">
        <f t="shared" si="87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84"/>
        <v>1</v>
      </c>
      <c r="R937">
        <f t="shared" si="85"/>
        <v>25</v>
      </c>
      <c r="S937" t="s">
        <v>8323</v>
      </c>
      <c r="T937" t="s">
        <v>8326</v>
      </c>
      <c r="U937" s="19">
        <f t="shared" si="88"/>
        <v>42398.333668981482</v>
      </c>
      <c r="V937">
        <f t="shared" si="89"/>
        <v>2015</v>
      </c>
    </row>
    <row r="938" spans="1:22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 s="19">
        <f t="shared" si="86"/>
        <v>40926.833333333336</v>
      </c>
      <c r="K938">
        <v>1323131689</v>
      </c>
      <c r="L938" s="19">
        <f t="shared" si="87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 t="shared" si="84"/>
        <v>0</v>
      </c>
      <c r="R938">
        <f t="shared" si="85"/>
        <v>0</v>
      </c>
      <c r="S938" t="s">
        <v>8323</v>
      </c>
      <c r="T938" t="s">
        <v>8326</v>
      </c>
      <c r="U938" s="19">
        <f t="shared" si="88"/>
        <v>40926.833333333336</v>
      </c>
      <c r="V938">
        <f t="shared" si="89"/>
        <v>2011</v>
      </c>
    </row>
    <row r="939" spans="1:22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 s="19">
        <f t="shared" si="86"/>
        <v>41581.839780092596</v>
      </c>
      <c r="K939">
        <v>1380913757</v>
      </c>
      <c r="L939" s="19">
        <f t="shared" si="87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84"/>
        <v>1</v>
      </c>
      <c r="R939">
        <f t="shared" si="85"/>
        <v>20</v>
      </c>
      <c r="S939" t="s">
        <v>8323</v>
      </c>
      <c r="T939" t="s">
        <v>8326</v>
      </c>
      <c r="U939" s="19">
        <f t="shared" si="88"/>
        <v>41581.839780092596</v>
      </c>
      <c r="V939">
        <f t="shared" si="89"/>
        <v>2013</v>
      </c>
    </row>
    <row r="940" spans="1:22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 s="19">
        <f t="shared" si="86"/>
        <v>41154.479722222226</v>
      </c>
      <c r="K940">
        <v>1343993448</v>
      </c>
      <c r="L940" s="19">
        <f t="shared" si="87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84"/>
        <v>0</v>
      </c>
      <c r="R940">
        <f t="shared" si="85"/>
        <v>25</v>
      </c>
      <c r="S940" t="s">
        <v>8323</v>
      </c>
      <c r="T940" t="s">
        <v>8326</v>
      </c>
      <c r="U940" s="19">
        <f t="shared" si="88"/>
        <v>41154.479722222226</v>
      </c>
      <c r="V940">
        <f t="shared" si="89"/>
        <v>2012</v>
      </c>
    </row>
    <row r="941" spans="1:22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 s="19">
        <f t="shared" si="86"/>
        <v>41455.831944444442</v>
      </c>
      <c r="K941">
        <v>1369246738</v>
      </c>
      <c r="L941" s="19">
        <f t="shared" si="87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84"/>
        <v>1</v>
      </c>
      <c r="R941">
        <f t="shared" si="85"/>
        <v>20</v>
      </c>
      <c r="S941" t="s">
        <v>8323</v>
      </c>
      <c r="T941" t="s">
        <v>8326</v>
      </c>
      <c r="U941" s="19">
        <f t="shared" si="88"/>
        <v>41455.831944444442</v>
      </c>
      <c r="V941">
        <f t="shared" si="89"/>
        <v>2013</v>
      </c>
    </row>
    <row r="942" spans="1:22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9">
        <f t="shared" si="86"/>
        <v>42227.008402777778</v>
      </c>
      <c r="K942">
        <v>1435363926</v>
      </c>
      <c r="L942" s="19">
        <f t="shared" si="87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84"/>
        <v>17</v>
      </c>
      <c r="R942">
        <f t="shared" si="85"/>
        <v>110.29</v>
      </c>
      <c r="S942" t="s">
        <v>8317</v>
      </c>
      <c r="T942" t="s">
        <v>8319</v>
      </c>
      <c r="U942" s="19">
        <f t="shared" si="88"/>
        <v>42227.008402777778</v>
      </c>
      <c r="V942">
        <f t="shared" si="89"/>
        <v>2015</v>
      </c>
    </row>
    <row r="943" spans="1:22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9">
        <f t="shared" si="86"/>
        <v>42776.096585648149</v>
      </c>
      <c r="K943">
        <v>1484101145</v>
      </c>
      <c r="L943" s="19">
        <f t="shared" si="87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84"/>
        <v>2</v>
      </c>
      <c r="R943">
        <f t="shared" si="85"/>
        <v>37.450000000000003</v>
      </c>
      <c r="S943" t="s">
        <v>8317</v>
      </c>
      <c r="T943" t="s">
        <v>8319</v>
      </c>
      <c r="U943" s="19">
        <f t="shared" si="88"/>
        <v>42776.096585648149</v>
      </c>
      <c r="V943">
        <f t="shared" si="89"/>
        <v>2017</v>
      </c>
    </row>
    <row r="944" spans="1:22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 s="19">
        <f t="shared" si="86"/>
        <v>42418.843287037031</v>
      </c>
      <c r="K944">
        <v>1452716060</v>
      </c>
      <c r="L944" s="19">
        <f t="shared" si="87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 t="shared" si="84"/>
        <v>9</v>
      </c>
      <c r="R944">
        <f t="shared" si="85"/>
        <v>41.75</v>
      </c>
      <c r="S944" t="s">
        <v>8317</v>
      </c>
      <c r="T944" t="s">
        <v>8319</v>
      </c>
      <c r="U944" s="19">
        <f t="shared" si="88"/>
        <v>42418.843287037031</v>
      </c>
      <c r="V944">
        <f t="shared" si="89"/>
        <v>2016</v>
      </c>
    </row>
    <row r="945" spans="1:22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 s="19">
        <f t="shared" si="86"/>
        <v>42703.709548611107</v>
      </c>
      <c r="K945">
        <v>1477843305</v>
      </c>
      <c r="L945" s="19">
        <f t="shared" si="87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84"/>
        <v>10</v>
      </c>
      <c r="R945">
        <f t="shared" si="85"/>
        <v>24.08</v>
      </c>
      <c r="S945" t="s">
        <v>8317</v>
      </c>
      <c r="T945" t="s">
        <v>8319</v>
      </c>
      <c r="U945" s="19">
        <f t="shared" si="88"/>
        <v>42703.709548611107</v>
      </c>
      <c r="V945">
        <f t="shared" si="89"/>
        <v>2016</v>
      </c>
    </row>
    <row r="946" spans="1:22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9">
        <f t="shared" si="86"/>
        <v>42478.583333333328</v>
      </c>
      <c r="K946">
        <v>1458050450</v>
      </c>
      <c r="L946" s="19">
        <f t="shared" si="87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84"/>
        <v>13</v>
      </c>
      <c r="R946">
        <f t="shared" si="85"/>
        <v>69.41</v>
      </c>
      <c r="S946" t="s">
        <v>8317</v>
      </c>
      <c r="T946" t="s">
        <v>8319</v>
      </c>
      <c r="U946" s="19">
        <f t="shared" si="88"/>
        <v>42478.583333333328</v>
      </c>
      <c r="V946">
        <f t="shared" si="89"/>
        <v>2016</v>
      </c>
    </row>
    <row r="947" spans="1:22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9">
        <f t="shared" si="86"/>
        <v>42784.999305555553</v>
      </c>
      <c r="K947">
        <v>1482958626</v>
      </c>
      <c r="L947" s="19">
        <f t="shared" si="87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 t="shared" si="84"/>
        <v>2</v>
      </c>
      <c r="R947">
        <f t="shared" si="85"/>
        <v>155.25</v>
      </c>
      <c r="S947" t="s">
        <v>8317</v>
      </c>
      <c r="T947" t="s">
        <v>8319</v>
      </c>
      <c r="U947" s="19">
        <f t="shared" si="88"/>
        <v>42784.999305555553</v>
      </c>
      <c r="V947">
        <f t="shared" si="89"/>
        <v>2016</v>
      </c>
    </row>
    <row r="948" spans="1:22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 s="19">
        <f t="shared" si="86"/>
        <v>42622.750555555554</v>
      </c>
      <c r="K948">
        <v>1470852048</v>
      </c>
      <c r="L948" s="19">
        <f t="shared" si="87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84"/>
        <v>2</v>
      </c>
      <c r="R948">
        <f t="shared" si="85"/>
        <v>57.2</v>
      </c>
      <c r="S948" t="s">
        <v>8317</v>
      </c>
      <c r="T948" t="s">
        <v>8319</v>
      </c>
      <c r="U948" s="19">
        <f t="shared" si="88"/>
        <v>42622.750555555554</v>
      </c>
      <c r="V948">
        <f t="shared" si="89"/>
        <v>2016</v>
      </c>
    </row>
    <row r="949" spans="1:22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 s="19">
        <f t="shared" si="86"/>
        <v>42551.781319444446</v>
      </c>
      <c r="K949">
        <v>1462128306</v>
      </c>
      <c r="L949" s="19">
        <f t="shared" si="87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84"/>
        <v>0</v>
      </c>
      <c r="R949">
        <f t="shared" si="85"/>
        <v>0</v>
      </c>
      <c r="S949" t="s">
        <v>8317</v>
      </c>
      <c r="T949" t="s">
        <v>8319</v>
      </c>
      <c r="U949" s="19">
        <f t="shared" si="88"/>
        <v>42551.781319444446</v>
      </c>
      <c r="V949">
        <f t="shared" si="89"/>
        <v>2016</v>
      </c>
    </row>
    <row r="950" spans="1:22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 s="19">
        <f t="shared" si="86"/>
        <v>42441.828287037039</v>
      </c>
      <c r="K950">
        <v>1455220364</v>
      </c>
      <c r="L950" s="19">
        <f t="shared" si="87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84"/>
        <v>12</v>
      </c>
      <c r="R950">
        <f t="shared" si="85"/>
        <v>60</v>
      </c>
      <c r="S950" t="s">
        <v>8317</v>
      </c>
      <c r="T950" t="s">
        <v>8319</v>
      </c>
      <c r="U950" s="19">
        <f t="shared" si="88"/>
        <v>42441.828287037039</v>
      </c>
      <c r="V950">
        <f t="shared" si="89"/>
        <v>2016</v>
      </c>
    </row>
    <row r="951" spans="1:22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 s="19">
        <f t="shared" si="86"/>
        <v>42421.043703703705</v>
      </c>
      <c r="K951">
        <v>1450832576</v>
      </c>
      <c r="L951" s="19">
        <f t="shared" si="87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84"/>
        <v>1</v>
      </c>
      <c r="R951">
        <f t="shared" si="85"/>
        <v>39</v>
      </c>
      <c r="S951" t="s">
        <v>8317</v>
      </c>
      <c r="T951" t="s">
        <v>8319</v>
      </c>
      <c r="U951" s="19">
        <f t="shared" si="88"/>
        <v>42421.043703703705</v>
      </c>
      <c r="V951">
        <f t="shared" si="89"/>
        <v>2015</v>
      </c>
    </row>
    <row r="952" spans="1:22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9">
        <f t="shared" si="86"/>
        <v>42386.750706018516</v>
      </c>
      <c r="K952">
        <v>1450461661</v>
      </c>
      <c r="L952" s="19">
        <f t="shared" si="87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84"/>
        <v>28</v>
      </c>
      <c r="R952">
        <f t="shared" si="85"/>
        <v>58.42</v>
      </c>
      <c r="S952" t="s">
        <v>8317</v>
      </c>
      <c r="T952" t="s">
        <v>8319</v>
      </c>
      <c r="U952" s="19">
        <f t="shared" si="88"/>
        <v>42386.750706018516</v>
      </c>
      <c r="V952">
        <f t="shared" si="89"/>
        <v>2015</v>
      </c>
    </row>
    <row r="953" spans="1:22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9">
        <f t="shared" si="86"/>
        <v>42525.653611111105</v>
      </c>
      <c r="K953">
        <v>1461166872</v>
      </c>
      <c r="L953" s="19">
        <f t="shared" si="87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 t="shared" si="84"/>
        <v>38</v>
      </c>
      <c r="R953">
        <f t="shared" si="85"/>
        <v>158.63999999999999</v>
      </c>
      <c r="S953" t="s">
        <v>8317</v>
      </c>
      <c r="T953" t="s">
        <v>8319</v>
      </c>
      <c r="U953" s="19">
        <f t="shared" si="88"/>
        <v>42525.653611111105</v>
      </c>
      <c r="V953">
        <f t="shared" si="89"/>
        <v>2016</v>
      </c>
    </row>
    <row r="954" spans="1:22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9">
        <f t="shared" si="86"/>
        <v>42692.655231481483</v>
      </c>
      <c r="K954">
        <v>1476888212</v>
      </c>
      <c r="L954" s="19">
        <f t="shared" si="87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84"/>
        <v>40</v>
      </c>
      <c r="R954">
        <f t="shared" si="85"/>
        <v>99.86</v>
      </c>
      <c r="S954" t="s">
        <v>8317</v>
      </c>
      <c r="T954" t="s">
        <v>8319</v>
      </c>
      <c r="U954" s="19">
        <f t="shared" si="88"/>
        <v>42692.655231481483</v>
      </c>
      <c r="V954">
        <f t="shared" si="89"/>
        <v>2016</v>
      </c>
    </row>
    <row r="955" spans="1:22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 s="19">
        <f t="shared" si="86"/>
        <v>42029.164340277777</v>
      </c>
      <c r="K955">
        <v>1419566199</v>
      </c>
      <c r="L955" s="19">
        <f t="shared" si="87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84"/>
        <v>1</v>
      </c>
      <c r="R955">
        <f t="shared" si="85"/>
        <v>25.2</v>
      </c>
      <c r="S955" t="s">
        <v>8317</v>
      </c>
      <c r="T955" t="s">
        <v>8319</v>
      </c>
      <c r="U955" s="19">
        <f t="shared" si="88"/>
        <v>42029.164340277777</v>
      </c>
      <c r="V955">
        <f t="shared" si="89"/>
        <v>2014</v>
      </c>
    </row>
    <row r="956" spans="1:22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9">
        <f t="shared" si="86"/>
        <v>42236.833784722221</v>
      </c>
      <c r="K956">
        <v>1436472039</v>
      </c>
      <c r="L956" s="19">
        <f t="shared" si="87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84"/>
        <v>43</v>
      </c>
      <c r="R956">
        <f t="shared" si="85"/>
        <v>89.19</v>
      </c>
      <c r="S956" t="s">
        <v>8317</v>
      </c>
      <c r="T956" t="s">
        <v>8319</v>
      </c>
      <c r="U956" s="19">
        <f t="shared" si="88"/>
        <v>42236.833784722221</v>
      </c>
      <c r="V956">
        <f t="shared" si="89"/>
        <v>2015</v>
      </c>
    </row>
    <row r="957" spans="1:22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9">
        <f t="shared" si="86"/>
        <v>42626.295138888891</v>
      </c>
      <c r="K957">
        <v>1470294300</v>
      </c>
      <c r="L957" s="19">
        <f t="shared" si="87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84"/>
        <v>6</v>
      </c>
      <c r="R957">
        <f t="shared" si="85"/>
        <v>182.62</v>
      </c>
      <c r="S957" t="s">
        <v>8317</v>
      </c>
      <c r="T957" t="s">
        <v>8319</v>
      </c>
      <c r="U957" s="19">
        <f t="shared" si="88"/>
        <v>42626.295138888891</v>
      </c>
      <c r="V957">
        <f t="shared" si="89"/>
        <v>2016</v>
      </c>
    </row>
    <row r="958" spans="1:22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 s="19">
        <f t="shared" si="86"/>
        <v>42120.872210648144</v>
      </c>
      <c r="K958">
        <v>1424901359</v>
      </c>
      <c r="L958" s="19">
        <f t="shared" si="87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84"/>
        <v>2</v>
      </c>
      <c r="R958">
        <f t="shared" si="85"/>
        <v>50.65</v>
      </c>
      <c r="S958" t="s">
        <v>8317</v>
      </c>
      <c r="T958" t="s">
        <v>8319</v>
      </c>
      <c r="U958" s="19">
        <f t="shared" si="88"/>
        <v>42120.872210648144</v>
      </c>
      <c r="V958">
        <f t="shared" si="89"/>
        <v>2015</v>
      </c>
    </row>
    <row r="959" spans="1:22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 s="19">
        <f t="shared" si="86"/>
        <v>42691.594131944439</v>
      </c>
      <c r="K959">
        <v>1476710133</v>
      </c>
      <c r="L959" s="19">
        <f t="shared" si="87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84"/>
        <v>2</v>
      </c>
      <c r="R959">
        <f t="shared" si="85"/>
        <v>33.29</v>
      </c>
      <c r="S959" t="s">
        <v>8317</v>
      </c>
      <c r="T959" t="s">
        <v>8319</v>
      </c>
      <c r="U959" s="19">
        <f t="shared" si="88"/>
        <v>42691.594131944439</v>
      </c>
      <c r="V959">
        <f t="shared" si="89"/>
        <v>2016</v>
      </c>
    </row>
    <row r="960" spans="1:22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 s="19">
        <f t="shared" si="86"/>
        <v>42104.207638888889</v>
      </c>
      <c r="K960">
        <v>1426792563</v>
      </c>
      <c r="L960" s="19">
        <f t="shared" si="87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84"/>
        <v>11</v>
      </c>
      <c r="R960">
        <f t="shared" si="85"/>
        <v>51.82</v>
      </c>
      <c r="S960" t="s">
        <v>8317</v>
      </c>
      <c r="T960" t="s">
        <v>8319</v>
      </c>
      <c r="U960" s="19">
        <f t="shared" si="88"/>
        <v>42104.207638888889</v>
      </c>
      <c r="V960">
        <f t="shared" si="89"/>
        <v>2015</v>
      </c>
    </row>
    <row r="961" spans="1:22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9">
        <f t="shared" si="86"/>
        <v>42023.174363425926</v>
      </c>
      <c r="K961">
        <v>1419048665</v>
      </c>
      <c r="L961" s="19">
        <f t="shared" si="87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84"/>
        <v>39</v>
      </c>
      <c r="R961">
        <f t="shared" si="85"/>
        <v>113.63</v>
      </c>
      <c r="S961" t="s">
        <v>8317</v>
      </c>
      <c r="T961" t="s">
        <v>8319</v>
      </c>
      <c r="U961" s="19">
        <f t="shared" si="88"/>
        <v>42023.174363425926</v>
      </c>
      <c r="V961">
        <f t="shared" si="89"/>
        <v>2014</v>
      </c>
    </row>
    <row r="962" spans="1:22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9">
        <f t="shared" si="86"/>
        <v>42808.585127314815</v>
      </c>
      <c r="K962">
        <v>1485874955</v>
      </c>
      <c r="L962" s="19">
        <f t="shared" si="87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ref="Q962:Q1025" si="90">ROUND(E962/D962*100,0)</f>
        <v>46</v>
      </c>
      <c r="R962">
        <f t="shared" ref="R962:R1025" si="91">IFERROR(ROUND(E962/N962,2),0)</f>
        <v>136.46</v>
      </c>
      <c r="S962" t="s">
        <v>8317</v>
      </c>
      <c r="T962" t="s">
        <v>8319</v>
      </c>
      <c r="U962" s="19">
        <f t="shared" si="88"/>
        <v>42808.585127314815</v>
      </c>
      <c r="V962">
        <f t="shared" si="89"/>
        <v>2017</v>
      </c>
    </row>
    <row r="963" spans="1:22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9">
        <f t="shared" ref="J963:J1026" si="92">(((I963/60)/60)/24)+DATE(1970,1,1)</f>
        <v>42786.791666666672</v>
      </c>
      <c r="K963">
        <v>1483634335</v>
      </c>
      <c r="L963" s="19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si="90"/>
        <v>42</v>
      </c>
      <c r="R963">
        <f t="shared" si="91"/>
        <v>364.35</v>
      </c>
      <c r="S963" t="s">
        <v>8317</v>
      </c>
      <c r="T963" t="s">
        <v>8319</v>
      </c>
      <c r="U963" s="19">
        <f t="shared" ref="U963:U1026" si="94">(((I963/60)/60)/24)+DATE(1970,1,1)</f>
        <v>42786.791666666672</v>
      </c>
      <c r="V963">
        <f t="shared" ref="V963:V1026" si="95">YEAR(L963)</f>
        <v>2017</v>
      </c>
    </row>
    <row r="964" spans="1:22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 s="19">
        <f t="shared" si="92"/>
        <v>42411.712418981479</v>
      </c>
      <c r="K964">
        <v>1451927153</v>
      </c>
      <c r="L964" s="19">
        <f t="shared" si="93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90"/>
        <v>28</v>
      </c>
      <c r="R964">
        <f t="shared" si="91"/>
        <v>19.239999999999998</v>
      </c>
      <c r="S964" t="s">
        <v>8317</v>
      </c>
      <c r="T964" t="s">
        <v>8319</v>
      </c>
      <c r="U964" s="19">
        <f t="shared" si="94"/>
        <v>42411.712418981479</v>
      </c>
      <c r="V964">
        <f t="shared" si="95"/>
        <v>2016</v>
      </c>
    </row>
    <row r="965" spans="1:22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 s="19">
        <f t="shared" si="92"/>
        <v>42660.635636574079</v>
      </c>
      <c r="K965">
        <v>1473693319</v>
      </c>
      <c r="L965" s="19">
        <f t="shared" si="93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90"/>
        <v>1</v>
      </c>
      <c r="R965">
        <f t="shared" si="91"/>
        <v>41.89</v>
      </c>
      <c r="S965" t="s">
        <v>8317</v>
      </c>
      <c r="T965" t="s">
        <v>8319</v>
      </c>
      <c r="U965" s="19">
        <f t="shared" si="94"/>
        <v>42660.635636574079</v>
      </c>
      <c r="V965">
        <f t="shared" si="95"/>
        <v>2016</v>
      </c>
    </row>
    <row r="966" spans="1:22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 s="19">
        <f t="shared" si="92"/>
        <v>42248.628692129627</v>
      </c>
      <c r="K966">
        <v>1437663919</v>
      </c>
      <c r="L966" s="19">
        <f t="shared" si="93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90"/>
        <v>1</v>
      </c>
      <c r="R966">
        <f t="shared" si="91"/>
        <v>30.31</v>
      </c>
      <c r="S966" t="s">
        <v>8317</v>
      </c>
      <c r="T966" t="s">
        <v>8319</v>
      </c>
      <c r="U966" s="19">
        <f t="shared" si="94"/>
        <v>42248.628692129627</v>
      </c>
      <c r="V966">
        <f t="shared" si="95"/>
        <v>2015</v>
      </c>
    </row>
    <row r="967" spans="1:22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 s="19">
        <f t="shared" si="92"/>
        <v>42669.165972222225</v>
      </c>
      <c r="K967">
        <v>1474676646</v>
      </c>
      <c r="L967" s="19">
        <f t="shared" si="93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90"/>
        <v>1</v>
      </c>
      <c r="R967">
        <f t="shared" si="91"/>
        <v>49.67</v>
      </c>
      <c r="S967" t="s">
        <v>8317</v>
      </c>
      <c r="T967" t="s">
        <v>8319</v>
      </c>
      <c r="U967" s="19">
        <f t="shared" si="94"/>
        <v>42669.165972222225</v>
      </c>
      <c r="V967">
        <f t="shared" si="95"/>
        <v>2016</v>
      </c>
    </row>
    <row r="968" spans="1:22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9">
        <f t="shared" si="92"/>
        <v>42649.635787037041</v>
      </c>
      <c r="K968">
        <v>1473174932</v>
      </c>
      <c r="L968" s="19">
        <f t="shared" si="93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90"/>
        <v>15</v>
      </c>
      <c r="R968">
        <f t="shared" si="91"/>
        <v>59.2</v>
      </c>
      <c r="S968" t="s">
        <v>8317</v>
      </c>
      <c r="T968" t="s">
        <v>8319</v>
      </c>
      <c r="U968" s="19">
        <f t="shared" si="94"/>
        <v>42649.635787037041</v>
      </c>
      <c r="V968">
        <f t="shared" si="95"/>
        <v>2016</v>
      </c>
    </row>
    <row r="969" spans="1:22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9">
        <f t="shared" si="92"/>
        <v>42482.21266203704</v>
      </c>
      <c r="K969">
        <v>1456121174</v>
      </c>
      <c r="L969" s="19">
        <f t="shared" si="93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90"/>
        <v>18</v>
      </c>
      <c r="R969">
        <f t="shared" si="91"/>
        <v>43.98</v>
      </c>
      <c r="S969" t="s">
        <v>8317</v>
      </c>
      <c r="T969" t="s">
        <v>8319</v>
      </c>
      <c r="U969" s="19">
        <f t="shared" si="94"/>
        <v>42482.21266203704</v>
      </c>
      <c r="V969">
        <f t="shared" si="95"/>
        <v>2016</v>
      </c>
    </row>
    <row r="970" spans="1:22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 s="19">
        <f t="shared" si="92"/>
        <v>41866.847615740742</v>
      </c>
      <c r="K970">
        <v>1405542034</v>
      </c>
      <c r="L970" s="19">
        <f t="shared" si="93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90"/>
        <v>1</v>
      </c>
      <c r="R970">
        <f t="shared" si="91"/>
        <v>26.5</v>
      </c>
      <c r="S970" t="s">
        <v>8317</v>
      </c>
      <c r="T970" t="s">
        <v>8319</v>
      </c>
      <c r="U970" s="19">
        <f t="shared" si="94"/>
        <v>41866.847615740742</v>
      </c>
      <c r="V970">
        <f t="shared" si="95"/>
        <v>2014</v>
      </c>
    </row>
    <row r="971" spans="1:22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9">
        <f t="shared" si="92"/>
        <v>42775.30332175926</v>
      </c>
      <c r="K971">
        <v>1483773407</v>
      </c>
      <c r="L971" s="19">
        <f t="shared" si="93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90"/>
        <v>47</v>
      </c>
      <c r="R971">
        <f t="shared" si="91"/>
        <v>1272.73</v>
      </c>
      <c r="S971" t="s">
        <v>8317</v>
      </c>
      <c r="T971" t="s">
        <v>8319</v>
      </c>
      <c r="U971" s="19">
        <f t="shared" si="94"/>
        <v>42775.30332175926</v>
      </c>
      <c r="V971">
        <f t="shared" si="95"/>
        <v>2017</v>
      </c>
    </row>
    <row r="972" spans="1:22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9">
        <f t="shared" si="92"/>
        <v>42758.207638888889</v>
      </c>
      <c r="K972">
        <v>1481951853</v>
      </c>
      <c r="L972" s="19">
        <f t="shared" si="93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90"/>
        <v>46</v>
      </c>
      <c r="R972">
        <f t="shared" si="91"/>
        <v>164</v>
      </c>
      <c r="S972" t="s">
        <v>8317</v>
      </c>
      <c r="T972" t="s">
        <v>8319</v>
      </c>
      <c r="U972" s="19">
        <f t="shared" si="94"/>
        <v>42758.207638888889</v>
      </c>
      <c r="V972">
        <f t="shared" si="95"/>
        <v>2016</v>
      </c>
    </row>
    <row r="973" spans="1:22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 s="19">
        <f t="shared" si="92"/>
        <v>42156.709027777775</v>
      </c>
      <c r="K973">
        <v>1429290060</v>
      </c>
      <c r="L973" s="19">
        <f t="shared" si="93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90"/>
        <v>0</v>
      </c>
      <c r="R973">
        <f t="shared" si="91"/>
        <v>45.2</v>
      </c>
      <c r="S973" t="s">
        <v>8317</v>
      </c>
      <c r="T973" t="s">
        <v>8319</v>
      </c>
      <c r="U973" s="19">
        <f t="shared" si="94"/>
        <v>42156.709027777775</v>
      </c>
      <c r="V973">
        <f t="shared" si="95"/>
        <v>2015</v>
      </c>
    </row>
    <row r="974" spans="1:22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9">
        <f t="shared" si="92"/>
        <v>41886.290972222225</v>
      </c>
      <c r="K974">
        <v>1407271598</v>
      </c>
      <c r="L974" s="19">
        <f t="shared" si="93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90"/>
        <v>35</v>
      </c>
      <c r="R974">
        <f t="shared" si="91"/>
        <v>153.88999999999999</v>
      </c>
      <c r="S974" t="s">
        <v>8317</v>
      </c>
      <c r="T974" t="s">
        <v>8319</v>
      </c>
      <c r="U974" s="19">
        <f t="shared" si="94"/>
        <v>41886.290972222225</v>
      </c>
      <c r="V974">
        <f t="shared" si="95"/>
        <v>2014</v>
      </c>
    </row>
    <row r="975" spans="1:22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 s="19">
        <f t="shared" si="92"/>
        <v>42317.056631944448</v>
      </c>
      <c r="K975">
        <v>1441844493</v>
      </c>
      <c r="L975" s="19">
        <f t="shared" si="93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90"/>
        <v>2</v>
      </c>
      <c r="R975">
        <f t="shared" si="91"/>
        <v>51.38</v>
      </c>
      <c r="S975" t="s">
        <v>8317</v>
      </c>
      <c r="T975" t="s">
        <v>8319</v>
      </c>
      <c r="U975" s="19">
        <f t="shared" si="94"/>
        <v>42317.056631944448</v>
      </c>
      <c r="V975">
        <f t="shared" si="95"/>
        <v>2015</v>
      </c>
    </row>
    <row r="976" spans="1:22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 s="19">
        <f t="shared" si="92"/>
        <v>42454.707824074074</v>
      </c>
      <c r="K976">
        <v>1456336756</v>
      </c>
      <c r="L976" s="19">
        <f t="shared" si="93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90"/>
        <v>1</v>
      </c>
      <c r="R976">
        <f t="shared" si="91"/>
        <v>93.33</v>
      </c>
      <c r="S976" t="s">
        <v>8317</v>
      </c>
      <c r="T976" t="s">
        <v>8319</v>
      </c>
      <c r="U976" s="19">
        <f t="shared" si="94"/>
        <v>42454.707824074074</v>
      </c>
      <c r="V976">
        <f t="shared" si="95"/>
        <v>2016</v>
      </c>
    </row>
    <row r="977" spans="1:22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9">
        <f t="shared" si="92"/>
        <v>42549.696585648147</v>
      </c>
      <c r="K977">
        <v>1461948185</v>
      </c>
      <c r="L977" s="19">
        <f t="shared" si="93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90"/>
        <v>3</v>
      </c>
      <c r="R977">
        <f t="shared" si="91"/>
        <v>108.63</v>
      </c>
      <c r="S977" t="s">
        <v>8317</v>
      </c>
      <c r="T977" t="s">
        <v>8319</v>
      </c>
      <c r="U977" s="19">
        <f t="shared" si="94"/>
        <v>42549.696585648147</v>
      </c>
      <c r="V977">
        <f t="shared" si="95"/>
        <v>2016</v>
      </c>
    </row>
    <row r="978" spans="1:22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9">
        <f t="shared" si="92"/>
        <v>42230.058993055558</v>
      </c>
      <c r="K978">
        <v>1435627497</v>
      </c>
      <c r="L978" s="19">
        <f t="shared" si="93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90"/>
        <v>2</v>
      </c>
      <c r="R978">
        <f t="shared" si="91"/>
        <v>160.5</v>
      </c>
      <c r="S978" t="s">
        <v>8317</v>
      </c>
      <c r="T978" t="s">
        <v>8319</v>
      </c>
      <c r="U978" s="19">
        <f t="shared" si="94"/>
        <v>42230.058993055558</v>
      </c>
      <c r="V978">
        <f t="shared" si="95"/>
        <v>2015</v>
      </c>
    </row>
    <row r="979" spans="1:22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 s="19">
        <f t="shared" si="92"/>
        <v>42421.942094907412</v>
      </c>
      <c r="K979">
        <v>1453502197</v>
      </c>
      <c r="L979" s="19">
        <f t="shared" si="93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90"/>
        <v>34</v>
      </c>
      <c r="R979">
        <f t="shared" si="91"/>
        <v>75.75</v>
      </c>
      <c r="S979" t="s">
        <v>8317</v>
      </c>
      <c r="T979" t="s">
        <v>8319</v>
      </c>
      <c r="U979" s="19">
        <f t="shared" si="94"/>
        <v>42421.942094907412</v>
      </c>
      <c r="V979">
        <f t="shared" si="95"/>
        <v>2016</v>
      </c>
    </row>
    <row r="980" spans="1:22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9">
        <f t="shared" si="92"/>
        <v>42425.309039351851</v>
      </c>
      <c r="K980">
        <v>1453793101</v>
      </c>
      <c r="L980" s="19">
        <f t="shared" si="93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90"/>
        <v>56</v>
      </c>
      <c r="R980">
        <f t="shared" si="91"/>
        <v>790.84</v>
      </c>
      <c r="S980" t="s">
        <v>8317</v>
      </c>
      <c r="T980" t="s">
        <v>8319</v>
      </c>
      <c r="U980" s="19">
        <f t="shared" si="94"/>
        <v>42425.309039351851</v>
      </c>
      <c r="V980">
        <f t="shared" si="95"/>
        <v>2016</v>
      </c>
    </row>
    <row r="981" spans="1:22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9">
        <f t="shared" si="92"/>
        <v>42541.790972222225</v>
      </c>
      <c r="K981">
        <v>1463392828</v>
      </c>
      <c r="L981" s="19">
        <f t="shared" si="93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 t="shared" si="90"/>
        <v>83</v>
      </c>
      <c r="R981">
        <f t="shared" si="91"/>
        <v>301.94</v>
      </c>
      <c r="S981" t="s">
        <v>8317</v>
      </c>
      <c r="T981" t="s">
        <v>8319</v>
      </c>
      <c r="U981" s="19">
        <f t="shared" si="94"/>
        <v>42541.790972222225</v>
      </c>
      <c r="V981">
        <f t="shared" si="95"/>
        <v>2016</v>
      </c>
    </row>
    <row r="982" spans="1:22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9">
        <f t="shared" si="92"/>
        <v>41973.945856481485</v>
      </c>
      <c r="K982">
        <v>1413495722</v>
      </c>
      <c r="L982" s="19">
        <f t="shared" si="93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90"/>
        <v>15</v>
      </c>
      <c r="R982">
        <f t="shared" si="91"/>
        <v>47.94</v>
      </c>
      <c r="S982" t="s">
        <v>8317</v>
      </c>
      <c r="T982" t="s">
        <v>8319</v>
      </c>
      <c r="U982" s="19">
        <f t="shared" si="94"/>
        <v>41973.945856481485</v>
      </c>
      <c r="V982">
        <f t="shared" si="95"/>
        <v>2014</v>
      </c>
    </row>
    <row r="983" spans="1:22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 s="19">
        <f t="shared" si="92"/>
        <v>41860.947013888886</v>
      </c>
      <c r="K983">
        <v>1405032222</v>
      </c>
      <c r="L983" s="19">
        <f t="shared" si="93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90"/>
        <v>0</v>
      </c>
      <c r="R983">
        <f t="shared" si="91"/>
        <v>2.75</v>
      </c>
      <c r="S983" t="s">
        <v>8317</v>
      </c>
      <c r="T983" t="s">
        <v>8319</v>
      </c>
      <c r="U983" s="19">
        <f t="shared" si="94"/>
        <v>41860.947013888886</v>
      </c>
      <c r="V983">
        <f t="shared" si="95"/>
        <v>2014</v>
      </c>
    </row>
    <row r="984" spans="1:22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 s="19">
        <f t="shared" si="92"/>
        <v>42645.753310185188</v>
      </c>
      <c r="K984">
        <v>1472839486</v>
      </c>
      <c r="L984" s="19">
        <f t="shared" si="93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90"/>
        <v>0</v>
      </c>
      <c r="R984">
        <f t="shared" si="91"/>
        <v>1</v>
      </c>
      <c r="S984" t="s">
        <v>8317</v>
      </c>
      <c r="T984" t="s">
        <v>8319</v>
      </c>
      <c r="U984" s="19">
        <f t="shared" si="94"/>
        <v>42645.753310185188</v>
      </c>
      <c r="V984">
        <f t="shared" si="95"/>
        <v>2016</v>
      </c>
    </row>
    <row r="985" spans="1:22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9">
        <f t="shared" si="92"/>
        <v>42605.870833333334</v>
      </c>
      <c r="K985">
        <v>1469289685</v>
      </c>
      <c r="L985" s="19">
        <f t="shared" si="93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 t="shared" si="90"/>
        <v>30</v>
      </c>
      <c r="R985">
        <f t="shared" si="91"/>
        <v>171.79</v>
      </c>
      <c r="S985" t="s">
        <v>8317</v>
      </c>
      <c r="T985" t="s">
        <v>8319</v>
      </c>
      <c r="U985" s="19">
        <f t="shared" si="94"/>
        <v>42605.870833333334</v>
      </c>
      <c r="V985">
        <f t="shared" si="95"/>
        <v>2016</v>
      </c>
    </row>
    <row r="986" spans="1:22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 s="19">
        <f t="shared" si="92"/>
        <v>42091.074166666673</v>
      </c>
      <c r="K986">
        <v>1424918808</v>
      </c>
      <c r="L986" s="19">
        <f t="shared" si="93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90"/>
        <v>1</v>
      </c>
      <c r="R986">
        <f t="shared" si="91"/>
        <v>35.33</v>
      </c>
      <c r="S986" t="s">
        <v>8317</v>
      </c>
      <c r="T986" t="s">
        <v>8319</v>
      </c>
      <c r="U986" s="19">
        <f t="shared" si="94"/>
        <v>42091.074166666673</v>
      </c>
      <c r="V986">
        <f t="shared" si="95"/>
        <v>2015</v>
      </c>
    </row>
    <row r="987" spans="1:22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9">
        <f t="shared" si="92"/>
        <v>42369.958333333328</v>
      </c>
      <c r="K987">
        <v>1449011610</v>
      </c>
      <c r="L987" s="19">
        <f t="shared" si="93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90"/>
        <v>6</v>
      </c>
      <c r="R987">
        <f t="shared" si="91"/>
        <v>82.09</v>
      </c>
      <c r="S987" t="s">
        <v>8317</v>
      </c>
      <c r="T987" t="s">
        <v>8319</v>
      </c>
      <c r="U987" s="19">
        <f t="shared" si="94"/>
        <v>42369.958333333328</v>
      </c>
      <c r="V987">
        <f t="shared" si="95"/>
        <v>2015</v>
      </c>
    </row>
    <row r="988" spans="1:22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9">
        <f t="shared" si="92"/>
        <v>42379</v>
      </c>
      <c r="K988">
        <v>1447698300</v>
      </c>
      <c r="L988" s="19">
        <f t="shared" si="93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90"/>
        <v>13</v>
      </c>
      <c r="R988">
        <f t="shared" si="91"/>
        <v>110.87</v>
      </c>
      <c r="S988" t="s">
        <v>8317</v>
      </c>
      <c r="T988" t="s">
        <v>8319</v>
      </c>
      <c r="U988" s="19">
        <f t="shared" si="94"/>
        <v>42379</v>
      </c>
      <c r="V988">
        <f t="shared" si="95"/>
        <v>2015</v>
      </c>
    </row>
    <row r="989" spans="1:22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9">
        <f t="shared" si="92"/>
        <v>41813.294560185182</v>
      </c>
      <c r="K989">
        <v>1400051050</v>
      </c>
      <c r="L989" s="19">
        <f t="shared" si="93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90"/>
        <v>13</v>
      </c>
      <c r="R989">
        <f t="shared" si="91"/>
        <v>161.22</v>
      </c>
      <c r="S989" t="s">
        <v>8317</v>
      </c>
      <c r="T989" t="s">
        <v>8319</v>
      </c>
      <c r="U989" s="19">
        <f t="shared" si="94"/>
        <v>41813.294560185182</v>
      </c>
      <c r="V989">
        <f t="shared" si="95"/>
        <v>2014</v>
      </c>
    </row>
    <row r="990" spans="1:22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 s="19">
        <f t="shared" si="92"/>
        <v>42644.356770833328</v>
      </c>
      <c r="K990">
        <v>1472718825</v>
      </c>
      <c r="L990" s="19">
        <f t="shared" si="93"/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90"/>
        <v>0</v>
      </c>
      <c r="R990">
        <f t="shared" si="91"/>
        <v>0</v>
      </c>
      <c r="S990" t="s">
        <v>8317</v>
      </c>
      <c r="T990" t="s">
        <v>8319</v>
      </c>
      <c r="U990" s="19">
        <f t="shared" si="94"/>
        <v>42644.356770833328</v>
      </c>
      <c r="V990">
        <f t="shared" si="95"/>
        <v>2016</v>
      </c>
    </row>
    <row r="991" spans="1:22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9">
        <f t="shared" si="92"/>
        <v>42641.933969907404</v>
      </c>
      <c r="K991">
        <v>1472509495</v>
      </c>
      <c r="L991" s="19">
        <f t="shared" si="93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90"/>
        <v>17</v>
      </c>
      <c r="R991">
        <f t="shared" si="91"/>
        <v>52.41</v>
      </c>
      <c r="S991" t="s">
        <v>8317</v>
      </c>
      <c r="T991" t="s">
        <v>8319</v>
      </c>
      <c r="U991" s="19">
        <f t="shared" si="94"/>
        <v>42641.933969907404</v>
      </c>
      <c r="V991">
        <f t="shared" si="95"/>
        <v>2016</v>
      </c>
    </row>
    <row r="992" spans="1:22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 s="19">
        <f t="shared" si="92"/>
        <v>41885.784305555557</v>
      </c>
      <c r="K992">
        <v>1407178164</v>
      </c>
      <c r="L992" s="19">
        <f t="shared" si="93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90"/>
        <v>0</v>
      </c>
      <c r="R992">
        <f t="shared" si="91"/>
        <v>13</v>
      </c>
      <c r="S992" t="s">
        <v>8317</v>
      </c>
      <c r="T992" t="s">
        <v>8319</v>
      </c>
      <c r="U992" s="19">
        <f t="shared" si="94"/>
        <v>41885.784305555557</v>
      </c>
      <c r="V992">
        <f t="shared" si="95"/>
        <v>2014</v>
      </c>
    </row>
    <row r="993" spans="1:22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 s="19">
        <f t="shared" si="92"/>
        <v>42563.785416666666</v>
      </c>
      <c r="K993">
        <v>1466186988</v>
      </c>
      <c r="L993" s="19">
        <f t="shared" si="93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90"/>
        <v>4</v>
      </c>
      <c r="R993">
        <f t="shared" si="91"/>
        <v>30.29</v>
      </c>
      <c r="S993" t="s">
        <v>8317</v>
      </c>
      <c r="T993" t="s">
        <v>8319</v>
      </c>
      <c r="U993" s="19">
        <f t="shared" si="94"/>
        <v>42563.785416666666</v>
      </c>
      <c r="V993">
        <f t="shared" si="95"/>
        <v>2016</v>
      </c>
    </row>
    <row r="994" spans="1:22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 s="19">
        <f t="shared" si="92"/>
        <v>42497.883321759262</v>
      </c>
      <c r="K994">
        <v>1457475119</v>
      </c>
      <c r="L994" s="19">
        <f t="shared" si="93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 t="shared" si="90"/>
        <v>0</v>
      </c>
      <c r="R994">
        <f t="shared" si="91"/>
        <v>116.75</v>
      </c>
      <c r="S994" t="s">
        <v>8317</v>
      </c>
      <c r="T994" t="s">
        <v>8319</v>
      </c>
      <c r="U994" s="19">
        <f t="shared" si="94"/>
        <v>42497.883321759262</v>
      </c>
      <c r="V994">
        <f t="shared" si="95"/>
        <v>2016</v>
      </c>
    </row>
    <row r="995" spans="1:22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9">
        <f t="shared" si="92"/>
        <v>42686.208333333328</v>
      </c>
      <c r="K995">
        <v>1476054568</v>
      </c>
      <c r="L995" s="19">
        <f t="shared" si="93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90"/>
        <v>25</v>
      </c>
      <c r="R995">
        <f t="shared" si="91"/>
        <v>89.6</v>
      </c>
      <c r="S995" t="s">
        <v>8317</v>
      </c>
      <c r="T995" t="s">
        <v>8319</v>
      </c>
      <c r="U995" s="19">
        <f t="shared" si="94"/>
        <v>42686.208333333328</v>
      </c>
      <c r="V995">
        <f t="shared" si="95"/>
        <v>2016</v>
      </c>
    </row>
    <row r="996" spans="1:22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9">
        <f t="shared" si="92"/>
        <v>41973.957638888889</v>
      </c>
      <c r="K996">
        <v>1412835530</v>
      </c>
      <c r="L996" s="19">
        <f t="shared" si="93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90"/>
        <v>2</v>
      </c>
      <c r="R996">
        <f t="shared" si="91"/>
        <v>424.45</v>
      </c>
      <c r="S996" t="s">
        <v>8317</v>
      </c>
      <c r="T996" t="s">
        <v>8319</v>
      </c>
      <c r="U996" s="19">
        <f t="shared" si="94"/>
        <v>41973.957638888889</v>
      </c>
      <c r="V996">
        <f t="shared" si="95"/>
        <v>2014</v>
      </c>
    </row>
    <row r="997" spans="1:22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 s="19">
        <f t="shared" si="92"/>
        <v>41972.666666666672</v>
      </c>
      <c r="K997">
        <v>1415140480</v>
      </c>
      <c r="L997" s="19">
        <f t="shared" si="93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90"/>
        <v>7</v>
      </c>
      <c r="R997">
        <f t="shared" si="91"/>
        <v>80.67</v>
      </c>
      <c r="S997" t="s">
        <v>8317</v>
      </c>
      <c r="T997" t="s">
        <v>8319</v>
      </c>
      <c r="U997" s="19">
        <f t="shared" si="94"/>
        <v>41972.666666666672</v>
      </c>
      <c r="V997">
        <f t="shared" si="95"/>
        <v>2014</v>
      </c>
    </row>
    <row r="998" spans="1:22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 s="19">
        <f t="shared" si="92"/>
        <v>41847.643750000003</v>
      </c>
      <c r="K998">
        <v>1403902060</v>
      </c>
      <c r="L998" s="19">
        <f t="shared" si="93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90"/>
        <v>2</v>
      </c>
      <c r="R998">
        <f t="shared" si="91"/>
        <v>13</v>
      </c>
      <c r="S998" t="s">
        <v>8317</v>
      </c>
      <c r="T998" t="s">
        <v>8319</v>
      </c>
      <c r="U998" s="19">
        <f t="shared" si="94"/>
        <v>41847.643750000003</v>
      </c>
      <c r="V998">
        <f t="shared" si="95"/>
        <v>2014</v>
      </c>
    </row>
    <row r="999" spans="1:22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 s="19">
        <f t="shared" si="92"/>
        <v>41971.144641203704</v>
      </c>
      <c r="K999">
        <v>1414549697</v>
      </c>
      <c r="L999" s="19">
        <f t="shared" si="93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90"/>
        <v>1</v>
      </c>
      <c r="R999">
        <f t="shared" si="91"/>
        <v>8.1300000000000008</v>
      </c>
      <c r="S999" t="s">
        <v>8317</v>
      </c>
      <c r="T999" t="s">
        <v>8319</v>
      </c>
      <c r="U999" s="19">
        <f t="shared" si="94"/>
        <v>41971.144641203704</v>
      </c>
      <c r="V999">
        <f t="shared" si="95"/>
        <v>2014</v>
      </c>
    </row>
    <row r="1000" spans="1:22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9">
        <f t="shared" si="92"/>
        <v>42327.210659722223</v>
      </c>
      <c r="K1000">
        <v>1444017801</v>
      </c>
      <c r="L1000" s="19">
        <f t="shared" si="93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90"/>
        <v>59</v>
      </c>
      <c r="R1000">
        <f t="shared" si="91"/>
        <v>153.43</v>
      </c>
      <c r="S1000" t="s">
        <v>8317</v>
      </c>
      <c r="T1000" t="s">
        <v>8319</v>
      </c>
      <c r="U1000" s="19">
        <f t="shared" si="94"/>
        <v>42327.210659722223</v>
      </c>
      <c r="V1000">
        <f t="shared" si="95"/>
        <v>2015</v>
      </c>
    </row>
    <row r="1001" spans="1:22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9">
        <f t="shared" si="92"/>
        <v>41956.334722222222</v>
      </c>
      <c r="K1001">
        <v>1413270690</v>
      </c>
      <c r="L1001" s="19">
        <f t="shared" si="93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90"/>
        <v>8</v>
      </c>
      <c r="R1001">
        <f t="shared" si="91"/>
        <v>292.08</v>
      </c>
      <c r="S1001" t="s">
        <v>8317</v>
      </c>
      <c r="T1001" t="s">
        <v>8319</v>
      </c>
      <c r="U1001" s="19">
        <f t="shared" si="94"/>
        <v>41956.334722222222</v>
      </c>
      <c r="V1001">
        <f t="shared" si="95"/>
        <v>2014</v>
      </c>
    </row>
    <row r="1002" spans="1:22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9">
        <f t="shared" si="92"/>
        <v>42809.018055555556</v>
      </c>
      <c r="K1002">
        <v>1484357160</v>
      </c>
      <c r="L1002" s="19">
        <f t="shared" si="93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 t="shared" si="90"/>
        <v>2</v>
      </c>
      <c r="R1002">
        <f t="shared" si="91"/>
        <v>3304</v>
      </c>
      <c r="S1002" t="s">
        <v>8317</v>
      </c>
      <c r="T1002" t="s">
        <v>8319</v>
      </c>
      <c r="U1002" s="19">
        <f t="shared" si="94"/>
        <v>42809.018055555556</v>
      </c>
      <c r="V1002">
        <f t="shared" si="95"/>
        <v>2017</v>
      </c>
    </row>
    <row r="1003" spans="1:22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9">
        <f t="shared" si="92"/>
        <v>42765.720057870371</v>
      </c>
      <c r="K1003">
        <v>1481908613</v>
      </c>
      <c r="L1003" s="19">
        <f t="shared" si="93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90"/>
        <v>104</v>
      </c>
      <c r="R1003">
        <f t="shared" si="91"/>
        <v>1300</v>
      </c>
      <c r="S1003" t="s">
        <v>8317</v>
      </c>
      <c r="T1003" t="s">
        <v>8319</v>
      </c>
      <c r="U1003" s="19">
        <f t="shared" si="94"/>
        <v>42765.720057870371</v>
      </c>
      <c r="V1003">
        <f t="shared" si="95"/>
        <v>2016</v>
      </c>
    </row>
    <row r="1004" spans="1:22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9">
        <f t="shared" si="92"/>
        <v>42355.249305555553</v>
      </c>
      <c r="K1004">
        <v>1447777514</v>
      </c>
      <c r="L1004" s="19">
        <f t="shared" si="93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90"/>
        <v>30</v>
      </c>
      <c r="R1004">
        <f t="shared" si="91"/>
        <v>134.55000000000001</v>
      </c>
      <c r="S1004" t="s">
        <v>8317</v>
      </c>
      <c r="T1004" t="s">
        <v>8319</v>
      </c>
      <c r="U1004" s="19">
        <f t="shared" si="94"/>
        <v>42355.249305555553</v>
      </c>
      <c r="V1004">
        <f t="shared" si="95"/>
        <v>2015</v>
      </c>
    </row>
    <row r="1005" spans="1:22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9">
        <f t="shared" si="92"/>
        <v>42810.667372685188</v>
      </c>
      <c r="K1005">
        <v>1487091661</v>
      </c>
      <c r="L1005" s="19">
        <f t="shared" si="93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90"/>
        <v>16</v>
      </c>
      <c r="R1005">
        <f t="shared" si="91"/>
        <v>214.07</v>
      </c>
      <c r="S1005" t="s">
        <v>8317</v>
      </c>
      <c r="T1005" t="s">
        <v>8319</v>
      </c>
      <c r="U1005" s="19">
        <f t="shared" si="94"/>
        <v>42810.667372685188</v>
      </c>
      <c r="V1005">
        <f t="shared" si="95"/>
        <v>2017</v>
      </c>
    </row>
    <row r="1006" spans="1:22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9">
        <f t="shared" si="92"/>
        <v>42418.708645833336</v>
      </c>
      <c r="K1006">
        <v>1453222827</v>
      </c>
      <c r="L1006" s="19">
        <f t="shared" si="93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90"/>
        <v>82</v>
      </c>
      <c r="R1006">
        <f t="shared" si="91"/>
        <v>216.34</v>
      </c>
      <c r="S1006" t="s">
        <v>8317</v>
      </c>
      <c r="T1006" t="s">
        <v>8319</v>
      </c>
      <c r="U1006" s="19">
        <f t="shared" si="94"/>
        <v>42418.708645833336</v>
      </c>
      <c r="V1006">
        <f t="shared" si="95"/>
        <v>2016</v>
      </c>
    </row>
    <row r="1007" spans="1:22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9">
        <f t="shared" si="92"/>
        <v>42307.624803240738</v>
      </c>
      <c r="K1007">
        <v>1443538783</v>
      </c>
      <c r="L1007" s="19">
        <f t="shared" si="93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 t="shared" si="90"/>
        <v>75</v>
      </c>
      <c r="R1007">
        <f t="shared" si="91"/>
        <v>932.31</v>
      </c>
      <c r="S1007" t="s">
        <v>8317</v>
      </c>
      <c r="T1007" t="s">
        <v>8319</v>
      </c>
      <c r="U1007" s="19">
        <f t="shared" si="94"/>
        <v>42307.624803240738</v>
      </c>
      <c r="V1007">
        <f t="shared" si="95"/>
        <v>2015</v>
      </c>
    </row>
    <row r="1008" spans="1:22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9">
        <f t="shared" si="92"/>
        <v>41985.299305555556</v>
      </c>
      <c r="K1008">
        <v>1417654672</v>
      </c>
      <c r="L1008" s="19">
        <f t="shared" si="93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90"/>
        <v>6</v>
      </c>
      <c r="R1008">
        <f t="shared" si="91"/>
        <v>29.25</v>
      </c>
      <c r="S1008" t="s">
        <v>8317</v>
      </c>
      <c r="T1008" t="s">
        <v>8319</v>
      </c>
      <c r="U1008" s="19">
        <f t="shared" si="94"/>
        <v>41985.299305555556</v>
      </c>
      <c r="V1008">
        <f t="shared" si="95"/>
        <v>2014</v>
      </c>
    </row>
    <row r="1009" spans="1:22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9">
        <f t="shared" si="92"/>
        <v>42718.6252662037</v>
      </c>
      <c r="K1009">
        <v>1478095223</v>
      </c>
      <c r="L1009" s="19">
        <f t="shared" si="93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90"/>
        <v>44</v>
      </c>
      <c r="R1009">
        <f t="shared" si="91"/>
        <v>174.95</v>
      </c>
      <c r="S1009" t="s">
        <v>8317</v>
      </c>
      <c r="T1009" t="s">
        <v>8319</v>
      </c>
      <c r="U1009" s="19">
        <f t="shared" si="94"/>
        <v>42718.6252662037</v>
      </c>
      <c r="V1009">
        <f t="shared" si="95"/>
        <v>2016</v>
      </c>
    </row>
    <row r="1010" spans="1:22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9">
        <f t="shared" si="92"/>
        <v>42732.809201388889</v>
      </c>
      <c r="K1010">
        <v>1480361115</v>
      </c>
      <c r="L1010" s="19">
        <f t="shared" si="93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90"/>
        <v>0</v>
      </c>
      <c r="R1010">
        <f t="shared" si="91"/>
        <v>250</v>
      </c>
      <c r="S1010" t="s">
        <v>8317</v>
      </c>
      <c r="T1010" t="s">
        <v>8319</v>
      </c>
      <c r="U1010" s="19">
        <f t="shared" si="94"/>
        <v>42732.809201388889</v>
      </c>
      <c r="V1010">
        <f t="shared" si="95"/>
        <v>2016</v>
      </c>
    </row>
    <row r="1011" spans="1:22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9">
        <f t="shared" si="92"/>
        <v>42540.604699074072</v>
      </c>
      <c r="K1011">
        <v>1463754646</v>
      </c>
      <c r="L1011" s="19">
        <f t="shared" si="93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90"/>
        <v>13</v>
      </c>
      <c r="R1011">
        <f t="shared" si="91"/>
        <v>65</v>
      </c>
      <c r="S1011" t="s">
        <v>8317</v>
      </c>
      <c r="T1011" t="s">
        <v>8319</v>
      </c>
      <c r="U1011" s="19">
        <f t="shared" si="94"/>
        <v>42540.604699074072</v>
      </c>
      <c r="V1011">
        <f t="shared" si="95"/>
        <v>2016</v>
      </c>
    </row>
    <row r="1012" spans="1:22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9">
        <f t="shared" si="92"/>
        <v>42618.124305555553</v>
      </c>
      <c r="K1012">
        <v>1468180462</v>
      </c>
      <c r="L1012" s="19">
        <f t="shared" si="93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 t="shared" si="90"/>
        <v>0</v>
      </c>
      <c r="R1012">
        <f t="shared" si="91"/>
        <v>55</v>
      </c>
      <c r="S1012" t="s">
        <v>8317</v>
      </c>
      <c r="T1012" t="s">
        <v>8319</v>
      </c>
      <c r="U1012" s="19">
        <f t="shared" si="94"/>
        <v>42618.124305555553</v>
      </c>
      <c r="V1012">
        <f t="shared" si="95"/>
        <v>2016</v>
      </c>
    </row>
    <row r="1013" spans="1:22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9">
        <f t="shared" si="92"/>
        <v>41991.898090277777</v>
      </c>
      <c r="K1013">
        <v>1415050395</v>
      </c>
      <c r="L1013" s="19">
        <f t="shared" si="93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90"/>
        <v>0</v>
      </c>
      <c r="R1013">
        <f t="shared" si="91"/>
        <v>75</v>
      </c>
      <c r="S1013" t="s">
        <v>8317</v>
      </c>
      <c r="T1013" t="s">
        <v>8319</v>
      </c>
      <c r="U1013" s="19">
        <f t="shared" si="94"/>
        <v>41991.898090277777</v>
      </c>
      <c r="V1013">
        <f t="shared" si="95"/>
        <v>2014</v>
      </c>
    </row>
    <row r="1014" spans="1:22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9">
        <f t="shared" si="92"/>
        <v>42759.440416666665</v>
      </c>
      <c r="K1014">
        <v>1481366052</v>
      </c>
      <c r="L1014" s="19">
        <f t="shared" si="93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90"/>
        <v>21535</v>
      </c>
      <c r="R1014">
        <f t="shared" si="91"/>
        <v>1389.36</v>
      </c>
      <c r="S1014" t="s">
        <v>8317</v>
      </c>
      <c r="T1014" t="s">
        <v>8319</v>
      </c>
      <c r="U1014" s="19">
        <f t="shared" si="94"/>
        <v>42759.440416666665</v>
      </c>
      <c r="V1014">
        <f t="shared" si="95"/>
        <v>2016</v>
      </c>
    </row>
    <row r="1015" spans="1:22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9">
        <f t="shared" si="92"/>
        <v>42367.833333333328</v>
      </c>
      <c r="K1015">
        <v>1449000056</v>
      </c>
      <c r="L1015" s="19">
        <f t="shared" si="93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90"/>
        <v>35</v>
      </c>
      <c r="R1015">
        <f t="shared" si="91"/>
        <v>95.91</v>
      </c>
      <c r="S1015" t="s">
        <v>8317</v>
      </c>
      <c r="T1015" t="s">
        <v>8319</v>
      </c>
      <c r="U1015" s="19">
        <f t="shared" si="94"/>
        <v>42367.833333333328</v>
      </c>
      <c r="V1015">
        <f t="shared" si="95"/>
        <v>2015</v>
      </c>
    </row>
    <row r="1016" spans="1:22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9">
        <f t="shared" si="92"/>
        <v>42005.002488425926</v>
      </c>
      <c r="K1016">
        <v>1415750615</v>
      </c>
      <c r="L1016" s="19">
        <f t="shared" si="93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90"/>
        <v>31</v>
      </c>
      <c r="R1016">
        <f t="shared" si="91"/>
        <v>191.25</v>
      </c>
      <c r="S1016" t="s">
        <v>8317</v>
      </c>
      <c r="T1016" t="s">
        <v>8319</v>
      </c>
      <c r="U1016" s="19">
        <f t="shared" si="94"/>
        <v>42005.002488425926</v>
      </c>
      <c r="V1016">
        <f t="shared" si="95"/>
        <v>2014</v>
      </c>
    </row>
    <row r="1017" spans="1:22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9">
        <f t="shared" si="92"/>
        <v>42333.920081018514</v>
      </c>
      <c r="K1017">
        <v>1445893495</v>
      </c>
      <c r="L1017" s="19">
        <f t="shared" si="93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90"/>
        <v>3</v>
      </c>
      <c r="R1017">
        <f t="shared" si="91"/>
        <v>40</v>
      </c>
      <c r="S1017" t="s">
        <v>8317</v>
      </c>
      <c r="T1017" t="s">
        <v>8319</v>
      </c>
      <c r="U1017" s="19">
        <f t="shared" si="94"/>
        <v>42333.920081018514</v>
      </c>
      <c r="V1017">
        <f t="shared" si="95"/>
        <v>2015</v>
      </c>
    </row>
    <row r="1018" spans="1:22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9">
        <f t="shared" si="92"/>
        <v>42467.065462962957</v>
      </c>
      <c r="K1018">
        <v>1456108456</v>
      </c>
      <c r="L1018" s="19">
        <f t="shared" si="93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90"/>
        <v>3</v>
      </c>
      <c r="R1018">
        <f t="shared" si="91"/>
        <v>74.790000000000006</v>
      </c>
      <c r="S1018" t="s">
        <v>8317</v>
      </c>
      <c r="T1018" t="s">
        <v>8319</v>
      </c>
      <c r="U1018" s="19">
        <f t="shared" si="94"/>
        <v>42467.065462962957</v>
      </c>
      <c r="V1018">
        <f t="shared" si="95"/>
        <v>2016</v>
      </c>
    </row>
    <row r="1019" spans="1:22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9">
        <f t="shared" si="92"/>
        <v>42329.716840277775</v>
      </c>
      <c r="K1019">
        <v>1444666335</v>
      </c>
      <c r="L1019" s="19">
        <f t="shared" si="93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90"/>
        <v>23</v>
      </c>
      <c r="R1019">
        <f t="shared" si="91"/>
        <v>161.12</v>
      </c>
      <c r="S1019" t="s">
        <v>8317</v>
      </c>
      <c r="T1019" t="s">
        <v>8319</v>
      </c>
      <c r="U1019" s="19">
        <f t="shared" si="94"/>
        <v>42329.716840277775</v>
      </c>
      <c r="V1019">
        <f t="shared" si="95"/>
        <v>2015</v>
      </c>
    </row>
    <row r="1020" spans="1:22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9">
        <f t="shared" si="92"/>
        <v>42565.492280092592</v>
      </c>
      <c r="K1020">
        <v>1465904933</v>
      </c>
      <c r="L1020" s="19">
        <f t="shared" si="93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90"/>
        <v>3</v>
      </c>
      <c r="R1020">
        <f t="shared" si="91"/>
        <v>88.71</v>
      </c>
      <c r="S1020" t="s">
        <v>8317</v>
      </c>
      <c r="T1020" t="s">
        <v>8319</v>
      </c>
      <c r="U1020" s="19">
        <f t="shared" si="94"/>
        <v>42565.492280092592</v>
      </c>
      <c r="V1020">
        <f t="shared" si="95"/>
        <v>2016</v>
      </c>
    </row>
    <row r="1021" spans="1:22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9">
        <f t="shared" si="92"/>
        <v>42039.973946759259</v>
      </c>
      <c r="K1021">
        <v>1420500149</v>
      </c>
      <c r="L1021" s="19">
        <f t="shared" si="93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90"/>
        <v>47</v>
      </c>
      <c r="R1021">
        <f t="shared" si="91"/>
        <v>53.25</v>
      </c>
      <c r="S1021" t="s">
        <v>8317</v>
      </c>
      <c r="T1021" t="s">
        <v>8319</v>
      </c>
      <c r="U1021" s="19">
        <f t="shared" si="94"/>
        <v>42039.973946759259</v>
      </c>
      <c r="V1021">
        <f t="shared" si="95"/>
        <v>2015</v>
      </c>
    </row>
    <row r="1022" spans="1:22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9">
        <f t="shared" si="92"/>
        <v>42157.032638888893</v>
      </c>
      <c r="K1022">
        <v>1430617209</v>
      </c>
      <c r="L1022" s="19">
        <f t="shared" si="93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90"/>
        <v>206</v>
      </c>
      <c r="R1022">
        <f t="shared" si="91"/>
        <v>106.2</v>
      </c>
      <c r="S1022" t="s">
        <v>8323</v>
      </c>
      <c r="T1022" t="s">
        <v>8328</v>
      </c>
      <c r="U1022" s="19">
        <f t="shared" si="94"/>
        <v>42157.032638888893</v>
      </c>
      <c r="V1022">
        <f t="shared" si="95"/>
        <v>2015</v>
      </c>
    </row>
    <row r="1023" spans="1:22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9">
        <f t="shared" si="92"/>
        <v>42294.166666666672</v>
      </c>
      <c r="K1023">
        <v>1443074571</v>
      </c>
      <c r="L1023" s="19">
        <f t="shared" si="93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90"/>
        <v>352</v>
      </c>
      <c r="R1023">
        <f t="shared" si="91"/>
        <v>22.08</v>
      </c>
      <c r="S1023" t="s">
        <v>8323</v>
      </c>
      <c r="T1023" t="s">
        <v>8328</v>
      </c>
      <c r="U1023" s="19">
        <f t="shared" si="94"/>
        <v>42294.166666666672</v>
      </c>
      <c r="V1023">
        <f t="shared" si="95"/>
        <v>2015</v>
      </c>
    </row>
    <row r="1024" spans="1:22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9">
        <f t="shared" si="92"/>
        <v>42141.646724537044</v>
      </c>
      <c r="K1024">
        <v>1429284677</v>
      </c>
      <c r="L1024" s="19">
        <f t="shared" si="93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 t="shared" si="90"/>
        <v>115</v>
      </c>
      <c r="R1024">
        <f t="shared" si="91"/>
        <v>31.05</v>
      </c>
      <c r="S1024" t="s">
        <v>8323</v>
      </c>
      <c r="T1024" t="s">
        <v>8328</v>
      </c>
      <c r="U1024" s="19">
        <f t="shared" si="94"/>
        <v>42141.646724537044</v>
      </c>
      <c r="V1024">
        <f t="shared" si="95"/>
        <v>2015</v>
      </c>
    </row>
    <row r="1025" spans="1:22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9">
        <f t="shared" si="92"/>
        <v>42175.919687500005</v>
      </c>
      <c r="K1025">
        <v>1432245861</v>
      </c>
      <c r="L1025" s="19">
        <f t="shared" si="93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90"/>
        <v>237</v>
      </c>
      <c r="R1025">
        <f t="shared" si="91"/>
        <v>36.21</v>
      </c>
      <c r="S1025" t="s">
        <v>8323</v>
      </c>
      <c r="T1025" t="s">
        <v>8328</v>
      </c>
      <c r="U1025" s="19">
        <f t="shared" si="94"/>
        <v>42175.919687500005</v>
      </c>
      <c r="V1025">
        <f t="shared" si="95"/>
        <v>2015</v>
      </c>
    </row>
    <row r="1026" spans="1:22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9">
        <f t="shared" si="92"/>
        <v>42400.580590277779</v>
      </c>
      <c r="K1026">
        <v>1451656563</v>
      </c>
      <c r="L1026" s="19">
        <f t="shared" si="93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ref="Q1026:Q1089" si="96">ROUND(E1026/D1026*100,0)</f>
        <v>119</v>
      </c>
      <c r="R1026">
        <f t="shared" ref="R1026:R1089" si="97">IFERROR(ROUND(E1026/N1026,2),0)</f>
        <v>388.98</v>
      </c>
      <c r="S1026" t="s">
        <v>8323</v>
      </c>
      <c r="T1026" t="s">
        <v>8328</v>
      </c>
      <c r="U1026" s="19">
        <f t="shared" si="94"/>
        <v>42400.580590277779</v>
      </c>
      <c r="V1026">
        <f t="shared" si="95"/>
        <v>2016</v>
      </c>
    </row>
    <row r="1027" spans="1:22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9">
        <f t="shared" ref="J1027:J1090" si="98">(((I1027/60)/60)/24)+DATE(1970,1,1)</f>
        <v>42079.792094907403</v>
      </c>
      <c r="K1027">
        <v>1423944037</v>
      </c>
      <c r="L1027" s="19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si="96"/>
        <v>110</v>
      </c>
      <c r="R1027">
        <f t="shared" si="97"/>
        <v>71.849999999999994</v>
      </c>
      <c r="S1027" t="s">
        <v>8323</v>
      </c>
      <c r="T1027" t="s">
        <v>8328</v>
      </c>
      <c r="U1027" s="19">
        <f t="shared" ref="U1027:U1090" si="100">(((I1027/60)/60)/24)+DATE(1970,1,1)</f>
        <v>42079.792094907403</v>
      </c>
      <c r="V1027">
        <f t="shared" ref="V1027:V1090" si="101">YEAR(L1027)</f>
        <v>2015</v>
      </c>
    </row>
    <row r="1028" spans="1:22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9">
        <f t="shared" si="98"/>
        <v>42460.365925925929</v>
      </c>
      <c r="K1028">
        <v>1456480016</v>
      </c>
      <c r="L1028" s="19">
        <f t="shared" si="99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96"/>
        <v>100</v>
      </c>
      <c r="R1028">
        <f t="shared" si="97"/>
        <v>57.38</v>
      </c>
      <c r="S1028" t="s">
        <v>8323</v>
      </c>
      <c r="T1028" t="s">
        <v>8328</v>
      </c>
      <c r="U1028" s="19">
        <f t="shared" si="100"/>
        <v>42460.365925925929</v>
      </c>
      <c r="V1028">
        <f t="shared" si="101"/>
        <v>2016</v>
      </c>
    </row>
    <row r="1029" spans="1:22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9">
        <f t="shared" si="98"/>
        <v>41935.034108796295</v>
      </c>
      <c r="K1029">
        <v>1411433347</v>
      </c>
      <c r="L1029" s="19">
        <f t="shared" si="99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96"/>
        <v>103</v>
      </c>
      <c r="R1029">
        <f t="shared" si="97"/>
        <v>69.67</v>
      </c>
      <c r="S1029" t="s">
        <v>8323</v>
      </c>
      <c r="T1029" t="s">
        <v>8328</v>
      </c>
      <c r="U1029" s="19">
        <f t="shared" si="100"/>
        <v>41935.034108796295</v>
      </c>
      <c r="V1029">
        <f t="shared" si="101"/>
        <v>2014</v>
      </c>
    </row>
    <row r="1030" spans="1:22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9">
        <f t="shared" si="98"/>
        <v>42800.833333333328</v>
      </c>
      <c r="K1030">
        <v>1484924605</v>
      </c>
      <c r="L1030" s="19">
        <f t="shared" si="99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96"/>
        <v>117</v>
      </c>
      <c r="R1030">
        <f t="shared" si="97"/>
        <v>45.99</v>
      </c>
      <c r="S1030" t="s">
        <v>8323</v>
      </c>
      <c r="T1030" t="s">
        <v>8328</v>
      </c>
      <c r="U1030" s="19">
        <f t="shared" si="100"/>
        <v>42800.833333333328</v>
      </c>
      <c r="V1030">
        <f t="shared" si="101"/>
        <v>2017</v>
      </c>
    </row>
    <row r="1031" spans="1:22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9">
        <f t="shared" si="98"/>
        <v>42098.915972222225</v>
      </c>
      <c r="K1031">
        <v>1423501507</v>
      </c>
      <c r="L1031" s="19">
        <f t="shared" si="99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96"/>
        <v>112</v>
      </c>
      <c r="R1031">
        <f t="shared" si="97"/>
        <v>79.260000000000005</v>
      </c>
      <c r="S1031" t="s">
        <v>8323</v>
      </c>
      <c r="T1031" t="s">
        <v>8328</v>
      </c>
      <c r="U1031" s="19">
        <f t="shared" si="100"/>
        <v>42098.915972222225</v>
      </c>
      <c r="V1031">
        <f t="shared" si="101"/>
        <v>2015</v>
      </c>
    </row>
    <row r="1032" spans="1:22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9">
        <f t="shared" si="98"/>
        <v>42625.483206018514</v>
      </c>
      <c r="K1032">
        <v>1472470549</v>
      </c>
      <c r="L1032" s="19">
        <f t="shared" si="99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96"/>
        <v>342</v>
      </c>
      <c r="R1032">
        <f t="shared" si="97"/>
        <v>43.03</v>
      </c>
      <c r="S1032" t="s">
        <v>8323</v>
      </c>
      <c r="T1032" t="s">
        <v>8328</v>
      </c>
      <c r="U1032" s="19">
        <f t="shared" si="100"/>
        <v>42625.483206018514</v>
      </c>
      <c r="V1032">
        <f t="shared" si="101"/>
        <v>2016</v>
      </c>
    </row>
    <row r="1033" spans="1:22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9">
        <f t="shared" si="98"/>
        <v>42354.764004629629</v>
      </c>
      <c r="K1033">
        <v>1447698010</v>
      </c>
      <c r="L1033" s="19">
        <f t="shared" si="99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96"/>
        <v>107</v>
      </c>
      <c r="R1033">
        <f t="shared" si="97"/>
        <v>108.48</v>
      </c>
      <c r="S1033" t="s">
        <v>8323</v>
      </c>
      <c r="T1033" t="s">
        <v>8328</v>
      </c>
      <c r="U1033" s="19">
        <f t="shared" si="100"/>
        <v>42354.764004629629</v>
      </c>
      <c r="V1033">
        <f t="shared" si="101"/>
        <v>2015</v>
      </c>
    </row>
    <row r="1034" spans="1:22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9">
        <f t="shared" si="98"/>
        <v>42544.666956018518</v>
      </c>
      <c r="K1034">
        <v>1464105625</v>
      </c>
      <c r="L1034" s="19">
        <f t="shared" si="99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96"/>
        <v>108</v>
      </c>
      <c r="R1034">
        <f t="shared" si="97"/>
        <v>61.03</v>
      </c>
      <c r="S1034" t="s">
        <v>8323</v>
      </c>
      <c r="T1034" t="s">
        <v>8328</v>
      </c>
      <c r="U1034" s="19">
        <f t="shared" si="100"/>
        <v>42544.666956018518</v>
      </c>
      <c r="V1034">
        <f t="shared" si="101"/>
        <v>2016</v>
      </c>
    </row>
    <row r="1035" spans="1:22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9">
        <f t="shared" si="98"/>
        <v>42716.732407407413</v>
      </c>
      <c r="K1035">
        <v>1479144880</v>
      </c>
      <c r="L1035" s="19">
        <f t="shared" si="99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 t="shared" si="96"/>
        <v>103</v>
      </c>
      <c r="R1035">
        <f t="shared" si="97"/>
        <v>50.59</v>
      </c>
      <c r="S1035" t="s">
        <v>8323</v>
      </c>
      <c r="T1035" t="s">
        <v>8328</v>
      </c>
      <c r="U1035" s="19">
        <f t="shared" si="100"/>
        <v>42716.732407407413</v>
      </c>
      <c r="V1035">
        <f t="shared" si="101"/>
        <v>2016</v>
      </c>
    </row>
    <row r="1036" spans="1:22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9">
        <f t="shared" si="98"/>
        <v>42587.165972222225</v>
      </c>
      <c r="K1036">
        <v>1467604804</v>
      </c>
      <c r="L1036" s="19">
        <f t="shared" si="99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96"/>
        <v>130</v>
      </c>
      <c r="R1036">
        <f t="shared" si="97"/>
        <v>39.159999999999997</v>
      </c>
      <c r="S1036" t="s">
        <v>8323</v>
      </c>
      <c r="T1036" t="s">
        <v>8328</v>
      </c>
      <c r="U1036" s="19">
        <f t="shared" si="100"/>
        <v>42587.165972222225</v>
      </c>
      <c r="V1036">
        <f t="shared" si="101"/>
        <v>2016</v>
      </c>
    </row>
    <row r="1037" spans="1:22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9">
        <f t="shared" si="98"/>
        <v>42046.641435185185</v>
      </c>
      <c r="K1037">
        <v>1421076220</v>
      </c>
      <c r="L1037" s="19">
        <f t="shared" si="99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96"/>
        <v>108</v>
      </c>
      <c r="R1037">
        <f t="shared" si="97"/>
        <v>65.16</v>
      </c>
      <c r="S1037" t="s">
        <v>8323</v>
      </c>
      <c r="T1037" t="s">
        <v>8328</v>
      </c>
      <c r="U1037" s="19">
        <f t="shared" si="100"/>
        <v>42046.641435185185</v>
      </c>
      <c r="V1037">
        <f t="shared" si="101"/>
        <v>2015</v>
      </c>
    </row>
    <row r="1038" spans="1:22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9">
        <f t="shared" si="98"/>
        <v>41281.333333333336</v>
      </c>
      <c r="K1038">
        <v>1354790790</v>
      </c>
      <c r="L1038" s="19">
        <f t="shared" si="99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96"/>
        <v>112</v>
      </c>
      <c r="R1038">
        <f t="shared" si="97"/>
        <v>23.96</v>
      </c>
      <c r="S1038" t="s">
        <v>8323</v>
      </c>
      <c r="T1038" t="s">
        <v>8328</v>
      </c>
      <c r="U1038" s="19">
        <f t="shared" si="100"/>
        <v>41281.333333333336</v>
      </c>
      <c r="V1038">
        <f t="shared" si="101"/>
        <v>2012</v>
      </c>
    </row>
    <row r="1039" spans="1:22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9">
        <f t="shared" si="98"/>
        <v>42142.208333333328</v>
      </c>
      <c r="K1039">
        <v>1429991062</v>
      </c>
      <c r="L1039" s="19">
        <f t="shared" si="99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96"/>
        <v>102</v>
      </c>
      <c r="R1039">
        <f t="shared" si="97"/>
        <v>48.62</v>
      </c>
      <c r="S1039" t="s">
        <v>8323</v>
      </c>
      <c r="T1039" t="s">
        <v>8328</v>
      </c>
      <c r="U1039" s="19">
        <f t="shared" si="100"/>
        <v>42142.208333333328</v>
      </c>
      <c r="V1039">
        <f t="shared" si="101"/>
        <v>2015</v>
      </c>
    </row>
    <row r="1040" spans="1:22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9">
        <f t="shared" si="98"/>
        <v>42448.190081018518</v>
      </c>
      <c r="K1040">
        <v>1455773623</v>
      </c>
      <c r="L1040" s="19">
        <f t="shared" si="99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96"/>
        <v>145</v>
      </c>
      <c r="R1040">
        <f t="shared" si="97"/>
        <v>35.74</v>
      </c>
      <c r="S1040" t="s">
        <v>8323</v>
      </c>
      <c r="T1040" t="s">
        <v>8328</v>
      </c>
      <c r="U1040" s="19">
        <f t="shared" si="100"/>
        <v>42448.190081018518</v>
      </c>
      <c r="V1040">
        <f t="shared" si="101"/>
        <v>2016</v>
      </c>
    </row>
    <row r="1041" spans="1:22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9">
        <f t="shared" si="98"/>
        <v>42717.332638888889</v>
      </c>
      <c r="K1041">
        <v>1479436646</v>
      </c>
      <c r="L1041" s="19">
        <f t="shared" si="99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96"/>
        <v>128</v>
      </c>
      <c r="R1041">
        <f t="shared" si="97"/>
        <v>21.37</v>
      </c>
      <c r="S1041" t="s">
        <v>8323</v>
      </c>
      <c r="T1041" t="s">
        <v>8328</v>
      </c>
      <c r="U1041" s="19">
        <f t="shared" si="100"/>
        <v>42717.332638888889</v>
      </c>
      <c r="V1041">
        <f t="shared" si="101"/>
        <v>2016</v>
      </c>
    </row>
    <row r="1042" spans="1:22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9">
        <f t="shared" si="98"/>
        <v>42609.708437499998</v>
      </c>
      <c r="K1042">
        <v>1469725209</v>
      </c>
      <c r="L1042" s="19">
        <f t="shared" si="99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96"/>
        <v>0</v>
      </c>
      <c r="R1042">
        <f t="shared" si="97"/>
        <v>250</v>
      </c>
      <c r="S1042" t="s">
        <v>8329</v>
      </c>
      <c r="T1042" t="s">
        <v>8330</v>
      </c>
      <c r="U1042" s="19">
        <f t="shared" si="100"/>
        <v>42609.708437499998</v>
      </c>
      <c r="V1042">
        <f t="shared" si="101"/>
        <v>2016</v>
      </c>
    </row>
    <row r="1043" spans="1:22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9">
        <f t="shared" si="98"/>
        <v>41851.060092592597</v>
      </c>
      <c r="K1043">
        <v>1405041992</v>
      </c>
      <c r="L1043" s="19">
        <f t="shared" si="99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 t="shared" si="96"/>
        <v>0</v>
      </c>
      <c r="R1043">
        <f t="shared" si="97"/>
        <v>0</v>
      </c>
      <c r="S1043" t="s">
        <v>8329</v>
      </c>
      <c r="T1043" t="s">
        <v>8330</v>
      </c>
      <c r="U1043" s="19">
        <f t="shared" si="100"/>
        <v>41851.060092592597</v>
      </c>
      <c r="V1043">
        <f t="shared" si="101"/>
        <v>2014</v>
      </c>
    </row>
    <row r="1044" spans="1:22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9">
        <f t="shared" si="98"/>
        <v>41894.416666666664</v>
      </c>
      <c r="K1044">
        <v>1406824948</v>
      </c>
      <c r="L1044" s="19">
        <f t="shared" si="99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96"/>
        <v>2</v>
      </c>
      <c r="R1044">
        <f t="shared" si="97"/>
        <v>10</v>
      </c>
      <c r="S1044" t="s">
        <v>8329</v>
      </c>
      <c r="T1044" t="s">
        <v>8330</v>
      </c>
      <c r="U1044" s="19">
        <f t="shared" si="100"/>
        <v>41894.416666666664</v>
      </c>
      <c r="V1044">
        <f t="shared" si="101"/>
        <v>2014</v>
      </c>
    </row>
    <row r="1045" spans="1:22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9">
        <f t="shared" si="98"/>
        <v>42144.252951388888</v>
      </c>
      <c r="K1045">
        <v>1429509855</v>
      </c>
      <c r="L1045" s="19">
        <f t="shared" si="99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96"/>
        <v>9</v>
      </c>
      <c r="R1045">
        <f t="shared" si="97"/>
        <v>29.24</v>
      </c>
      <c r="S1045" t="s">
        <v>8329</v>
      </c>
      <c r="T1045" t="s">
        <v>8330</v>
      </c>
      <c r="U1045" s="19">
        <f t="shared" si="100"/>
        <v>42144.252951388888</v>
      </c>
      <c r="V1045">
        <f t="shared" si="101"/>
        <v>2015</v>
      </c>
    </row>
    <row r="1046" spans="1:22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9">
        <f t="shared" si="98"/>
        <v>42068.852083333331</v>
      </c>
      <c r="K1046">
        <v>1420668801</v>
      </c>
      <c r="L1046" s="19">
        <f t="shared" si="99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 t="shared" si="96"/>
        <v>0</v>
      </c>
      <c r="R1046">
        <f t="shared" si="97"/>
        <v>3</v>
      </c>
      <c r="S1046" t="s">
        <v>8329</v>
      </c>
      <c r="T1046" t="s">
        <v>8330</v>
      </c>
      <c r="U1046" s="19">
        <f t="shared" si="100"/>
        <v>42068.852083333331</v>
      </c>
      <c r="V1046">
        <f t="shared" si="101"/>
        <v>2015</v>
      </c>
    </row>
    <row r="1047" spans="1:22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9">
        <f t="shared" si="98"/>
        <v>41874.874421296299</v>
      </c>
      <c r="K1047">
        <v>1406235550</v>
      </c>
      <c r="L1047" s="19">
        <f t="shared" si="99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 t="shared" si="96"/>
        <v>3</v>
      </c>
      <c r="R1047">
        <f t="shared" si="97"/>
        <v>33.25</v>
      </c>
      <c r="S1047" t="s">
        <v>8329</v>
      </c>
      <c r="T1047" t="s">
        <v>8330</v>
      </c>
      <c r="U1047" s="19">
        <f t="shared" si="100"/>
        <v>41874.874421296299</v>
      </c>
      <c r="V1047">
        <f t="shared" si="101"/>
        <v>2014</v>
      </c>
    </row>
    <row r="1048" spans="1:22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9">
        <f t="shared" si="98"/>
        <v>42364.851388888885</v>
      </c>
      <c r="K1048">
        <v>1447273560</v>
      </c>
      <c r="L1048" s="19">
        <f t="shared" si="99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96"/>
        <v>0</v>
      </c>
      <c r="R1048">
        <f t="shared" si="97"/>
        <v>0</v>
      </c>
      <c r="S1048" t="s">
        <v>8329</v>
      </c>
      <c r="T1048" t="s">
        <v>8330</v>
      </c>
      <c r="U1048" s="19">
        <f t="shared" si="100"/>
        <v>42364.851388888885</v>
      </c>
      <c r="V1048">
        <f t="shared" si="101"/>
        <v>2015</v>
      </c>
    </row>
    <row r="1049" spans="1:22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9">
        <f t="shared" si="98"/>
        <v>41948.860127314816</v>
      </c>
      <c r="K1049">
        <v>1412624315</v>
      </c>
      <c r="L1049" s="19">
        <f t="shared" si="99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 t="shared" si="96"/>
        <v>0</v>
      </c>
      <c r="R1049">
        <f t="shared" si="97"/>
        <v>1</v>
      </c>
      <c r="S1049" t="s">
        <v>8329</v>
      </c>
      <c r="T1049" t="s">
        <v>8330</v>
      </c>
      <c r="U1049" s="19">
        <f t="shared" si="100"/>
        <v>41948.860127314816</v>
      </c>
      <c r="V1049">
        <f t="shared" si="101"/>
        <v>2014</v>
      </c>
    </row>
    <row r="1050" spans="1:22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9">
        <f t="shared" si="98"/>
        <v>42638.053113425922</v>
      </c>
      <c r="K1050">
        <v>1471310189</v>
      </c>
      <c r="L1050" s="19">
        <f t="shared" si="99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96"/>
        <v>1</v>
      </c>
      <c r="R1050">
        <f t="shared" si="97"/>
        <v>53</v>
      </c>
      <c r="S1050" t="s">
        <v>8329</v>
      </c>
      <c r="T1050" t="s">
        <v>8330</v>
      </c>
      <c r="U1050" s="19">
        <f t="shared" si="100"/>
        <v>42638.053113425922</v>
      </c>
      <c r="V1050">
        <f t="shared" si="101"/>
        <v>2016</v>
      </c>
    </row>
    <row r="1051" spans="1:22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9">
        <f t="shared" si="98"/>
        <v>42412.431076388893</v>
      </c>
      <c r="K1051">
        <v>1452680445</v>
      </c>
      <c r="L1051" s="19">
        <f t="shared" si="99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96"/>
        <v>0</v>
      </c>
      <c r="R1051">
        <f t="shared" si="97"/>
        <v>0</v>
      </c>
      <c r="S1051" t="s">
        <v>8329</v>
      </c>
      <c r="T1051" t="s">
        <v>8330</v>
      </c>
      <c r="U1051" s="19">
        <f t="shared" si="100"/>
        <v>42412.431076388893</v>
      </c>
      <c r="V1051">
        <f t="shared" si="101"/>
        <v>2016</v>
      </c>
    </row>
    <row r="1052" spans="1:22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9">
        <f t="shared" si="98"/>
        <v>42261.7971875</v>
      </c>
      <c r="K1052">
        <v>1439665677</v>
      </c>
      <c r="L1052" s="19">
        <f t="shared" si="99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96"/>
        <v>0</v>
      </c>
      <c r="R1052">
        <f t="shared" si="97"/>
        <v>0</v>
      </c>
      <c r="S1052" t="s">
        <v>8329</v>
      </c>
      <c r="T1052" t="s">
        <v>8330</v>
      </c>
      <c r="U1052" s="19">
        <f t="shared" si="100"/>
        <v>42261.7971875</v>
      </c>
      <c r="V1052">
        <f t="shared" si="101"/>
        <v>2015</v>
      </c>
    </row>
    <row r="1053" spans="1:22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9">
        <f t="shared" si="98"/>
        <v>41878.014178240745</v>
      </c>
      <c r="K1053">
        <v>1406679625</v>
      </c>
      <c r="L1053" s="19">
        <f t="shared" si="99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96"/>
        <v>0</v>
      </c>
      <c r="R1053">
        <f t="shared" si="97"/>
        <v>0</v>
      </c>
      <c r="S1053" t="s">
        <v>8329</v>
      </c>
      <c r="T1053" t="s">
        <v>8330</v>
      </c>
      <c r="U1053" s="19">
        <f t="shared" si="100"/>
        <v>41878.014178240745</v>
      </c>
      <c r="V1053">
        <f t="shared" si="101"/>
        <v>2014</v>
      </c>
    </row>
    <row r="1054" spans="1:22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9">
        <f t="shared" si="98"/>
        <v>42527.839583333334</v>
      </c>
      <c r="K1054">
        <v>1461438495</v>
      </c>
      <c r="L1054" s="19">
        <f t="shared" si="99"/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 t="shared" si="96"/>
        <v>0</v>
      </c>
      <c r="R1054">
        <f t="shared" si="97"/>
        <v>0</v>
      </c>
      <c r="S1054" t="s">
        <v>8329</v>
      </c>
      <c r="T1054" t="s">
        <v>8330</v>
      </c>
      <c r="U1054" s="19">
        <f t="shared" si="100"/>
        <v>42527.839583333334</v>
      </c>
      <c r="V1054">
        <f t="shared" si="101"/>
        <v>2016</v>
      </c>
    </row>
    <row r="1055" spans="1:22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9">
        <f t="shared" si="98"/>
        <v>42800.172824074078</v>
      </c>
      <c r="K1055">
        <v>1486613332</v>
      </c>
      <c r="L1055" s="19">
        <f t="shared" si="99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96"/>
        <v>1</v>
      </c>
      <c r="R1055">
        <f t="shared" si="97"/>
        <v>15</v>
      </c>
      <c r="S1055" t="s">
        <v>8329</v>
      </c>
      <c r="T1055" t="s">
        <v>8330</v>
      </c>
      <c r="U1055" s="19">
        <f t="shared" si="100"/>
        <v>42800.172824074078</v>
      </c>
      <c r="V1055">
        <f t="shared" si="101"/>
        <v>2017</v>
      </c>
    </row>
    <row r="1056" spans="1:22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9">
        <f t="shared" si="98"/>
        <v>41861.916666666664</v>
      </c>
      <c r="K1056">
        <v>1405110399</v>
      </c>
      <c r="L1056" s="19">
        <f t="shared" si="99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 t="shared" si="96"/>
        <v>0</v>
      </c>
      <c r="R1056">
        <f t="shared" si="97"/>
        <v>0</v>
      </c>
      <c r="S1056" t="s">
        <v>8329</v>
      </c>
      <c r="T1056" t="s">
        <v>8330</v>
      </c>
      <c r="U1056" s="19">
        <f t="shared" si="100"/>
        <v>41861.916666666664</v>
      </c>
      <c r="V1056">
        <f t="shared" si="101"/>
        <v>2014</v>
      </c>
    </row>
    <row r="1057" spans="1:22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9">
        <f t="shared" si="98"/>
        <v>42436.992418981477</v>
      </c>
      <c r="K1057">
        <v>1454802545</v>
      </c>
      <c r="L1057" s="19">
        <f t="shared" si="99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96"/>
        <v>0</v>
      </c>
      <c r="R1057">
        <f t="shared" si="97"/>
        <v>0</v>
      </c>
      <c r="S1057" t="s">
        <v>8329</v>
      </c>
      <c r="T1057" t="s">
        <v>8330</v>
      </c>
      <c r="U1057" s="19">
        <f t="shared" si="100"/>
        <v>42436.992418981477</v>
      </c>
      <c r="V1057">
        <f t="shared" si="101"/>
        <v>2016</v>
      </c>
    </row>
    <row r="1058" spans="1:22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9">
        <f t="shared" si="98"/>
        <v>42118.677974537044</v>
      </c>
      <c r="K1058">
        <v>1424711777</v>
      </c>
      <c r="L1058" s="19">
        <f t="shared" si="99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 t="shared" si="96"/>
        <v>0</v>
      </c>
      <c r="R1058">
        <f t="shared" si="97"/>
        <v>0</v>
      </c>
      <c r="S1058" t="s">
        <v>8329</v>
      </c>
      <c r="T1058" t="s">
        <v>8330</v>
      </c>
      <c r="U1058" s="19">
        <f t="shared" si="100"/>
        <v>42118.677974537044</v>
      </c>
      <c r="V1058">
        <f t="shared" si="101"/>
        <v>2015</v>
      </c>
    </row>
    <row r="1059" spans="1:22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9">
        <f t="shared" si="98"/>
        <v>42708.912997685184</v>
      </c>
      <c r="K1059">
        <v>1478292883</v>
      </c>
      <c r="L1059" s="19">
        <f t="shared" si="99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 t="shared" si="96"/>
        <v>0</v>
      </c>
      <c r="R1059">
        <f t="shared" si="97"/>
        <v>0</v>
      </c>
      <c r="S1059" t="s">
        <v>8329</v>
      </c>
      <c r="T1059" t="s">
        <v>8330</v>
      </c>
      <c r="U1059" s="19">
        <f t="shared" si="100"/>
        <v>42708.912997685184</v>
      </c>
      <c r="V1059">
        <f t="shared" si="101"/>
        <v>2016</v>
      </c>
    </row>
    <row r="1060" spans="1:22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9">
        <f t="shared" si="98"/>
        <v>42089</v>
      </c>
      <c r="K1060">
        <v>1423777043</v>
      </c>
      <c r="L1060" s="19">
        <f t="shared" si="99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 t="shared" si="96"/>
        <v>0</v>
      </c>
      <c r="R1060">
        <f t="shared" si="97"/>
        <v>0</v>
      </c>
      <c r="S1060" t="s">
        <v>8329</v>
      </c>
      <c r="T1060" t="s">
        <v>8330</v>
      </c>
      <c r="U1060" s="19">
        <f t="shared" si="100"/>
        <v>42089</v>
      </c>
      <c r="V1060">
        <f t="shared" si="101"/>
        <v>2015</v>
      </c>
    </row>
    <row r="1061" spans="1:22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9">
        <f t="shared" si="98"/>
        <v>42076.748333333337</v>
      </c>
      <c r="K1061">
        <v>1423681056</v>
      </c>
      <c r="L1061" s="19">
        <f t="shared" si="99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 t="shared" si="96"/>
        <v>0</v>
      </c>
      <c r="R1061">
        <f t="shared" si="97"/>
        <v>0</v>
      </c>
      <c r="S1061" t="s">
        <v>8329</v>
      </c>
      <c r="T1061" t="s">
        <v>8330</v>
      </c>
      <c r="U1061" s="19">
        <f t="shared" si="100"/>
        <v>42076.748333333337</v>
      </c>
      <c r="V1061">
        <f t="shared" si="101"/>
        <v>2015</v>
      </c>
    </row>
    <row r="1062" spans="1:22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9">
        <f t="shared" si="98"/>
        <v>42109.913113425922</v>
      </c>
      <c r="K1062">
        <v>1426542893</v>
      </c>
      <c r="L1062" s="19">
        <f t="shared" si="99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96"/>
        <v>1</v>
      </c>
      <c r="R1062">
        <f t="shared" si="97"/>
        <v>50</v>
      </c>
      <c r="S1062" t="s">
        <v>8329</v>
      </c>
      <c r="T1062" t="s">
        <v>8330</v>
      </c>
      <c r="U1062" s="19">
        <f t="shared" si="100"/>
        <v>42109.913113425922</v>
      </c>
      <c r="V1062">
        <f t="shared" si="101"/>
        <v>2015</v>
      </c>
    </row>
    <row r="1063" spans="1:22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9">
        <f t="shared" si="98"/>
        <v>42492.041666666672</v>
      </c>
      <c r="K1063">
        <v>1456987108</v>
      </c>
      <c r="L1063" s="19">
        <f t="shared" si="99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 t="shared" si="96"/>
        <v>0</v>
      </c>
      <c r="R1063">
        <f t="shared" si="97"/>
        <v>0</v>
      </c>
      <c r="S1063" t="s">
        <v>8329</v>
      </c>
      <c r="T1063" t="s">
        <v>8330</v>
      </c>
      <c r="U1063" s="19">
        <f t="shared" si="100"/>
        <v>42492.041666666672</v>
      </c>
      <c r="V1063">
        <f t="shared" si="101"/>
        <v>2016</v>
      </c>
    </row>
    <row r="1064" spans="1:22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9">
        <f t="shared" si="98"/>
        <v>42563.807187500002</v>
      </c>
      <c r="K1064">
        <v>1467746541</v>
      </c>
      <c r="L1064" s="19">
        <f t="shared" si="99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96"/>
        <v>95</v>
      </c>
      <c r="R1064">
        <f t="shared" si="97"/>
        <v>47.5</v>
      </c>
      <c r="S1064" t="s">
        <v>8329</v>
      </c>
      <c r="T1064" t="s">
        <v>8330</v>
      </c>
      <c r="U1064" s="19">
        <f t="shared" si="100"/>
        <v>42563.807187500002</v>
      </c>
      <c r="V1064">
        <f t="shared" si="101"/>
        <v>2016</v>
      </c>
    </row>
    <row r="1065" spans="1:22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9">
        <f t="shared" si="98"/>
        <v>42613.030810185184</v>
      </c>
      <c r="K1065">
        <v>1470012262</v>
      </c>
      <c r="L1065" s="19">
        <f t="shared" si="99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96"/>
        <v>0</v>
      </c>
      <c r="R1065">
        <f t="shared" si="97"/>
        <v>0</v>
      </c>
      <c r="S1065" t="s">
        <v>8329</v>
      </c>
      <c r="T1065" t="s">
        <v>8330</v>
      </c>
      <c r="U1065" s="19">
        <f t="shared" si="100"/>
        <v>42613.030810185184</v>
      </c>
      <c r="V1065">
        <f t="shared" si="101"/>
        <v>2016</v>
      </c>
    </row>
    <row r="1066" spans="1:22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9">
        <f t="shared" si="98"/>
        <v>41462.228043981479</v>
      </c>
      <c r="K1066">
        <v>1369286903</v>
      </c>
      <c r="L1066" s="19">
        <f t="shared" si="99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96"/>
        <v>9</v>
      </c>
      <c r="R1066">
        <f t="shared" si="97"/>
        <v>65.67</v>
      </c>
      <c r="S1066" t="s">
        <v>8331</v>
      </c>
      <c r="T1066" t="s">
        <v>8332</v>
      </c>
      <c r="U1066" s="19">
        <f t="shared" si="100"/>
        <v>41462.228043981479</v>
      </c>
      <c r="V1066">
        <f t="shared" si="101"/>
        <v>2013</v>
      </c>
    </row>
    <row r="1067" spans="1:22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9">
        <f t="shared" si="98"/>
        <v>41689.381041666667</v>
      </c>
      <c r="K1067">
        <v>1390381722</v>
      </c>
      <c r="L1067" s="19">
        <f t="shared" si="99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96"/>
        <v>3</v>
      </c>
      <c r="R1067">
        <f t="shared" si="97"/>
        <v>16.2</v>
      </c>
      <c r="S1067" t="s">
        <v>8331</v>
      </c>
      <c r="T1067" t="s">
        <v>8332</v>
      </c>
      <c r="U1067" s="19">
        <f t="shared" si="100"/>
        <v>41689.381041666667</v>
      </c>
      <c r="V1067">
        <f t="shared" si="101"/>
        <v>2014</v>
      </c>
    </row>
    <row r="1068" spans="1:22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9">
        <f t="shared" si="98"/>
        <v>41490.962754629632</v>
      </c>
      <c r="K1068">
        <v>1371769582</v>
      </c>
      <c r="L1068" s="19">
        <f t="shared" si="99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 t="shared" si="96"/>
        <v>3</v>
      </c>
      <c r="R1068">
        <f t="shared" si="97"/>
        <v>34.130000000000003</v>
      </c>
      <c r="S1068" t="s">
        <v>8331</v>
      </c>
      <c r="T1068" t="s">
        <v>8332</v>
      </c>
      <c r="U1068" s="19">
        <f t="shared" si="100"/>
        <v>41490.962754629632</v>
      </c>
      <c r="V1068">
        <f t="shared" si="101"/>
        <v>2013</v>
      </c>
    </row>
    <row r="1069" spans="1:22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9">
        <f t="shared" si="98"/>
        <v>41629.855682870373</v>
      </c>
      <c r="K1069">
        <v>1385065931</v>
      </c>
      <c r="L1069" s="19">
        <f t="shared" si="99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96"/>
        <v>26</v>
      </c>
      <c r="R1069">
        <f t="shared" si="97"/>
        <v>13</v>
      </c>
      <c r="S1069" t="s">
        <v>8331</v>
      </c>
      <c r="T1069" t="s">
        <v>8332</v>
      </c>
      <c r="U1069" s="19">
        <f t="shared" si="100"/>
        <v>41629.855682870373</v>
      </c>
      <c r="V1069">
        <f t="shared" si="101"/>
        <v>2013</v>
      </c>
    </row>
    <row r="1070" spans="1:22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9">
        <f t="shared" si="98"/>
        <v>42470.329444444447</v>
      </c>
      <c r="K1070">
        <v>1457686464</v>
      </c>
      <c r="L1070" s="19">
        <f t="shared" si="99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 t="shared" si="96"/>
        <v>0</v>
      </c>
      <c r="R1070">
        <f t="shared" si="97"/>
        <v>11.25</v>
      </c>
      <c r="S1070" t="s">
        <v>8331</v>
      </c>
      <c r="T1070" t="s">
        <v>8332</v>
      </c>
      <c r="U1070" s="19">
        <f t="shared" si="100"/>
        <v>42470.329444444447</v>
      </c>
      <c r="V1070">
        <f t="shared" si="101"/>
        <v>2016</v>
      </c>
    </row>
    <row r="1071" spans="1:22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9">
        <f t="shared" si="98"/>
        <v>41604.271516203706</v>
      </c>
      <c r="K1071">
        <v>1382679059</v>
      </c>
      <c r="L1071" s="19">
        <f t="shared" si="99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96"/>
        <v>39</v>
      </c>
      <c r="R1071">
        <f t="shared" si="97"/>
        <v>40.479999999999997</v>
      </c>
      <c r="S1071" t="s">
        <v>8331</v>
      </c>
      <c r="T1071" t="s">
        <v>8332</v>
      </c>
      <c r="U1071" s="19">
        <f t="shared" si="100"/>
        <v>41604.271516203706</v>
      </c>
      <c r="V1071">
        <f t="shared" si="101"/>
        <v>2013</v>
      </c>
    </row>
    <row r="1072" spans="1:22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9">
        <f t="shared" si="98"/>
        <v>41183.011828703704</v>
      </c>
      <c r="K1072">
        <v>1347322622</v>
      </c>
      <c r="L1072" s="19">
        <f t="shared" si="99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96"/>
        <v>1</v>
      </c>
      <c r="R1072">
        <f t="shared" si="97"/>
        <v>35</v>
      </c>
      <c r="S1072" t="s">
        <v>8331</v>
      </c>
      <c r="T1072" t="s">
        <v>8332</v>
      </c>
      <c r="U1072" s="19">
        <f t="shared" si="100"/>
        <v>41183.011828703704</v>
      </c>
      <c r="V1072">
        <f t="shared" si="101"/>
        <v>2012</v>
      </c>
    </row>
    <row r="1073" spans="1:22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9">
        <f t="shared" si="98"/>
        <v>42325.795057870375</v>
      </c>
      <c r="K1073">
        <v>1445191493</v>
      </c>
      <c r="L1073" s="19">
        <f t="shared" si="99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 t="shared" si="96"/>
        <v>0</v>
      </c>
      <c r="R1073">
        <f t="shared" si="97"/>
        <v>0</v>
      </c>
      <c r="S1073" t="s">
        <v>8331</v>
      </c>
      <c r="T1073" t="s">
        <v>8332</v>
      </c>
      <c r="U1073" s="19">
        <f t="shared" si="100"/>
        <v>42325.795057870375</v>
      </c>
      <c r="V1073">
        <f t="shared" si="101"/>
        <v>2015</v>
      </c>
    </row>
    <row r="1074" spans="1:22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9">
        <f t="shared" si="98"/>
        <v>41675.832141203704</v>
      </c>
      <c r="K1074">
        <v>1389038297</v>
      </c>
      <c r="L1074" s="19">
        <f t="shared" si="99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96"/>
        <v>0</v>
      </c>
      <c r="R1074">
        <f t="shared" si="97"/>
        <v>12.75</v>
      </c>
      <c r="S1074" t="s">
        <v>8331</v>
      </c>
      <c r="T1074" t="s">
        <v>8332</v>
      </c>
      <c r="U1074" s="19">
        <f t="shared" si="100"/>
        <v>41675.832141203704</v>
      </c>
      <c r="V1074">
        <f t="shared" si="101"/>
        <v>2014</v>
      </c>
    </row>
    <row r="1075" spans="1:22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9">
        <f t="shared" si="98"/>
        <v>40832.964594907404</v>
      </c>
      <c r="K1075">
        <v>1316214541</v>
      </c>
      <c r="L1075" s="19">
        <f t="shared" si="99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96"/>
        <v>1</v>
      </c>
      <c r="R1075">
        <f t="shared" si="97"/>
        <v>10</v>
      </c>
      <c r="S1075" t="s">
        <v>8331</v>
      </c>
      <c r="T1075" t="s">
        <v>8332</v>
      </c>
      <c r="U1075" s="19">
        <f t="shared" si="100"/>
        <v>40832.964594907404</v>
      </c>
      <c r="V1075">
        <f t="shared" si="101"/>
        <v>2011</v>
      </c>
    </row>
    <row r="1076" spans="1:22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9">
        <f t="shared" si="98"/>
        <v>41643.172974537039</v>
      </c>
      <c r="K1076">
        <v>1386216545</v>
      </c>
      <c r="L1076" s="19">
        <f t="shared" si="99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96"/>
        <v>6</v>
      </c>
      <c r="R1076">
        <f t="shared" si="97"/>
        <v>113.57</v>
      </c>
      <c r="S1076" t="s">
        <v>8331</v>
      </c>
      <c r="T1076" t="s">
        <v>8332</v>
      </c>
      <c r="U1076" s="19">
        <f t="shared" si="100"/>
        <v>41643.172974537039</v>
      </c>
      <c r="V1076">
        <f t="shared" si="101"/>
        <v>2013</v>
      </c>
    </row>
    <row r="1077" spans="1:22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9">
        <f t="shared" si="98"/>
        <v>41035.904120370367</v>
      </c>
      <c r="K1077">
        <v>1333748516</v>
      </c>
      <c r="L1077" s="19">
        <f t="shared" si="99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96"/>
        <v>5</v>
      </c>
      <c r="R1077">
        <f t="shared" si="97"/>
        <v>15</v>
      </c>
      <c r="S1077" t="s">
        <v>8331</v>
      </c>
      <c r="T1077" t="s">
        <v>8332</v>
      </c>
      <c r="U1077" s="19">
        <f t="shared" si="100"/>
        <v>41035.904120370367</v>
      </c>
      <c r="V1077">
        <f t="shared" si="101"/>
        <v>2012</v>
      </c>
    </row>
    <row r="1078" spans="1:22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9">
        <f t="shared" si="98"/>
        <v>41893.377893518518</v>
      </c>
      <c r="K1078">
        <v>1405674250</v>
      </c>
      <c r="L1078" s="19">
        <f t="shared" si="99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96"/>
        <v>63</v>
      </c>
      <c r="R1078">
        <f t="shared" si="97"/>
        <v>48.28</v>
      </c>
      <c r="S1078" t="s">
        <v>8331</v>
      </c>
      <c r="T1078" t="s">
        <v>8332</v>
      </c>
      <c r="U1078" s="19">
        <f t="shared" si="100"/>
        <v>41893.377893518518</v>
      </c>
      <c r="V1078">
        <f t="shared" si="101"/>
        <v>2014</v>
      </c>
    </row>
    <row r="1079" spans="1:22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9">
        <f t="shared" si="98"/>
        <v>42383.16679398148</v>
      </c>
      <c r="K1079">
        <v>1450152011</v>
      </c>
      <c r="L1079" s="19">
        <f t="shared" si="99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96"/>
        <v>29</v>
      </c>
      <c r="R1079">
        <f t="shared" si="97"/>
        <v>43.98</v>
      </c>
      <c r="S1079" t="s">
        <v>8331</v>
      </c>
      <c r="T1079" t="s">
        <v>8332</v>
      </c>
      <c r="U1079" s="19">
        <f t="shared" si="100"/>
        <v>42383.16679398148</v>
      </c>
      <c r="V1079">
        <f t="shared" si="101"/>
        <v>2015</v>
      </c>
    </row>
    <row r="1080" spans="1:22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9">
        <f t="shared" si="98"/>
        <v>40746.195844907408</v>
      </c>
      <c r="K1080">
        <v>1307421721</v>
      </c>
      <c r="L1080" s="19">
        <f t="shared" si="99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96"/>
        <v>8</v>
      </c>
      <c r="R1080">
        <f t="shared" si="97"/>
        <v>9</v>
      </c>
      <c r="S1080" t="s">
        <v>8331</v>
      </c>
      <c r="T1080" t="s">
        <v>8332</v>
      </c>
      <c r="U1080" s="19">
        <f t="shared" si="100"/>
        <v>40746.195844907408</v>
      </c>
      <c r="V1080">
        <f t="shared" si="101"/>
        <v>2011</v>
      </c>
    </row>
    <row r="1081" spans="1:22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9">
        <f t="shared" si="98"/>
        <v>42504.566388888896</v>
      </c>
      <c r="K1081">
        <v>1461072936</v>
      </c>
      <c r="L1081" s="19">
        <f t="shared" si="99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 t="shared" si="96"/>
        <v>3</v>
      </c>
      <c r="R1081">
        <f t="shared" si="97"/>
        <v>37.67</v>
      </c>
      <c r="S1081" t="s">
        <v>8331</v>
      </c>
      <c r="T1081" t="s">
        <v>8332</v>
      </c>
      <c r="U1081" s="19">
        <f t="shared" si="100"/>
        <v>42504.566388888896</v>
      </c>
      <c r="V1081">
        <f t="shared" si="101"/>
        <v>2016</v>
      </c>
    </row>
    <row r="1082" spans="1:22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9">
        <f t="shared" si="98"/>
        <v>41770.138113425928</v>
      </c>
      <c r="K1082">
        <v>1397186333</v>
      </c>
      <c r="L1082" s="19">
        <f t="shared" si="99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96"/>
        <v>9</v>
      </c>
      <c r="R1082">
        <f t="shared" si="97"/>
        <v>18.579999999999998</v>
      </c>
      <c r="S1082" t="s">
        <v>8331</v>
      </c>
      <c r="T1082" t="s">
        <v>8332</v>
      </c>
      <c r="U1082" s="19">
        <f t="shared" si="100"/>
        <v>41770.138113425928</v>
      </c>
      <c r="V1082">
        <f t="shared" si="101"/>
        <v>2014</v>
      </c>
    </row>
    <row r="1083" spans="1:22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9">
        <f t="shared" si="98"/>
        <v>42032.926990740743</v>
      </c>
      <c r="K1083">
        <v>1419891292</v>
      </c>
      <c r="L1083" s="19">
        <f t="shared" si="99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96"/>
        <v>0</v>
      </c>
      <c r="R1083">
        <f t="shared" si="97"/>
        <v>3</v>
      </c>
      <c r="S1083" t="s">
        <v>8331</v>
      </c>
      <c r="T1083" t="s">
        <v>8332</v>
      </c>
      <c r="U1083" s="19">
        <f t="shared" si="100"/>
        <v>42032.926990740743</v>
      </c>
      <c r="V1083">
        <f t="shared" si="101"/>
        <v>2014</v>
      </c>
    </row>
    <row r="1084" spans="1:22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9">
        <f t="shared" si="98"/>
        <v>41131.906111111115</v>
      </c>
      <c r="K1084">
        <v>1342043088</v>
      </c>
      <c r="L1084" s="19">
        <f t="shared" si="99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 t="shared" si="96"/>
        <v>1</v>
      </c>
      <c r="R1084">
        <f t="shared" si="97"/>
        <v>18.670000000000002</v>
      </c>
      <c r="S1084" t="s">
        <v>8331</v>
      </c>
      <c r="T1084" t="s">
        <v>8332</v>
      </c>
      <c r="U1084" s="19">
        <f t="shared" si="100"/>
        <v>41131.906111111115</v>
      </c>
      <c r="V1084">
        <f t="shared" si="101"/>
        <v>2012</v>
      </c>
    </row>
    <row r="1085" spans="1:22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9">
        <f t="shared" si="98"/>
        <v>41853.659525462965</v>
      </c>
      <c r="K1085">
        <v>1401810583</v>
      </c>
      <c r="L1085" s="19">
        <f t="shared" si="99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96"/>
        <v>1</v>
      </c>
      <c r="R1085">
        <f t="shared" si="97"/>
        <v>410</v>
      </c>
      <c r="S1085" t="s">
        <v>8331</v>
      </c>
      <c r="T1085" t="s">
        <v>8332</v>
      </c>
      <c r="U1085" s="19">
        <f t="shared" si="100"/>
        <v>41853.659525462965</v>
      </c>
      <c r="V1085">
        <f t="shared" si="101"/>
        <v>2014</v>
      </c>
    </row>
    <row r="1086" spans="1:22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9">
        <f t="shared" si="98"/>
        <v>41859.912083333329</v>
      </c>
      <c r="K1086">
        <v>1404942804</v>
      </c>
      <c r="L1086" s="19">
        <f t="shared" si="99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96"/>
        <v>0</v>
      </c>
      <c r="R1086">
        <f t="shared" si="97"/>
        <v>0</v>
      </c>
      <c r="S1086" t="s">
        <v>8331</v>
      </c>
      <c r="T1086" t="s">
        <v>8332</v>
      </c>
      <c r="U1086" s="19">
        <f t="shared" si="100"/>
        <v>41859.912083333329</v>
      </c>
      <c r="V1086">
        <f t="shared" si="101"/>
        <v>2014</v>
      </c>
    </row>
    <row r="1087" spans="1:22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9">
        <f t="shared" si="98"/>
        <v>42443.629340277781</v>
      </c>
      <c r="K1087">
        <v>1455379575</v>
      </c>
      <c r="L1087" s="19">
        <f t="shared" si="99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96"/>
        <v>3</v>
      </c>
      <c r="R1087">
        <f t="shared" si="97"/>
        <v>114</v>
      </c>
      <c r="S1087" t="s">
        <v>8331</v>
      </c>
      <c r="T1087" t="s">
        <v>8332</v>
      </c>
      <c r="U1087" s="19">
        <f t="shared" si="100"/>
        <v>42443.629340277781</v>
      </c>
      <c r="V1087">
        <f t="shared" si="101"/>
        <v>2016</v>
      </c>
    </row>
    <row r="1088" spans="1:22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9">
        <f t="shared" si="98"/>
        <v>41875.866793981484</v>
      </c>
      <c r="K1088">
        <v>1406321291</v>
      </c>
      <c r="L1088" s="19">
        <f t="shared" si="99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96"/>
        <v>0</v>
      </c>
      <c r="R1088">
        <f t="shared" si="97"/>
        <v>7.5</v>
      </c>
      <c r="S1088" t="s">
        <v>8331</v>
      </c>
      <c r="T1088" t="s">
        <v>8332</v>
      </c>
      <c r="U1088" s="19">
        <f t="shared" si="100"/>
        <v>41875.866793981484</v>
      </c>
      <c r="V1088">
        <f t="shared" si="101"/>
        <v>2014</v>
      </c>
    </row>
    <row r="1089" spans="1:22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9">
        <f t="shared" si="98"/>
        <v>41805.713969907411</v>
      </c>
      <c r="K1089">
        <v>1400260087</v>
      </c>
      <c r="L1089" s="19">
        <f t="shared" si="99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 t="shared" si="96"/>
        <v>0</v>
      </c>
      <c r="R1089">
        <f t="shared" si="97"/>
        <v>0</v>
      </c>
      <c r="S1089" t="s">
        <v>8331</v>
      </c>
      <c r="T1089" t="s">
        <v>8332</v>
      </c>
      <c r="U1089" s="19">
        <f t="shared" si="100"/>
        <v>41805.713969907411</v>
      </c>
      <c r="V1089">
        <f t="shared" si="101"/>
        <v>2014</v>
      </c>
    </row>
    <row r="1090" spans="1:22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9">
        <f t="shared" si="98"/>
        <v>41753.799386574072</v>
      </c>
      <c r="K1090">
        <v>1395774667</v>
      </c>
      <c r="L1090" s="19">
        <f t="shared" si="99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ref="Q1090:Q1153" si="102">ROUND(E1090/D1090*100,0)</f>
        <v>14</v>
      </c>
      <c r="R1090">
        <f t="shared" ref="R1090:R1153" si="103">IFERROR(ROUND(E1090/N1090,2),0)</f>
        <v>43.42</v>
      </c>
      <c r="S1090" t="s">
        <v>8331</v>
      </c>
      <c r="T1090" t="s">
        <v>8332</v>
      </c>
      <c r="U1090" s="19">
        <f t="shared" si="100"/>
        <v>41753.799386574072</v>
      </c>
      <c r="V1090">
        <f t="shared" si="101"/>
        <v>2014</v>
      </c>
    </row>
    <row r="1091" spans="1:22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9">
        <f t="shared" ref="J1091:J1154" si="104">(((I1091/60)/60)/24)+DATE(1970,1,1)</f>
        <v>42181.189525462964</v>
      </c>
      <c r="K1091">
        <v>1432701175</v>
      </c>
      <c r="L1091" s="19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si="102"/>
        <v>8</v>
      </c>
      <c r="R1091">
        <f t="shared" si="103"/>
        <v>23.96</v>
      </c>
      <c r="S1091" t="s">
        <v>8331</v>
      </c>
      <c r="T1091" t="s">
        <v>8332</v>
      </c>
      <c r="U1091" s="19">
        <f t="shared" ref="U1091:U1154" si="106">(((I1091/60)/60)/24)+DATE(1970,1,1)</f>
        <v>42181.189525462964</v>
      </c>
      <c r="V1091">
        <f t="shared" ref="V1091:V1154" si="107">YEAR(L1091)</f>
        <v>2015</v>
      </c>
    </row>
    <row r="1092" spans="1:22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9">
        <f t="shared" si="104"/>
        <v>42153.185798611114</v>
      </c>
      <c r="K1092">
        <v>1430281653</v>
      </c>
      <c r="L1092" s="19">
        <f t="shared" si="105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102"/>
        <v>0</v>
      </c>
      <c r="R1092">
        <f t="shared" si="103"/>
        <v>5</v>
      </c>
      <c r="S1092" t="s">
        <v>8331</v>
      </c>
      <c r="T1092" t="s">
        <v>8332</v>
      </c>
      <c r="U1092" s="19">
        <f t="shared" si="106"/>
        <v>42153.185798611114</v>
      </c>
      <c r="V1092">
        <f t="shared" si="107"/>
        <v>2015</v>
      </c>
    </row>
    <row r="1093" spans="1:22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9">
        <f t="shared" si="104"/>
        <v>42470.778611111105</v>
      </c>
      <c r="K1093">
        <v>1457725272</v>
      </c>
      <c r="L1093" s="19">
        <f t="shared" si="105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102"/>
        <v>13</v>
      </c>
      <c r="R1093">
        <f t="shared" si="103"/>
        <v>12.5</v>
      </c>
      <c r="S1093" t="s">
        <v>8331</v>
      </c>
      <c r="T1093" t="s">
        <v>8332</v>
      </c>
      <c r="U1093" s="19">
        <f t="shared" si="106"/>
        <v>42470.778611111105</v>
      </c>
      <c r="V1093">
        <f t="shared" si="107"/>
        <v>2016</v>
      </c>
    </row>
    <row r="1094" spans="1:22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9">
        <f t="shared" si="104"/>
        <v>41280.025902777779</v>
      </c>
      <c r="K1094">
        <v>1354840638</v>
      </c>
      <c r="L1094" s="19">
        <f t="shared" si="105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102"/>
        <v>1</v>
      </c>
      <c r="R1094">
        <f t="shared" si="103"/>
        <v>3</v>
      </c>
      <c r="S1094" t="s">
        <v>8331</v>
      </c>
      <c r="T1094" t="s">
        <v>8332</v>
      </c>
      <c r="U1094" s="19">
        <f t="shared" si="106"/>
        <v>41280.025902777779</v>
      </c>
      <c r="V1094">
        <f t="shared" si="107"/>
        <v>2012</v>
      </c>
    </row>
    <row r="1095" spans="1:22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9">
        <f t="shared" si="104"/>
        <v>42411.973807870367</v>
      </c>
      <c r="K1095">
        <v>1453936937</v>
      </c>
      <c r="L1095" s="19">
        <f t="shared" si="105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102"/>
        <v>14</v>
      </c>
      <c r="R1095">
        <f t="shared" si="103"/>
        <v>10.56</v>
      </c>
      <c r="S1095" t="s">
        <v>8331</v>
      </c>
      <c r="T1095" t="s">
        <v>8332</v>
      </c>
      <c r="U1095" s="19">
        <f t="shared" si="106"/>
        <v>42411.973807870367</v>
      </c>
      <c r="V1095">
        <f t="shared" si="107"/>
        <v>2016</v>
      </c>
    </row>
    <row r="1096" spans="1:22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9">
        <f t="shared" si="104"/>
        <v>40825.713344907403</v>
      </c>
      <c r="K1096">
        <v>1315588033</v>
      </c>
      <c r="L1096" s="19">
        <f t="shared" si="105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 t="shared" si="102"/>
        <v>18</v>
      </c>
      <c r="R1096">
        <f t="shared" si="103"/>
        <v>122</v>
      </c>
      <c r="S1096" t="s">
        <v>8331</v>
      </c>
      <c r="T1096" t="s">
        <v>8332</v>
      </c>
      <c r="U1096" s="19">
        <f t="shared" si="106"/>
        <v>40825.713344907403</v>
      </c>
      <c r="V1096">
        <f t="shared" si="107"/>
        <v>2011</v>
      </c>
    </row>
    <row r="1097" spans="1:22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9">
        <f t="shared" si="104"/>
        <v>41516.537268518521</v>
      </c>
      <c r="K1097">
        <v>1375275220</v>
      </c>
      <c r="L1097" s="19">
        <f t="shared" si="105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102"/>
        <v>5</v>
      </c>
      <c r="R1097">
        <f t="shared" si="103"/>
        <v>267.81</v>
      </c>
      <c r="S1097" t="s">
        <v>8331</v>
      </c>
      <c r="T1097" t="s">
        <v>8332</v>
      </c>
      <c r="U1097" s="19">
        <f t="shared" si="106"/>
        <v>41516.537268518521</v>
      </c>
      <c r="V1097">
        <f t="shared" si="107"/>
        <v>2013</v>
      </c>
    </row>
    <row r="1098" spans="1:22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9">
        <f t="shared" si="104"/>
        <v>41916.145833333336</v>
      </c>
      <c r="K1098">
        <v>1409747154</v>
      </c>
      <c r="L1098" s="19">
        <f t="shared" si="105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102"/>
        <v>18</v>
      </c>
      <c r="R1098">
        <f t="shared" si="103"/>
        <v>74.209999999999994</v>
      </c>
      <c r="S1098" t="s">
        <v>8331</v>
      </c>
      <c r="T1098" t="s">
        <v>8332</v>
      </c>
      <c r="U1098" s="19">
        <f t="shared" si="106"/>
        <v>41916.145833333336</v>
      </c>
      <c r="V1098">
        <f t="shared" si="107"/>
        <v>2014</v>
      </c>
    </row>
    <row r="1099" spans="1:22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9">
        <f t="shared" si="104"/>
        <v>41700.792557870373</v>
      </c>
      <c r="K1099">
        <v>1390330877</v>
      </c>
      <c r="L1099" s="19">
        <f t="shared" si="105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102"/>
        <v>0</v>
      </c>
      <c r="R1099">
        <f t="shared" si="103"/>
        <v>6.71</v>
      </c>
      <c r="S1099" t="s">
        <v>8331</v>
      </c>
      <c r="T1099" t="s">
        <v>8332</v>
      </c>
      <c r="U1099" s="19">
        <f t="shared" si="106"/>
        <v>41700.792557870373</v>
      </c>
      <c r="V1099">
        <f t="shared" si="107"/>
        <v>2014</v>
      </c>
    </row>
    <row r="1100" spans="1:22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9">
        <f t="shared" si="104"/>
        <v>41742.762673611112</v>
      </c>
      <c r="K1100">
        <v>1394821095</v>
      </c>
      <c r="L1100" s="19">
        <f t="shared" si="105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102"/>
        <v>7</v>
      </c>
      <c r="R1100">
        <f t="shared" si="103"/>
        <v>81.95</v>
      </c>
      <c r="S1100" t="s">
        <v>8331</v>
      </c>
      <c r="T1100" t="s">
        <v>8332</v>
      </c>
      <c r="U1100" s="19">
        <f t="shared" si="106"/>
        <v>41742.762673611112</v>
      </c>
      <c r="V1100">
        <f t="shared" si="107"/>
        <v>2014</v>
      </c>
    </row>
    <row r="1101" spans="1:22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9">
        <f t="shared" si="104"/>
        <v>42137.836435185185</v>
      </c>
      <c r="K1101">
        <v>1428955468</v>
      </c>
      <c r="L1101" s="19">
        <f t="shared" si="105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102"/>
        <v>1</v>
      </c>
      <c r="R1101">
        <f t="shared" si="103"/>
        <v>25</v>
      </c>
      <c r="S1101" t="s">
        <v>8331</v>
      </c>
      <c r="T1101" t="s">
        <v>8332</v>
      </c>
      <c r="U1101" s="19">
        <f t="shared" si="106"/>
        <v>42137.836435185185</v>
      </c>
      <c r="V1101">
        <f t="shared" si="107"/>
        <v>2015</v>
      </c>
    </row>
    <row r="1102" spans="1:22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9">
        <f t="shared" si="104"/>
        <v>42414.110775462963</v>
      </c>
      <c r="K1102">
        <v>1452825571</v>
      </c>
      <c r="L1102" s="19">
        <f t="shared" si="105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102"/>
        <v>3</v>
      </c>
      <c r="R1102">
        <f t="shared" si="103"/>
        <v>10</v>
      </c>
      <c r="S1102" t="s">
        <v>8331</v>
      </c>
      <c r="T1102" t="s">
        <v>8332</v>
      </c>
      <c r="U1102" s="19">
        <f t="shared" si="106"/>
        <v>42414.110775462963</v>
      </c>
      <c r="V1102">
        <f t="shared" si="107"/>
        <v>2016</v>
      </c>
    </row>
    <row r="1103" spans="1:22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9">
        <f t="shared" si="104"/>
        <v>42565.758333333331</v>
      </c>
      <c r="K1103">
        <v>1466188338</v>
      </c>
      <c r="L1103" s="19">
        <f t="shared" si="105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 t="shared" si="102"/>
        <v>0</v>
      </c>
      <c r="R1103">
        <f t="shared" si="103"/>
        <v>6.83</v>
      </c>
      <c r="S1103" t="s">
        <v>8331</v>
      </c>
      <c r="T1103" t="s">
        <v>8332</v>
      </c>
      <c r="U1103" s="19">
        <f t="shared" si="106"/>
        <v>42565.758333333331</v>
      </c>
      <c r="V1103">
        <f t="shared" si="107"/>
        <v>2016</v>
      </c>
    </row>
    <row r="1104" spans="1:22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9">
        <f t="shared" si="104"/>
        <v>41617.249305555553</v>
      </c>
      <c r="K1104">
        <v>1383095125</v>
      </c>
      <c r="L1104" s="19">
        <f t="shared" si="105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102"/>
        <v>5</v>
      </c>
      <c r="R1104">
        <f t="shared" si="103"/>
        <v>17.71</v>
      </c>
      <c r="S1104" t="s">
        <v>8331</v>
      </c>
      <c r="T1104" t="s">
        <v>8332</v>
      </c>
      <c r="U1104" s="19">
        <f t="shared" si="106"/>
        <v>41617.249305555553</v>
      </c>
      <c r="V1104">
        <f t="shared" si="107"/>
        <v>2013</v>
      </c>
    </row>
    <row r="1105" spans="1:22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9">
        <f t="shared" si="104"/>
        <v>42539.22210648148</v>
      </c>
      <c r="K1105">
        <v>1461043190</v>
      </c>
      <c r="L1105" s="19">
        <f t="shared" si="105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102"/>
        <v>2</v>
      </c>
      <c r="R1105">
        <f t="shared" si="103"/>
        <v>16.2</v>
      </c>
      <c r="S1105" t="s">
        <v>8331</v>
      </c>
      <c r="T1105" t="s">
        <v>8332</v>
      </c>
      <c r="U1105" s="19">
        <f t="shared" si="106"/>
        <v>42539.22210648148</v>
      </c>
      <c r="V1105">
        <f t="shared" si="107"/>
        <v>2016</v>
      </c>
    </row>
    <row r="1106" spans="1:22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9">
        <f t="shared" si="104"/>
        <v>41801.40996527778</v>
      </c>
      <c r="K1106">
        <v>1399888221</v>
      </c>
      <c r="L1106" s="19">
        <f t="shared" si="105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102"/>
        <v>5</v>
      </c>
      <c r="R1106">
        <f t="shared" si="103"/>
        <v>80.3</v>
      </c>
      <c r="S1106" t="s">
        <v>8331</v>
      </c>
      <c r="T1106" t="s">
        <v>8332</v>
      </c>
      <c r="U1106" s="19">
        <f t="shared" si="106"/>
        <v>41801.40996527778</v>
      </c>
      <c r="V1106">
        <f t="shared" si="107"/>
        <v>2014</v>
      </c>
    </row>
    <row r="1107" spans="1:22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9">
        <f t="shared" si="104"/>
        <v>41722.0940625</v>
      </c>
      <c r="K1107">
        <v>1393038927</v>
      </c>
      <c r="L1107" s="19">
        <f t="shared" si="105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 t="shared" si="102"/>
        <v>0</v>
      </c>
      <c r="R1107">
        <f t="shared" si="103"/>
        <v>71.55</v>
      </c>
      <c r="S1107" t="s">
        <v>8331</v>
      </c>
      <c r="T1107" t="s">
        <v>8332</v>
      </c>
      <c r="U1107" s="19">
        <f t="shared" si="106"/>
        <v>41722.0940625</v>
      </c>
      <c r="V1107">
        <f t="shared" si="107"/>
        <v>2014</v>
      </c>
    </row>
    <row r="1108" spans="1:22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9">
        <f t="shared" si="104"/>
        <v>41003.698784722219</v>
      </c>
      <c r="K1108">
        <v>1330969575</v>
      </c>
      <c r="L1108" s="19">
        <f t="shared" si="105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102"/>
        <v>41</v>
      </c>
      <c r="R1108">
        <f t="shared" si="103"/>
        <v>23.57</v>
      </c>
      <c r="S1108" t="s">
        <v>8331</v>
      </c>
      <c r="T1108" t="s">
        <v>8332</v>
      </c>
      <c r="U1108" s="19">
        <f t="shared" si="106"/>
        <v>41003.698784722219</v>
      </c>
      <c r="V1108">
        <f t="shared" si="107"/>
        <v>2012</v>
      </c>
    </row>
    <row r="1109" spans="1:22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9">
        <f t="shared" si="104"/>
        <v>41843.861388888887</v>
      </c>
      <c r="K1109">
        <v>1403556024</v>
      </c>
      <c r="L1109" s="19">
        <f t="shared" si="105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102"/>
        <v>0</v>
      </c>
      <c r="R1109">
        <f t="shared" si="103"/>
        <v>0</v>
      </c>
      <c r="S1109" t="s">
        <v>8331</v>
      </c>
      <c r="T1109" t="s">
        <v>8332</v>
      </c>
      <c r="U1109" s="19">
        <f t="shared" si="106"/>
        <v>41843.861388888887</v>
      </c>
      <c r="V1109">
        <f t="shared" si="107"/>
        <v>2014</v>
      </c>
    </row>
    <row r="1110" spans="1:22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9">
        <f t="shared" si="104"/>
        <v>41012.595312500001</v>
      </c>
      <c r="K1110">
        <v>1329146235</v>
      </c>
      <c r="L1110" s="19">
        <f t="shared" si="105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102"/>
        <v>3</v>
      </c>
      <c r="R1110">
        <f t="shared" si="103"/>
        <v>34.880000000000003</v>
      </c>
      <c r="S1110" t="s">
        <v>8331</v>
      </c>
      <c r="T1110" t="s">
        <v>8332</v>
      </c>
      <c r="U1110" s="19">
        <f t="shared" si="106"/>
        <v>41012.595312500001</v>
      </c>
      <c r="V1110">
        <f t="shared" si="107"/>
        <v>2012</v>
      </c>
    </row>
    <row r="1111" spans="1:22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9">
        <f t="shared" si="104"/>
        <v>42692.793865740736</v>
      </c>
      <c r="K1111">
        <v>1476900190</v>
      </c>
      <c r="L1111" s="19">
        <f t="shared" si="105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 t="shared" si="102"/>
        <v>0</v>
      </c>
      <c r="R1111">
        <f t="shared" si="103"/>
        <v>15</v>
      </c>
      <c r="S1111" t="s">
        <v>8331</v>
      </c>
      <c r="T1111" t="s">
        <v>8332</v>
      </c>
      <c r="U1111" s="19">
        <f t="shared" si="106"/>
        <v>42692.793865740736</v>
      </c>
      <c r="V1111">
        <f t="shared" si="107"/>
        <v>2016</v>
      </c>
    </row>
    <row r="1112" spans="1:22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9">
        <f t="shared" si="104"/>
        <v>41250.933124999996</v>
      </c>
      <c r="K1112">
        <v>1352327022</v>
      </c>
      <c r="L1112" s="19">
        <f t="shared" si="105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102"/>
        <v>1</v>
      </c>
      <c r="R1112">
        <f t="shared" si="103"/>
        <v>23.18</v>
      </c>
      <c r="S1112" t="s">
        <v>8331</v>
      </c>
      <c r="T1112" t="s">
        <v>8332</v>
      </c>
      <c r="U1112" s="19">
        <f t="shared" si="106"/>
        <v>41250.933124999996</v>
      </c>
      <c r="V1112">
        <f t="shared" si="107"/>
        <v>2012</v>
      </c>
    </row>
    <row r="1113" spans="1:22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9">
        <f t="shared" si="104"/>
        <v>42377.203587962969</v>
      </c>
      <c r="K1113">
        <v>1449636790</v>
      </c>
      <c r="L1113" s="19">
        <f t="shared" si="105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 t="shared" si="102"/>
        <v>0</v>
      </c>
      <c r="R1113">
        <f t="shared" si="103"/>
        <v>1</v>
      </c>
      <c r="S1113" t="s">
        <v>8331</v>
      </c>
      <c r="T1113" t="s">
        <v>8332</v>
      </c>
      <c r="U1113" s="19">
        <f t="shared" si="106"/>
        <v>42377.203587962969</v>
      </c>
      <c r="V1113">
        <f t="shared" si="107"/>
        <v>2015</v>
      </c>
    </row>
    <row r="1114" spans="1:22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9">
        <f t="shared" si="104"/>
        <v>42023.354166666672</v>
      </c>
      <c r="K1114">
        <v>1416507211</v>
      </c>
      <c r="L1114" s="19">
        <f t="shared" si="105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102"/>
        <v>36</v>
      </c>
      <c r="R1114">
        <f t="shared" si="103"/>
        <v>100.23</v>
      </c>
      <c r="S1114" t="s">
        <v>8331</v>
      </c>
      <c r="T1114" t="s">
        <v>8332</v>
      </c>
      <c r="U1114" s="19">
        <f t="shared" si="106"/>
        <v>42023.354166666672</v>
      </c>
      <c r="V1114">
        <f t="shared" si="107"/>
        <v>2014</v>
      </c>
    </row>
    <row r="1115" spans="1:22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9">
        <f t="shared" si="104"/>
        <v>41865.977083333331</v>
      </c>
      <c r="K1115">
        <v>1405466820</v>
      </c>
      <c r="L1115" s="19">
        <f t="shared" si="105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102"/>
        <v>1</v>
      </c>
      <c r="R1115">
        <f t="shared" si="103"/>
        <v>5</v>
      </c>
      <c r="S1115" t="s">
        <v>8331</v>
      </c>
      <c r="T1115" t="s">
        <v>8332</v>
      </c>
      <c r="U1115" s="19">
        <f t="shared" si="106"/>
        <v>41865.977083333331</v>
      </c>
      <c r="V1115">
        <f t="shared" si="107"/>
        <v>2014</v>
      </c>
    </row>
    <row r="1116" spans="1:22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9">
        <f t="shared" si="104"/>
        <v>41556.345914351856</v>
      </c>
      <c r="K1116">
        <v>1378714687</v>
      </c>
      <c r="L1116" s="19">
        <f t="shared" si="105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102"/>
        <v>0</v>
      </c>
      <c r="R1116">
        <f t="shared" si="103"/>
        <v>3.33</v>
      </c>
      <c r="S1116" t="s">
        <v>8331</v>
      </c>
      <c r="T1116" t="s">
        <v>8332</v>
      </c>
      <c r="U1116" s="19">
        <f t="shared" si="106"/>
        <v>41556.345914351856</v>
      </c>
      <c r="V1116">
        <f t="shared" si="107"/>
        <v>2013</v>
      </c>
    </row>
    <row r="1117" spans="1:22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9">
        <f t="shared" si="104"/>
        <v>42459.653877314813</v>
      </c>
      <c r="K1117">
        <v>1456764095</v>
      </c>
      <c r="L1117" s="19">
        <f t="shared" si="105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 t="shared" si="102"/>
        <v>0</v>
      </c>
      <c r="R1117">
        <f t="shared" si="103"/>
        <v>13.25</v>
      </c>
      <c r="S1117" t="s">
        <v>8331</v>
      </c>
      <c r="T1117" t="s">
        <v>8332</v>
      </c>
      <c r="U1117" s="19">
        <f t="shared" si="106"/>
        <v>42459.653877314813</v>
      </c>
      <c r="V1117">
        <f t="shared" si="107"/>
        <v>2016</v>
      </c>
    </row>
    <row r="1118" spans="1:22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9">
        <f t="shared" si="104"/>
        <v>41069.847314814811</v>
      </c>
      <c r="K1118">
        <v>1334089208</v>
      </c>
      <c r="L1118" s="19">
        <f t="shared" si="105"/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 t="shared" si="102"/>
        <v>0</v>
      </c>
      <c r="R1118">
        <f t="shared" si="103"/>
        <v>17.850000000000001</v>
      </c>
      <c r="S1118" t="s">
        <v>8331</v>
      </c>
      <c r="T1118" t="s">
        <v>8332</v>
      </c>
      <c r="U1118" s="19">
        <f t="shared" si="106"/>
        <v>41069.847314814811</v>
      </c>
      <c r="V1118">
        <f t="shared" si="107"/>
        <v>2012</v>
      </c>
    </row>
    <row r="1119" spans="1:22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9">
        <f t="shared" si="104"/>
        <v>42363.598530092597</v>
      </c>
      <c r="K1119">
        <v>1448461313</v>
      </c>
      <c r="L1119" s="19">
        <f t="shared" si="105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102"/>
        <v>8</v>
      </c>
      <c r="R1119">
        <f t="shared" si="103"/>
        <v>10.38</v>
      </c>
      <c r="S1119" t="s">
        <v>8331</v>
      </c>
      <c r="T1119" t="s">
        <v>8332</v>
      </c>
      <c r="U1119" s="19">
        <f t="shared" si="106"/>
        <v>42363.598530092597</v>
      </c>
      <c r="V1119">
        <f t="shared" si="107"/>
        <v>2015</v>
      </c>
    </row>
    <row r="1120" spans="1:22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9">
        <f t="shared" si="104"/>
        <v>41734.124756944446</v>
      </c>
      <c r="K1120">
        <v>1394078379</v>
      </c>
      <c r="L1120" s="19">
        <f t="shared" si="105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102"/>
        <v>2</v>
      </c>
      <c r="R1120">
        <f t="shared" si="103"/>
        <v>36.33</v>
      </c>
      <c r="S1120" t="s">
        <v>8331</v>
      </c>
      <c r="T1120" t="s">
        <v>8332</v>
      </c>
      <c r="U1120" s="19">
        <f t="shared" si="106"/>
        <v>41734.124756944446</v>
      </c>
      <c r="V1120">
        <f t="shared" si="107"/>
        <v>2014</v>
      </c>
    </row>
    <row r="1121" spans="1:22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9">
        <f t="shared" si="104"/>
        <v>41735.792407407411</v>
      </c>
      <c r="K1121">
        <v>1395687664</v>
      </c>
      <c r="L1121" s="19">
        <f t="shared" si="105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102"/>
        <v>0</v>
      </c>
      <c r="R1121">
        <f t="shared" si="103"/>
        <v>5</v>
      </c>
      <c r="S1121" t="s">
        <v>8331</v>
      </c>
      <c r="T1121" t="s">
        <v>8332</v>
      </c>
      <c r="U1121" s="19">
        <f t="shared" si="106"/>
        <v>41735.792407407411</v>
      </c>
      <c r="V1121">
        <f t="shared" si="107"/>
        <v>2014</v>
      </c>
    </row>
    <row r="1122" spans="1:22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9">
        <f t="shared" si="104"/>
        <v>40844.872685185182</v>
      </c>
      <c r="K1122">
        <v>1315947400</v>
      </c>
      <c r="L1122" s="19">
        <f t="shared" si="105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102"/>
        <v>0</v>
      </c>
      <c r="R1122">
        <f t="shared" si="103"/>
        <v>0</v>
      </c>
      <c r="S1122" t="s">
        <v>8331</v>
      </c>
      <c r="T1122" t="s">
        <v>8332</v>
      </c>
      <c r="U1122" s="19">
        <f t="shared" si="106"/>
        <v>40844.872685185182</v>
      </c>
      <c r="V1122">
        <f t="shared" si="107"/>
        <v>2011</v>
      </c>
    </row>
    <row r="1123" spans="1:22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9">
        <f t="shared" si="104"/>
        <v>42442.892546296294</v>
      </c>
      <c r="K1123">
        <v>1455315916</v>
      </c>
      <c r="L1123" s="19">
        <f t="shared" si="105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 t="shared" si="102"/>
        <v>0</v>
      </c>
      <c r="R1123">
        <f t="shared" si="103"/>
        <v>5.8</v>
      </c>
      <c r="S1123" t="s">
        <v>8331</v>
      </c>
      <c r="T1123" t="s">
        <v>8332</v>
      </c>
      <c r="U1123" s="19">
        <f t="shared" si="106"/>
        <v>42442.892546296294</v>
      </c>
      <c r="V1123">
        <f t="shared" si="107"/>
        <v>2016</v>
      </c>
    </row>
    <row r="1124" spans="1:22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9">
        <f t="shared" si="104"/>
        <v>41424.703993055555</v>
      </c>
      <c r="K1124">
        <v>1368723225</v>
      </c>
      <c r="L1124" s="19">
        <f t="shared" si="105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102"/>
        <v>0</v>
      </c>
      <c r="R1124">
        <f t="shared" si="103"/>
        <v>0</v>
      </c>
      <c r="S1124" t="s">
        <v>8331</v>
      </c>
      <c r="T1124" t="s">
        <v>8332</v>
      </c>
      <c r="U1124" s="19">
        <f t="shared" si="106"/>
        <v>41424.703993055555</v>
      </c>
      <c r="V1124">
        <f t="shared" si="107"/>
        <v>2013</v>
      </c>
    </row>
    <row r="1125" spans="1:22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9">
        <f t="shared" si="104"/>
        <v>41748.5237037037</v>
      </c>
      <c r="K1125">
        <v>1395318848</v>
      </c>
      <c r="L1125" s="19">
        <f t="shared" si="105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102"/>
        <v>0</v>
      </c>
      <c r="R1125">
        <f t="shared" si="103"/>
        <v>3.67</v>
      </c>
      <c r="S1125" t="s">
        <v>8331</v>
      </c>
      <c r="T1125" t="s">
        <v>8332</v>
      </c>
      <c r="U1125" s="19">
        <f t="shared" si="106"/>
        <v>41748.5237037037</v>
      </c>
      <c r="V1125">
        <f t="shared" si="107"/>
        <v>2014</v>
      </c>
    </row>
    <row r="1126" spans="1:22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9">
        <f t="shared" si="104"/>
        <v>42124.667256944449</v>
      </c>
      <c r="K1126">
        <v>1427817651</v>
      </c>
      <c r="L1126" s="19">
        <f t="shared" si="105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102"/>
        <v>0</v>
      </c>
      <c r="R1126">
        <f t="shared" si="103"/>
        <v>60.71</v>
      </c>
      <c r="S1126" t="s">
        <v>8331</v>
      </c>
      <c r="T1126" t="s">
        <v>8333</v>
      </c>
      <c r="U1126" s="19">
        <f t="shared" si="106"/>
        <v>42124.667256944449</v>
      </c>
      <c r="V1126">
        <f t="shared" si="107"/>
        <v>2015</v>
      </c>
    </row>
    <row r="1127" spans="1:22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9">
        <f t="shared" si="104"/>
        <v>42272.624189814815</v>
      </c>
      <c r="K1127">
        <v>1438009130</v>
      </c>
      <c r="L1127" s="19">
        <f t="shared" si="105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102"/>
        <v>0</v>
      </c>
      <c r="R1127">
        <f t="shared" si="103"/>
        <v>0</v>
      </c>
      <c r="S1127" t="s">
        <v>8331</v>
      </c>
      <c r="T1127" t="s">
        <v>8333</v>
      </c>
      <c r="U1127" s="19">
        <f t="shared" si="106"/>
        <v>42272.624189814815</v>
      </c>
      <c r="V1127">
        <f t="shared" si="107"/>
        <v>2015</v>
      </c>
    </row>
    <row r="1128" spans="1:22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9">
        <f t="shared" si="104"/>
        <v>42565.327476851846</v>
      </c>
      <c r="K1128">
        <v>1465890694</v>
      </c>
      <c r="L1128" s="19">
        <f t="shared" si="105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 t="shared" si="102"/>
        <v>1</v>
      </c>
      <c r="R1128">
        <f t="shared" si="103"/>
        <v>5</v>
      </c>
      <c r="S1128" t="s">
        <v>8331</v>
      </c>
      <c r="T1128" t="s">
        <v>8333</v>
      </c>
      <c r="U1128" s="19">
        <f t="shared" si="106"/>
        <v>42565.327476851846</v>
      </c>
      <c r="V1128">
        <f t="shared" si="107"/>
        <v>2016</v>
      </c>
    </row>
    <row r="1129" spans="1:22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9">
        <f t="shared" si="104"/>
        <v>41957.895833333328</v>
      </c>
      <c r="K1129">
        <v>1413318600</v>
      </c>
      <c r="L1129" s="19">
        <f t="shared" si="105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102"/>
        <v>2</v>
      </c>
      <c r="R1129">
        <f t="shared" si="103"/>
        <v>25.43</v>
      </c>
      <c r="S1129" t="s">
        <v>8331</v>
      </c>
      <c r="T1129" t="s">
        <v>8333</v>
      </c>
      <c r="U1129" s="19">
        <f t="shared" si="106"/>
        <v>41957.895833333328</v>
      </c>
      <c r="V1129">
        <f t="shared" si="107"/>
        <v>2014</v>
      </c>
    </row>
    <row r="1130" spans="1:22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9">
        <f t="shared" si="104"/>
        <v>41858.649502314816</v>
      </c>
      <c r="K1130">
        <v>1404833717</v>
      </c>
      <c r="L1130" s="19">
        <f t="shared" si="105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102"/>
        <v>0</v>
      </c>
      <c r="R1130">
        <f t="shared" si="103"/>
        <v>1</v>
      </c>
      <c r="S1130" t="s">
        <v>8331</v>
      </c>
      <c r="T1130" t="s">
        <v>8333</v>
      </c>
      <c r="U1130" s="19">
        <f t="shared" si="106"/>
        <v>41858.649502314816</v>
      </c>
      <c r="V1130">
        <f t="shared" si="107"/>
        <v>2014</v>
      </c>
    </row>
    <row r="1131" spans="1:22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9">
        <f t="shared" si="104"/>
        <v>42526.264965277776</v>
      </c>
      <c r="K1131">
        <v>1462515693</v>
      </c>
      <c r="L1131" s="19">
        <f t="shared" si="105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102"/>
        <v>0</v>
      </c>
      <c r="R1131">
        <f t="shared" si="103"/>
        <v>10.5</v>
      </c>
      <c r="S1131" t="s">
        <v>8331</v>
      </c>
      <c r="T1131" t="s">
        <v>8333</v>
      </c>
      <c r="U1131" s="19">
        <f t="shared" si="106"/>
        <v>42526.264965277776</v>
      </c>
      <c r="V1131">
        <f t="shared" si="107"/>
        <v>2016</v>
      </c>
    </row>
    <row r="1132" spans="1:22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9">
        <f t="shared" si="104"/>
        <v>41969.038194444445</v>
      </c>
      <c r="K1132">
        <v>1411775700</v>
      </c>
      <c r="L1132" s="19">
        <f t="shared" si="105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 t="shared" si="102"/>
        <v>0</v>
      </c>
      <c r="R1132">
        <f t="shared" si="103"/>
        <v>3.67</v>
      </c>
      <c r="S1132" t="s">
        <v>8331</v>
      </c>
      <c r="T1132" t="s">
        <v>8333</v>
      </c>
      <c r="U1132" s="19">
        <f t="shared" si="106"/>
        <v>41969.038194444445</v>
      </c>
      <c r="V1132">
        <f t="shared" si="107"/>
        <v>2014</v>
      </c>
    </row>
    <row r="1133" spans="1:22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9">
        <f t="shared" si="104"/>
        <v>42362.908194444448</v>
      </c>
      <c r="K1133">
        <v>1448401668</v>
      </c>
      <c r="L1133" s="19">
        <f t="shared" si="105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102"/>
        <v>0</v>
      </c>
      <c r="R1133">
        <f t="shared" si="103"/>
        <v>0</v>
      </c>
      <c r="S1133" t="s">
        <v>8331</v>
      </c>
      <c r="T1133" t="s">
        <v>8333</v>
      </c>
      <c r="U1133" s="19">
        <f t="shared" si="106"/>
        <v>42362.908194444448</v>
      </c>
      <c r="V1133">
        <f t="shared" si="107"/>
        <v>2015</v>
      </c>
    </row>
    <row r="1134" spans="1:22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9">
        <f t="shared" si="104"/>
        <v>42736.115405092598</v>
      </c>
      <c r="K1134">
        <v>1480646771</v>
      </c>
      <c r="L1134" s="19">
        <f t="shared" si="105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102"/>
        <v>14</v>
      </c>
      <c r="R1134">
        <f t="shared" si="103"/>
        <v>110.62</v>
      </c>
      <c r="S1134" t="s">
        <v>8331</v>
      </c>
      <c r="T1134" t="s">
        <v>8333</v>
      </c>
      <c r="U1134" s="19">
        <f t="shared" si="106"/>
        <v>42736.115405092598</v>
      </c>
      <c r="V1134">
        <f t="shared" si="107"/>
        <v>2016</v>
      </c>
    </row>
    <row r="1135" spans="1:22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9">
        <f t="shared" si="104"/>
        <v>41851.407187500001</v>
      </c>
      <c r="K1135">
        <v>1404207981</v>
      </c>
      <c r="L1135" s="19">
        <f t="shared" si="105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102"/>
        <v>1</v>
      </c>
      <c r="R1135">
        <f t="shared" si="103"/>
        <v>20</v>
      </c>
      <c r="S1135" t="s">
        <v>8331</v>
      </c>
      <c r="T1135" t="s">
        <v>8333</v>
      </c>
      <c r="U1135" s="19">
        <f t="shared" si="106"/>
        <v>41851.407187500001</v>
      </c>
      <c r="V1135">
        <f t="shared" si="107"/>
        <v>2014</v>
      </c>
    </row>
    <row r="1136" spans="1:22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9">
        <f t="shared" si="104"/>
        <v>41972.189583333333</v>
      </c>
      <c r="K1136">
        <v>1416034228</v>
      </c>
      <c r="L1136" s="19">
        <f t="shared" si="105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 t="shared" si="102"/>
        <v>0</v>
      </c>
      <c r="R1136">
        <f t="shared" si="103"/>
        <v>1</v>
      </c>
      <c r="S1136" t="s">
        <v>8331</v>
      </c>
      <c r="T1136" t="s">
        <v>8333</v>
      </c>
      <c r="U1136" s="19">
        <f t="shared" si="106"/>
        <v>41972.189583333333</v>
      </c>
      <c r="V1136">
        <f t="shared" si="107"/>
        <v>2014</v>
      </c>
    </row>
    <row r="1137" spans="1:22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9">
        <f t="shared" si="104"/>
        <v>42588.989513888882</v>
      </c>
      <c r="K1137">
        <v>1467935094</v>
      </c>
      <c r="L1137" s="19">
        <f t="shared" si="105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 t="shared" si="102"/>
        <v>5</v>
      </c>
      <c r="R1137">
        <f t="shared" si="103"/>
        <v>50</v>
      </c>
      <c r="S1137" t="s">
        <v>8331</v>
      </c>
      <c r="T1137" t="s">
        <v>8333</v>
      </c>
      <c r="U1137" s="19">
        <f t="shared" si="106"/>
        <v>42588.989513888882</v>
      </c>
      <c r="V1137">
        <f t="shared" si="107"/>
        <v>2016</v>
      </c>
    </row>
    <row r="1138" spans="1:22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9">
        <f t="shared" si="104"/>
        <v>42357.671631944439</v>
      </c>
      <c r="K1138">
        <v>1447949229</v>
      </c>
      <c r="L1138" s="19">
        <f t="shared" si="105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 t="shared" si="102"/>
        <v>6</v>
      </c>
      <c r="R1138">
        <f t="shared" si="103"/>
        <v>45</v>
      </c>
      <c r="S1138" t="s">
        <v>8331</v>
      </c>
      <c r="T1138" t="s">
        <v>8333</v>
      </c>
      <c r="U1138" s="19">
        <f t="shared" si="106"/>
        <v>42357.671631944439</v>
      </c>
      <c r="V1138">
        <f t="shared" si="107"/>
        <v>2015</v>
      </c>
    </row>
    <row r="1139" spans="1:22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9">
        <f t="shared" si="104"/>
        <v>42483.819687499999</v>
      </c>
      <c r="K1139">
        <v>1458848421</v>
      </c>
      <c r="L1139" s="19">
        <f t="shared" si="105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102"/>
        <v>40</v>
      </c>
      <c r="R1139">
        <f t="shared" si="103"/>
        <v>253.21</v>
      </c>
      <c r="S1139" t="s">
        <v>8331</v>
      </c>
      <c r="T1139" t="s">
        <v>8333</v>
      </c>
      <c r="U1139" s="19">
        <f t="shared" si="106"/>
        <v>42483.819687499999</v>
      </c>
      <c r="V1139">
        <f t="shared" si="107"/>
        <v>2016</v>
      </c>
    </row>
    <row r="1140" spans="1:22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9">
        <f t="shared" si="104"/>
        <v>42756.9066087963</v>
      </c>
      <c r="K1140">
        <v>1483307131</v>
      </c>
      <c r="L1140" s="19">
        <f t="shared" si="105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102"/>
        <v>0</v>
      </c>
      <c r="R1140">
        <f t="shared" si="103"/>
        <v>31.25</v>
      </c>
      <c r="S1140" t="s">
        <v>8331</v>
      </c>
      <c r="T1140" t="s">
        <v>8333</v>
      </c>
      <c r="U1140" s="19">
        <f t="shared" si="106"/>
        <v>42756.9066087963</v>
      </c>
      <c r="V1140">
        <f t="shared" si="107"/>
        <v>2017</v>
      </c>
    </row>
    <row r="1141" spans="1:22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9">
        <f t="shared" si="104"/>
        <v>42005.347523148142</v>
      </c>
      <c r="K1141">
        <v>1417508426</v>
      </c>
      <c r="L1141" s="19">
        <f t="shared" si="105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 t="shared" si="102"/>
        <v>0</v>
      </c>
      <c r="R1141">
        <f t="shared" si="103"/>
        <v>5</v>
      </c>
      <c r="S1141" t="s">
        <v>8331</v>
      </c>
      <c r="T1141" t="s">
        <v>8333</v>
      </c>
      <c r="U1141" s="19">
        <f t="shared" si="106"/>
        <v>42005.347523148142</v>
      </c>
      <c r="V1141">
        <f t="shared" si="107"/>
        <v>2014</v>
      </c>
    </row>
    <row r="1142" spans="1:22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9">
        <f t="shared" si="104"/>
        <v>42222.462048611109</v>
      </c>
      <c r="K1142">
        <v>1436267121</v>
      </c>
      <c r="L1142" s="19">
        <f t="shared" si="105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102"/>
        <v>0</v>
      </c>
      <c r="R1142">
        <f t="shared" si="103"/>
        <v>0</v>
      </c>
      <c r="S1142" t="s">
        <v>8331</v>
      </c>
      <c r="T1142" t="s">
        <v>8333</v>
      </c>
      <c r="U1142" s="19">
        <f t="shared" si="106"/>
        <v>42222.462048611109</v>
      </c>
      <c r="V1142">
        <f t="shared" si="107"/>
        <v>2015</v>
      </c>
    </row>
    <row r="1143" spans="1:22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9">
        <f t="shared" si="104"/>
        <v>42194.699652777781</v>
      </c>
      <c r="K1143">
        <v>1433868450</v>
      </c>
      <c r="L1143" s="19">
        <f t="shared" si="105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102"/>
        <v>0</v>
      </c>
      <c r="R1143">
        <f t="shared" si="103"/>
        <v>0</v>
      </c>
      <c r="S1143" t="s">
        <v>8331</v>
      </c>
      <c r="T1143" t="s">
        <v>8333</v>
      </c>
      <c r="U1143" s="19">
        <f t="shared" si="106"/>
        <v>42194.699652777781</v>
      </c>
      <c r="V1143">
        <f t="shared" si="107"/>
        <v>2015</v>
      </c>
    </row>
    <row r="1144" spans="1:22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9">
        <f t="shared" si="104"/>
        <v>42052.006099537044</v>
      </c>
      <c r="K1144">
        <v>1421539727</v>
      </c>
      <c r="L1144" s="19">
        <f t="shared" si="105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 t="shared" si="102"/>
        <v>0</v>
      </c>
      <c r="R1144">
        <f t="shared" si="103"/>
        <v>0</v>
      </c>
      <c r="S1144" t="s">
        <v>8331</v>
      </c>
      <c r="T1144" t="s">
        <v>8333</v>
      </c>
      <c r="U1144" s="19">
        <f t="shared" si="106"/>
        <v>42052.006099537044</v>
      </c>
      <c r="V1144">
        <f t="shared" si="107"/>
        <v>2015</v>
      </c>
    </row>
    <row r="1145" spans="1:22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9">
        <f t="shared" si="104"/>
        <v>42355.19358796296</v>
      </c>
      <c r="K1145">
        <v>1447735126</v>
      </c>
      <c r="L1145" s="19">
        <f t="shared" si="105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102"/>
        <v>0</v>
      </c>
      <c r="R1145">
        <f t="shared" si="103"/>
        <v>23.25</v>
      </c>
      <c r="S1145" t="s">
        <v>8331</v>
      </c>
      <c r="T1145" t="s">
        <v>8333</v>
      </c>
      <c r="U1145" s="19">
        <f t="shared" si="106"/>
        <v>42355.19358796296</v>
      </c>
      <c r="V1145">
        <f t="shared" si="107"/>
        <v>2015</v>
      </c>
    </row>
    <row r="1146" spans="1:22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9">
        <f t="shared" si="104"/>
        <v>42123.181944444441</v>
      </c>
      <c r="K1146">
        <v>1427689320</v>
      </c>
      <c r="L1146" s="19">
        <f t="shared" si="105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102"/>
        <v>0</v>
      </c>
      <c r="R1146">
        <f t="shared" si="103"/>
        <v>0</v>
      </c>
      <c r="S1146" t="s">
        <v>8334</v>
      </c>
      <c r="T1146" t="s">
        <v>8335</v>
      </c>
      <c r="U1146" s="19">
        <f t="shared" si="106"/>
        <v>42123.181944444441</v>
      </c>
      <c r="V1146">
        <f t="shared" si="107"/>
        <v>2015</v>
      </c>
    </row>
    <row r="1147" spans="1:22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9">
        <f t="shared" si="104"/>
        <v>41914.747592592597</v>
      </c>
      <c r="K1147">
        <v>1407088592</v>
      </c>
      <c r="L1147" s="19">
        <f t="shared" si="105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 t="shared" si="102"/>
        <v>0</v>
      </c>
      <c r="R1147">
        <f t="shared" si="103"/>
        <v>100</v>
      </c>
      <c r="S1147" t="s">
        <v>8334</v>
      </c>
      <c r="T1147" t="s">
        <v>8335</v>
      </c>
      <c r="U1147" s="19">
        <f t="shared" si="106"/>
        <v>41914.747592592597</v>
      </c>
      <c r="V1147">
        <f t="shared" si="107"/>
        <v>2014</v>
      </c>
    </row>
    <row r="1148" spans="1:22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9">
        <f t="shared" si="104"/>
        <v>41761.9533912037</v>
      </c>
      <c r="K1148">
        <v>1395787973</v>
      </c>
      <c r="L1148" s="19">
        <f t="shared" si="105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102"/>
        <v>9</v>
      </c>
      <c r="R1148">
        <f t="shared" si="103"/>
        <v>44.17</v>
      </c>
      <c r="S1148" t="s">
        <v>8334</v>
      </c>
      <c r="T1148" t="s">
        <v>8335</v>
      </c>
      <c r="U1148" s="19">
        <f t="shared" si="106"/>
        <v>41761.9533912037</v>
      </c>
      <c r="V1148">
        <f t="shared" si="107"/>
        <v>2014</v>
      </c>
    </row>
    <row r="1149" spans="1:22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9">
        <f t="shared" si="104"/>
        <v>41931.972025462965</v>
      </c>
      <c r="K1149">
        <v>1408576783</v>
      </c>
      <c r="L1149" s="19">
        <f t="shared" si="105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102"/>
        <v>0</v>
      </c>
      <c r="R1149">
        <f t="shared" si="103"/>
        <v>0</v>
      </c>
      <c r="S1149" t="s">
        <v>8334</v>
      </c>
      <c r="T1149" t="s">
        <v>8335</v>
      </c>
      <c r="U1149" s="19">
        <f t="shared" si="106"/>
        <v>41931.972025462965</v>
      </c>
      <c r="V1149">
        <f t="shared" si="107"/>
        <v>2014</v>
      </c>
    </row>
    <row r="1150" spans="1:22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9">
        <f t="shared" si="104"/>
        <v>42705.212743055556</v>
      </c>
      <c r="K1150">
        <v>1477973181</v>
      </c>
      <c r="L1150" s="19">
        <f t="shared" si="105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 t="shared" si="102"/>
        <v>0</v>
      </c>
      <c r="R1150">
        <f t="shared" si="103"/>
        <v>24.33</v>
      </c>
      <c r="S1150" t="s">
        <v>8334</v>
      </c>
      <c r="T1150" t="s">
        <v>8335</v>
      </c>
      <c r="U1150" s="19">
        <f t="shared" si="106"/>
        <v>42705.212743055556</v>
      </c>
      <c r="V1150">
        <f t="shared" si="107"/>
        <v>2016</v>
      </c>
    </row>
    <row r="1151" spans="1:22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9">
        <f t="shared" si="104"/>
        <v>42537.71025462963</v>
      </c>
      <c r="K1151">
        <v>1463504566</v>
      </c>
      <c r="L1151" s="19">
        <f t="shared" si="105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102"/>
        <v>0</v>
      </c>
      <c r="R1151">
        <f t="shared" si="103"/>
        <v>37.5</v>
      </c>
      <c r="S1151" t="s">
        <v>8334</v>
      </c>
      <c r="T1151" t="s">
        <v>8335</v>
      </c>
      <c r="U1151" s="19">
        <f t="shared" si="106"/>
        <v>42537.71025462963</v>
      </c>
      <c r="V1151">
        <f t="shared" si="107"/>
        <v>2016</v>
      </c>
    </row>
    <row r="1152" spans="1:22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9">
        <f t="shared" si="104"/>
        <v>42377.954571759255</v>
      </c>
      <c r="K1152">
        <v>1447109675</v>
      </c>
      <c r="L1152" s="19">
        <f t="shared" si="105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102"/>
        <v>10</v>
      </c>
      <c r="R1152">
        <f t="shared" si="103"/>
        <v>42</v>
      </c>
      <c r="S1152" t="s">
        <v>8334</v>
      </c>
      <c r="T1152" t="s">
        <v>8335</v>
      </c>
      <c r="U1152" s="19">
        <f t="shared" si="106"/>
        <v>42377.954571759255</v>
      </c>
      <c r="V1152">
        <f t="shared" si="107"/>
        <v>2015</v>
      </c>
    </row>
    <row r="1153" spans="1:22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9">
        <f t="shared" si="104"/>
        <v>42254.102581018517</v>
      </c>
      <c r="K1153">
        <v>1439000863</v>
      </c>
      <c r="L1153" s="19">
        <f t="shared" si="105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 t="shared" si="102"/>
        <v>0</v>
      </c>
      <c r="R1153">
        <f t="shared" si="103"/>
        <v>0</v>
      </c>
      <c r="S1153" t="s">
        <v>8334</v>
      </c>
      <c r="T1153" t="s">
        <v>8335</v>
      </c>
      <c r="U1153" s="19">
        <f t="shared" si="106"/>
        <v>42254.102581018517</v>
      </c>
      <c r="V1153">
        <f t="shared" si="107"/>
        <v>2015</v>
      </c>
    </row>
    <row r="1154" spans="1:22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9">
        <f t="shared" si="104"/>
        <v>42139.709629629629</v>
      </c>
      <c r="K1154">
        <v>1429117312</v>
      </c>
      <c r="L1154" s="19">
        <f t="shared" si="105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ref="Q1154:Q1217" si="108">ROUND(E1154/D1154*100,0)</f>
        <v>6</v>
      </c>
      <c r="R1154">
        <f t="shared" ref="R1154:R1217" si="109">IFERROR(ROUND(E1154/N1154,2),0)</f>
        <v>60.73</v>
      </c>
      <c r="S1154" t="s">
        <v>8334</v>
      </c>
      <c r="T1154" t="s">
        <v>8335</v>
      </c>
      <c r="U1154" s="19">
        <f t="shared" si="106"/>
        <v>42139.709629629629</v>
      </c>
      <c r="V1154">
        <f t="shared" si="107"/>
        <v>2015</v>
      </c>
    </row>
    <row r="1155" spans="1:22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9">
        <f t="shared" ref="J1155:J1218" si="110">(((I1155/60)/60)/24)+DATE(1970,1,1)</f>
        <v>42173.714178240742</v>
      </c>
      <c r="K1155">
        <v>1432055305</v>
      </c>
      <c r="L1155" s="19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si="108"/>
        <v>1</v>
      </c>
      <c r="R1155">
        <f t="shared" si="109"/>
        <v>50</v>
      </c>
      <c r="S1155" t="s">
        <v>8334</v>
      </c>
      <c r="T1155" t="s">
        <v>8335</v>
      </c>
      <c r="U1155" s="19">
        <f t="shared" ref="U1155:U1218" si="112">(((I1155/60)/60)/24)+DATE(1970,1,1)</f>
        <v>42173.714178240742</v>
      </c>
      <c r="V1155">
        <f t="shared" ref="V1155:V1218" si="113">YEAR(L1155)</f>
        <v>2015</v>
      </c>
    </row>
    <row r="1156" spans="1:22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9">
        <f t="shared" si="110"/>
        <v>42253.108865740738</v>
      </c>
      <c r="K1156">
        <v>1438915006</v>
      </c>
      <c r="L1156" s="19">
        <f t="shared" si="111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108"/>
        <v>7</v>
      </c>
      <c r="R1156">
        <f t="shared" si="109"/>
        <v>108.33</v>
      </c>
      <c r="S1156" t="s">
        <v>8334</v>
      </c>
      <c r="T1156" t="s">
        <v>8335</v>
      </c>
      <c r="U1156" s="19">
        <f t="shared" si="112"/>
        <v>42253.108865740738</v>
      </c>
      <c r="V1156">
        <f t="shared" si="113"/>
        <v>2015</v>
      </c>
    </row>
    <row r="1157" spans="1:22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9">
        <f t="shared" si="110"/>
        <v>41865.763981481483</v>
      </c>
      <c r="K1157">
        <v>1405448408</v>
      </c>
      <c r="L1157" s="19">
        <f t="shared" si="111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108"/>
        <v>1</v>
      </c>
      <c r="R1157">
        <f t="shared" si="109"/>
        <v>23.5</v>
      </c>
      <c r="S1157" t="s">
        <v>8334</v>
      </c>
      <c r="T1157" t="s">
        <v>8335</v>
      </c>
      <c r="U1157" s="19">
        <f t="shared" si="112"/>
        <v>41865.763981481483</v>
      </c>
      <c r="V1157">
        <f t="shared" si="113"/>
        <v>2014</v>
      </c>
    </row>
    <row r="1158" spans="1:22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9">
        <f t="shared" si="110"/>
        <v>42059.07131944444</v>
      </c>
      <c r="K1158">
        <v>1422150162</v>
      </c>
      <c r="L1158" s="19">
        <f t="shared" si="111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108"/>
        <v>0</v>
      </c>
      <c r="R1158">
        <f t="shared" si="109"/>
        <v>0</v>
      </c>
      <c r="S1158" t="s">
        <v>8334</v>
      </c>
      <c r="T1158" t="s">
        <v>8335</v>
      </c>
      <c r="U1158" s="19">
        <f t="shared" si="112"/>
        <v>42059.07131944444</v>
      </c>
      <c r="V1158">
        <f t="shared" si="113"/>
        <v>2015</v>
      </c>
    </row>
    <row r="1159" spans="1:22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9">
        <f t="shared" si="110"/>
        <v>41978.669907407413</v>
      </c>
      <c r="K1159">
        <v>1412607880</v>
      </c>
      <c r="L1159" s="19">
        <f t="shared" si="111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108"/>
        <v>2</v>
      </c>
      <c r="R1159">
        <f t="shared" si="109"/>
        <v>50.33</v>
      </c>
      <c r="S1159" t="s">
        <v>8334</v>
      </c>
      <c r="T1159" t="s">
        <v>8335</v>
      </c>
      <c r="U1159" s="19">
        <f t="shared" si="112"/>
        <v>41978.669907407413</v>
      </c>
      <c r="V1159">
        <f t="shared" si="113"/>
        <v>2014</v>
      </c>
    </row>
    <row r="1160" spans="1:22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9">
        <f t="shared" si="110"/>
        <v>41982.09175925926</v>
      </c>
      <c r="K1160">
        <v>1415499128</v>
      </c>
      <c r="L1160" s="19">
        <f t="shared" si="111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108"/>
        <v>0</v>
      </c>
      <c r="R1160">
        <f t="shared" si="109"/>
        <v>11.67</v>
      </c>
      <c r="S1160" t="s">
        <v>8334</v>
      </c>
      <c r="T1160" t="s">
        <v>8335</v>
      </c>
      <c r="U1160" s="19">
        <f t="shared" si="112"/>
        <v>41982.09175925926</v>
      </c>
      <c r="V1160">
        <f t="shared" si="113"/>
        <v>2014</v>
      </c>
    </row>
    <row r="1161" spans="1:22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9">
        <f t="shared" si="110"/>
        <v>42185.65625</v>
      </c>
      <c r="K1161">
        <v>1433006765</v>
      </c>
      <c r="L1161" s="19">
        <f t="shared" si="111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 t="shared" si="108"/>
        <v>0</v>
      </c>
      <c r="R1161">
        <f t="shared" si="109"/>
        <v>0</v>
      </c>
      <c r="S1161" t="s">
        <v>8334</v>
      </c>
      <c r="T1161" t="s">
        <v>8335</v>
      </c>
      <c r="U1161" s="19">
        <f t="shared" si="112"/>
        <v>42185.65625</v>
      </c>
      <c r="V1161">
        <f t="shared" si="113"/>
        <v>2015</v>
      </c>
    </row>
    <row r="1162" spans="1:22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9">
        <f t="shared" si="110"/>
        <v>42091.113263888896</v>
      </c>
      <c r="K1162">
        <v>1424922186</v>
      </c>
      <c r="L1162" s="19">
        <f t="shared" si="111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108"/>
        <v>4</v>
      </c>
      <c r="R1162">
        <f t="shared" si="109"/>
        <v>60.79</v>
      </c>
      <c r="S1162" t="s">
        <v>8334</v>
      </c>
      <c r="T1162" t="s">
        <v>8335</v>
      </c>
      <c r="U1162" s="19">
        <f t="shared" si="112"/>
        <v>42091.113263888896</v>
      </c>
      <c r="V1162">
        <f t="shared" si="113"/>
        <v>2015</v>
      </c>
    </row>
    <row r="1163" spans="1:22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9">
        <f t="shared" si="110"/>
        <v>42143.629502314812</v>
      </c>
      <c r="K1163">
        <v>1430233589</v>
      </c>
      <c r="L1163" s="19">
        <f t="shared" si="111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108"/>
        <v>0</v>
      </c>
      <c r="R1163">
        <f t="shared" si="109"/>
        <v>0</v>
      </c>
      <c r="S1163" t="s">
        <v>8334</v>
      </c>
      <c r="T1163" t="s">
        <v>8335</v>
      </c>
      <c r="U1163" s="19">
        <f t="shared" si="112"/>
        <v>42143.629502314812</v>
      </c>
      <c r="V1163">
        <f t="shared" si="113"/>
        <v>2015</v>
      </c>
    </row>
    <row r="1164" spans="1:22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9">
        <f t="shared" si="110"/>
        <v>41907.683611111112</v>
      </c>
      <c r="K1164">
        <v>1408983864</v>
      </c>
      <c r="L1164" s="19">
        <f t="shared" si="111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108"/>
        <v>0</v>
      </c>
      <c r="R1164">
        <f t="shared" si="109"/>
        <v>17.5</v>
      </c>
      <c r="S1164" t="s">
        <v>8334</v>
      </c>
      <c r="T1164" t="s">
        <v>8335</v>
      </c>
      <c r="U1164" s="19">
        <f t="shared" si="112"/>
        <v>41907.683611111112</v>
      </c>
      <c r="V1164">
        <f t="shared" si="113"/>
        <v>2014</v>
      </c>
    </row>
    <row r="1165" spans="1:22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9">
        <f t="shared" si="110"/>
        <v>41860.723611111112</v>
      </c>
      <c r="K1165">
        <v>1405012920</v>
      </c>
      <c r="L1165" s="19">
        <f t="shared" si="111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108"/>
        <v>0</v>
      </c>
      <c r="R1165">
        <f t="shared" si="109"/>
        <v>0</v>
      </c>
      <c r="S1165" t="s">
        <v>8334</v>
      </c>
      <c r="T1165" t="s">
        <v>8335</v>
      </c>
      <c r="U1165" s="19">
        <f t="shared" si="112"/>
        <v>41860.723611111112</v>
      </c>
      <c r="V1165">
        <f t="shared" si="113"/>
        <v>2014</v>
      </c>
    </row>
    <row r="1166" spans="1:22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9">
        <f t="shared" si="110"/>
        <v>42539.724328703705</v>
      </c>
      <c r="K1166">
        <v>1463678582</v>
      </c>
      <c r="L1166" s="19">
        <f t="shared" si="111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108"/>
        <v>0</v>
      </c>
      <c r="R1166">
        <f t="shared" si="109"/>
        <v>0</v>
      </c>
      <c r="S1166" t="s">
        <v>8334</v>
      </c>
      <c r="T1166" t="s">
        <v>8335</v>
      </c>
      <c r="U1166" s="19">
        <f t="shared" si="112"/>
        <v>42539.724328703705</v>
      </c>
      <c r="V1166">
        <f t="shared" si="113"/>
        <v>2016</v>
      </c>
    </row>
    <row r="1167" spans="1:22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9">
        <f t="shared" si="110"/>
        <v>41826.214467592588</v>
      </c>
      <c r="K1167">
        <v>1401685730</v>
      </c>
      <c r="L1167" s="19">
        <f t="shared" si="111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 t="shared" si="108"/>
        <v>21</v>
      </c>
      <c r="R1167">
        <f t="shared" si="109"/>
        <v>82.82</v>
      </c>
      <c r="S1167" t="s">
        <v>8334</v>
      </c>
      <c r="T1167" t="s">
        <v>8335</v>
      </c>
      <c r="U1167" s="19">
        <f t="shared" si="112"/>
        <v>41826.214467592588</v>
      </c>
      <c r="V1167">
        <f t="shared" si="113"/>
        <v>2014</v>
      </c>
    </row>
    <row r="1168" spans="1:22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9">
        <f t="shared" si="110"/>
        <v>42181.166666666672</v>
      </c>
      <c r="K1168">
        <v>1432640342</v>
      </c>
      <c r="L1168" s="19">
        <f t="shared" si="111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108"/>
        <v>19</v>
      </c>
      <c r="R1168">
        <f t="shared" si="109"/>
        <v>358.88</v>
      </c>
      <c r="S1168" t="s">
        <v>8334</v>
      </c>
      <c r="T1168" t="s">
        <v>8335</v>
      </c>
      <c r="U1168" s="19">
        <f t="shared" si="112"/>
        <v>42181.166666666672</v>
      </c>
      <c r="V1168">
        <f t="shared" si="113"/>
        <v>2015</v>
      </c>
    </row>
    <row r="1169" spans="1:22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9">
        <f t="shared" si="110"/>
        <v>41894.734895833331</v>
      </c>
      <c r="K1169">
        <v>1407865095</v>
      </c>
      <c r="L1169" s="19">
        <f t="shared" si="111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108"/>
        <v>2</v>
      </c>
      <c r="R1169">
        <f t="shared" si="109"/>
        <v>61.19</v>
      </c>
      <c r="S1169" t="s">
        <v>8334</v>
      </c>
      <c r="T1169" t="s">
        <v>8335</v>
      </c>
      <c r="U1169" s="19">
        <f t="shared" si="112"/>
        <v>41894.734895833331</v>
      </c>
      <c r="V1169">
        <f t="shared" si="113"/>
        <v>2014</v>
      </c>
    </row>
    <row r="1170" spans="1:22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9">
        <f t="shared" si="110"/>
        <v>42635.053993055553</v>
      </c>
      <c r="K1170">
        <v>1471915065</v>
      </c>
      <c r="L1170" s="19">
        <f t="shared" si="111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108"/>
        <v>6</v>
      </c>
      <c r="R1170">
        <f t="shared" si="109"/>
        <v>340</v>
      </c>
      <c r="S1170" t="s">
        <v>8334</v>
      </c>
      <c r="T1170" t="s">
        <v>8335</v>
      </c>
      <c r="U1170" s="19">
        <f t="shared" si="112"/>
        <v>42635.053993055553</v>
      </c>
      <c r="V1170">
        <f t="shared" si="113"/>
        <v>2016</v>
      </c>
    </row>
    <row r="1171" spans="1:22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9">
        <f t="shared" si="110"/>
        <v>42057.353738425925</v>
      </c>
      <c r="K1171">
        <v>1422001763</v>
      </c>
      <c r="L1171" s="19">
        <f t="shared" si="111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108"/>
        <v>0</v>
      </c>
      <c r="R1171">
        <f t="shared" si="109"/>
        <v>5.67</v>
      </c>
      <c r="S1171" t="s">
        <v>8334</v>
      </c>
      <c r="T1171" t="s">
        <v>8335</v>
      </c>
      <c r="U1171" s="19">
        <f t="shared" si="112"/>
        <v>42057.353738425925</v>
      </c>
      <c r="V1171">
        <f t="shared" si="113"/>
        <v>2015</v>
      </c>
    </row>
    <row r="1172" spans="1:22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9">
        <f t="shared" si="110"/>
        <v>42154.893182870372</v>
      </c>
      <c r="K1172">
        <v>1430429171</v>
      </c>
      <c r="L1172" s="19">
        <f t="shared" si="111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108"/>
        <v>0</v>
      </c>
      <c r="R1172">
        <f t="shared" si="109"/>
        <v>50</v>
      </c>
      <c r="S1172" t="s">
        <v>8334</v>
      </c>
      <c r="T1172" t="s">
        <v>8335</v>
      </c>
      <c r="U1172" s="19">
        <f t="shared" si="112"/>
        <v>42154.893182870372</v>
      </c>
      <c r="V1172">
        <f t="shared" si="113"/>
        <v>2015</v>
      </c>
    </row>
    <row r="1173" spans="1:22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9">
        <f t="shared" si="110"/>
        <v>41956.846377314811</v>
      </c>
      <c r="K1173">
        <v>1414351127</v>
      </c>
      <c r="L1173" s="19">
        <f t="shared" si="111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 t="shared" si="108"/>
        <v>0</v>
      </c>
      <c r="R1173">
        <f t="shared" si="109"/>
        <v>25</v>
      </c>
      <c r="S1173" t="s">
        <v>8334</v>
      </c>
      <c r="T1173" t="s">
        <v>8335</v>
      </c>
      <c r="U1173" s="19">
        <f t="shared" si="112"/>
        <v>41956.846377314811</v>
      </c>
      <c r="V1173">
        <f t="shared" si="113"/>
        <v>2014</v>
      </c>
    </row>
    <row r="1174" spans="1:22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9">
        <f t="shared" si="110"/>
        <v>41871.682314814818</v>
      </c>
      <c r="K1174">
        <v>1405959752</v>
      </c>
      <c r="L1174" s="19">
        <f t="shared" si="111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 t="shared" si="108"/>
        <v>0</v>
      </c>
      <c r="R1174">
        <f t="shared" si="109"/>
        <v>0</v>
      </c>
      <c r="S1174" t="s">
        <v>8334</v>
      </c>
      <c r="T1174" t="s">
        <v>8335</v>
      </c>
      <c r="U1174" s="19">
        <f t="shared" si="112"/>
        <v>41871.682314814818</v>
      </c>
      <c r="V1174">
        <f t="shared" si="113"/>
        <v>2014</v>
      </c>
    </row>
    <row r="1175" spans="1:22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9">
        <f t="shared" si="110"/>
        <v>42219.185844907406</v>
      </c>
      <c r="K1175">
        <v>1435552057</v>
      </c>
      <c r="L1175" s="19">
        <f t="shared" si="111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108"/>
        <v>0</v>
      </c>
      <c r="R1175">
        <f t="shared" si="109"/>
        <v>30</v>
      </c>
      <c r="S1175" t="s">
        <v>8334</v>
      </c>
      <c r="T1175" t="s">
        <v>8335</v>
      </c>
      <c r="U1175" s="19">
        <f t="shared" si="112"/>
        <v>42219.185844907406</v>
      </c>
      <c r="V1175">
        <f t="shared" si="113"/>
        <v>2015</v>
      </c>
    </row>
    <row r="1176" spans="1:22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9">
        <f t="shared" si="110"/>
        <v>42498.84174768519</v>
      </c>
      <c r="K1176">
        <v>1460146327</v>
      </c>
      <c r="L1176" s="19">
        <f t="shared" si="111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108"/>
        <v>6</v>
      </c>
      <c r="R1176">
        <f t="shared" si="109"/>
        <v>46.63</v>
      </c>
      <c r="S1176" t="s">
        <v>8334</v>
      </c>
      <c r="T1176" t="s">
        <v>8335</v>
      </c>
      <c r="U1176" s="19">
        <f t="shared" si="112"/>
        <v>42498.84174768519</v>
      </c>
      <c r="V1176">
        <f t="shared" si="113"/>
        <v>2016</v>
      </c>
    </row>
    <row r="1177" spans="1:22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9">
        <f t="shared" si="110"/>
        <v>42200.728460648148</v>
      </c>
      <c r="K1177">
        <v>1434389339</v>
      </c>
      <c r="L1177" s="19">
        <f t="shared" si="111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108"/>
        <v>3</v>
      </c>
      <c r="R1177">
        <f t="shared" si="109"/>
        <v>65</v>
      </c>
      <c r="S1177" t="s">
        <v>8334</v>
      </c>
      <c r="T1177" t="s">
        <v>8335</v>
      </c>
      <c r="U1177" s="19">
        <f t="shared" si="112"/>
        <v>42200.728460648148</v>
      </c>
      <c r="V1177">
        <f t="shared" si="113"/>
        <v>2015</v>
      </c>
    </row>
    <row r="1178" spans="1:22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9">
        <f t="shared" si="110"/>
        <v>42800.541666666672</v>
      </c>
      <c r="K1178">
        <v>1484094498</v>
      </c>
      <c r="L1178" s="19">
        <f t="shared" si="111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 t="shared" si="108"/>
        <v>0</v>
      </c>
      <c r="R1178">
        <f t="shared" si="109"/>
        <v>10</v>
      </c>
      <c r="S1178" t="s">
        <v>8334</v>
      </c>
      <c r="T1178" t="s">
        <v>8335</v>
      </c>
      <c r="U1178" s="19">
        <f t="shared" si="112"/>
        <v>42800.541666666672</v>
      </c>
      <c r="V1178">
        <f t="shared" si="113"/>
        <v>2017</v>
      </c>
    </row>
    <row r="1179" spans="1:22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9">
        <f t="shared" si="110"/>
        <v>41927.660833333335</v>
      </c>
      <c r="K1179">
        <v>1410796296</v>
      </c>
      <c r="L1179" s="19">
        <f t="shared" si="111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108"/>
        <v>0</v>
      </c>
      <c r="R1179">
        <f t="shared" si="109"/>
        <v>0</v>
      </c>
      <c r="S1179" t="s">
        <v>8334</v>
      </c>
      <c r="T1179" t="s">
        <v>8335</v>
      </c>
      <c r="U1179" s="19">
        <f t="shared" si="112"/>
        <v>41927.660833333335</v>
      </c>
      <c r="V1179">
        <f t="shared" si="113"/>
        <v>2014</v>
      </c>
    </row>
    <row r="1180" spans="1:22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9">
        <f t="shared" si="110"/>
        <v>41867.905694444446</v>
      </c>
      <c r="K1180">
        <v>1405633452</v>
      </c>
      <c r="L1180" s="19">
        <f t="shared" si="111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108"/>
        <v>0</v>
      </c>
      <c r="R1180">
        <f t="shared" si="109"/>
        <v>5</v>
      </c>
      <c r="S1180" t="s">
        <v>8334</v>
      </c>
      <c r="T1180" t="s">
        <v>8335</v>
      </c>
      <c r="U1180" s="19">
        <f t="shared" si="112"/>
        <v>41867.905694444446</v>
      </c>
      <c r="V1180">
        <f t="shared" si="113"/>
        <v>2014</v>
      </c>
    </row>
    <row r="1181" spans="1:22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9">
        <f t="shared" si="110"/>
        <v>42305.720219907409</v>
      </c>
      <c r="K1181">
        <v>1443460627</v>
      </c>
      <c r="L1181" s="19">
        <f t="shared" si="111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108"/>
        <v>5</v>
      </c>
      <c r="R1181">
        <f t="shared" si="109"/>
        <v>640</v>
      </c>
      <c r="S1181" t="s">
        <v>8334</v>
      </c>
      <c r="T1181" t="s">
        <v>8335</v>
      </c>
      <c r="U1181" s="19">
        <f t="shared" si="112"/>
        <v>42305.720219907409</v>
      </c>
      <c r="V1181">
        <f t="shared" si="113"/>
        <v>2015</v>
      </c>
    </row>
    <row r="1182" spans="1:22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9">
        <f t="shared" si="110"/>
        <v>41818.806875000002</v>
      </c>
      <c r="K1182">
        <v>1400786514</v>
      </c>
      <c r="L1182" s="19">
        <f t="shared" si="111"/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108"/>
        <v>12</v>
      </c>
      <c r="R1182">
        <f t="shared" si="109"/>
        <v>69.12</v>
      </c>
      <c r="S1182" t="s">
        <v>8334</v>
      </c>
      <c r="T1182" t="s">
        <v>8335</v>
      </c>
      <c r="U1182" s="19">
        <f t="shared" si="112"/>
        <v>41818.806875000002</v>
      </c>
      <c r="V1182">
        <f t="shared" si="113"/>
        <v>2014</v>
      </c>
    </row>
    <row r="1183" spans="1:22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9">
        <f t="shared" si="110"/>
        <v>42064.339363425926</v>
      </c>
      <c r="K1183">
        <v>1422605321</v>
      </c>
      <c r="L1183" s="19">
        <f t="shared" si="111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108"/>
        <v>0</v>
      </c>
      <c r="R1183">
        <f t="shared" si="109"/>
        <v>1.33</v>
      </c>
      <c r="S1183" t="s">
        <v>8334</v>
      </c>
      <c r="T1183" t="s">
        <v>8335</v>
      </c>
      <c r="U1183" s="19">
        <f t="shared" si="112"/>
        <v>42064.339363425926</v>
      </c>
      <c r="V1183">
        <f t="shared" si="113"/>
        <v>2015</v>
      </c>
    </row>
    <row r="1184" spans="1:22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9">
        <f t="shared" si="110"/>
        <v>42747.695833333331</v>
      </c>
      <c r="K1184">
        <v>1482609088</v>
      </c>
      <c r="L1184" s="19">
        <f t="shared" si="111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108"/>
        <v>4</v>
      </c>
      <c r="R1184">
        <f t="shared" si="109"/>
        <v>10.5</v>
      </c>
      <c r="S1184" t="s">
        <v>8334</v>
      </c>
      <c r="T1184" t="s">
        <v>8335</v>
      </c>
      <c r="U1184" s="19">
        <f t="shared" si="112"/>
        <v>42747.695833333331</v>
      </c>
      <c r="V1184">
        <f t="shared" si="113"/>
        <v>2016</v>
      </c>
    </row>
    <row r="1185" spans="1:22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9">
        <f t="shared" si="110"/>
        <v>42676.165972222225</v>
      </c>
      <c r="K1185">
        <v>1476391223</v>
      </c>
      <c r="L1185" s="19">
        <f t="shared" si="111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108"/>
        <v>4</v>
      </c>
      <c r="R1185">
        <f t="shared" si="109"/>
        <v>33.33</v>
      </c>
      <c r="S1185" t="s">
        <v>8334</v>
      </c>
      <c r="T1185" t="s">
        <v>8335</v>
      </c>
      <c r="U1185" s="19">
        <f t="shared" si="112"/>
        <v>42676.165972222225</v>
      </c>
      <c r="V1185">
        <f t="shared" si="113"/>
        <v>2016</v>
      </c>
    </row>
    <row r="1186" spans="1:22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9">
        <f t="shared" si="110"/>
        <v>42772.599664351852</v>
      </c>
      <c r="K1186">
        <v>1483712611</v>
      </c>
      <c r="L1186" s="19">
        <f t="shared" si="111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108"/>
        <v>105</v>
      </c>
      <c r="R1186">
        <f t="shared" si="109"/>
        <v>61.56</v>
      </c>
      <c r="S1186" t="s">
        <v>8336</v>
      </c>
      <c r="T1186" t="s">
        <v>8337</v>
      </c>
      <c r="U1186" s="19">
        <f t="shared" si="112"/>
        <v>42772.599664351852</v>
      </c>
      <c r="V1186">
        <f t="shared" si="113"/>
        <v>2017</v>
      </c>
    </row>
    <row r="1187" spans="1:22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9">
        <f t="shared" si="110"/>
        <v>42163.166666666672</v>
      </c>
      <c r="K1187">
        <v>1430945149</v>
      </c>
      <c r="L1187" s="19">
        <f t="shared" si="111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108"/>
        <v>105</v>
      </c>
      <c r="R1187">
        <f t="shared" si="109"/>
        <v>118.74</v>
      </c>
      <c r="S1187" t="s">
        <v>8336</v>
      </c>
      <c r="T1187" t="s">
        <v>8337</v>
      </c>
      <c r="U1187" s="19">
        <f t="shared" si="112"/>
        <v>42163.166666666672</v>
      </c>
      <c r="V1187">
        <f t="shared" si="113"/>
        <v>2015</v>
      </c>
    </row>
    <row r="1188" spans="1:22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9">
        <f t="shared" si="110"/>
        <v>42156.945833333331</v>
      </c>
      <c r="K1188">
        <v>1430340195</v>
      </c>
      <c r="L1188" s="19">
        <f t="shared" si="111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108"/>
        <v>107</v>
      </c>
      <c r="R1188">
        <f t="shared" si="109"/>
        <v>65.08</v>
      </c>
      <c r="S1188" t="s">
        <v>8336</v>
      </c>
      <c r="T1188" t="s">
        <v>8337</v>
      </c>
      <c r="U1188" s="19">
        <f t="shared" si="112"/>
        <v>42156.945833333331</v>
      </c>
      <c r="V1188">
        <f t="shared" si="113"/>
        <v>2015</v>
      </c>
    </row>
    <row r="1189" spans="1:22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9">
        <f t="shared" si="110"/>
        <v>42141.75</v>
      </c>
      <c r="K1189">
        <v>1429133323</v>
      </c>
      <c r="L1189" s="19">
        <f t="shared" si="111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108"/>
        <v>104</v>
      </c>
      <c r="R1189">
        <f t="shared" si="109"/>
        <v>130.16</v>
      </c>
      <c r="S1189" t="s">
        <v>8336</v>
      </c>
      <c r="T1189" t="s">
        <v>8337</v>
      </c>
      <c r="U1189" s="19">
        <f t="shared" si="112"/>
        <v>42141.75</v>
      </c>
      <c r="V1189">
        <f t="shared" si="113"/>
        <v>2015</v>
      </c>
    </row>
    <row r="1190" spans="1:22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9">
        <f t="shared" si="110"/>
        <v>42732.700694444444</v>
      </c>
      <c r="K1190">
        <v>1481129340</v>
      </c>
      <c r="L1190" s="19">
        <f t="shared" si="111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108"/>
        <v>161</v>
      </c>
      <c r="R1190">
        <f t="shared" si="109"/>
        <v>37.78</v>
      </c>
      <c r="S1190" t="s">
        <v>8336</v>
      </c>
      <c r="T1190" t="s">
        <v>8337</v>
      </c>
      <c r="U1190" s="19">
        <f t="shared" si="112"/>
        <v>42732.700694444444</v>
      </c>
      <c r="V1190">
        <f t="shared" si="113"/>
        <v>2016</v>
      </c>
    </row>
    <row r="1191" spans="1:22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9">
        <f t="shared" si="110"/>
        <v>42550.979108796295</v>
      </c>
      <c r="K1191">
        <v>1465428595</v>
      </c>
      <c r="L1191" s="19">
        <f t="shared" si="111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108"/>
        <v>108</v>
      </c>
      <c r="R1191">
        <f t="shared" si="109"/>
        <v>112.79</v>
      </c>
      <c r="S1191" t="s">
        <v>8336</v>
      </c>
      <c r="T1191" t="s">
        <v>8337</v>
      </c>
      <c r="U1191" s="19">
        <f t="shared" si="112"/>
        <v>42550.979108796295</v>
      </c>
      <c r="V1191">
        <f t="shared" si="113"/>
        <v>2016</v>
      </c>
    </row>
    <row r="1192" spans="1:22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9">
        <f t="shared" si="110"/>
        <v>41882.665798611109</v>
      </c>
      <c r="K1192">
        <v>1406908725</v>
      </c>
      <c r="L1192" s="19">
        <f t="shared" si="111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108"/>
        <v>135</v>
      </c>
      <c r="R1192">
        <f t="shared" si="109"/>
        <v>51.92</v>
      </c>
      <c r="S1192" t="s">
        <v>8336</v>
      </c>
      <c r="T1192" t="s">
        <v>8337</v>
      </c>
      <c r="U1192" s="19">
        <f t="shared" si="112"/>
        <v>41882.665798611109</v>
      </c>
      <c r="V1192">
        <f t="shared" si="113"/>
        <v>2014</v>
      </c>
    </row>
    <row r="1193" spans="1:22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9">
        <f t="shared" si="110"/>
        <v>42449.562037037031</v>
      </c>
      <c r="K1193">
        <v>1455892160</v>
      </c>
      <c r="L1193" s="19">
        <f t="shared" si="111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108"/>
        <v>109</v>
      </c>
      <c r="R1193">
        <f t="shared" si="109"/>
        <v>89.24</v>
      </c>
      <c r="S1193" t="s">
        <v>8336</v>
      </c>
      <c r="T1193" t="s">
        <v>8337</v>
      </c>
      <c r="U1193" s="19">
        <f t="shared" si="112"/>
        <v>42449.562037037031</v>
      </c>
      <c r="V1193">
        <f t="shared" si="113"/>
        <v>2016</v>
      </c>
    </row>
    <row r="1194" spans="1:22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9">
        <f t="shared" si="110"/>
        <v>42777.506689814814</v>
      </c>
      <c r="K1194">
        <v>1484222978</v>
      </c>
      <c r="L1194" s="19">
        <f t="shared" si="111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108"/>
        <v>290</v>
      </c>
      <c r="R1194">
        <f t="shared" si="109"/>
        <v>19.329999999999998</v>
      </c>
      <c r="S1194" t="s">
        <v>8336</v>
      </c>
      <c r="T1194" t="s">
        <v>8337</v>
      </c>
      <c r="U1194" s="19">
        <f t="shared" si="112"/>
        <v>42777.506689814814</v>
      </c>
      <c r="V1194">
        <f t="shared" si="113"/>
        <v>2017</v>
      </c>
    </row>
    <row r="1195" spans="1:22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9">
        <f t="shared" si="110"/>
        <v>42469.734409722223</v>
      </c>
      <c r="K1195">
        <v>1455043053</v>
      </c>
      <c r="L1195" s="19">
        <f t="shared" si="111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 t="shared" si="108"/>
        <v>104</v>
      </c>
      <c r="R1195">
        <f t="shared" si="109"/>
        <v>79.97</v>
      </c>
      <c r="S1195" t="s">
        <v>8336</v>
      </c>
      <c r="T1195" t="s">
        <v>8337</v>
      </c>
      <c r="U1195" s="19">
        <f t="shared" si="112"/>
        <v>42469.734409722223</v>
      </c>
      <c r="V1195">
        <f t="shared" si="113"/>
        <v>2016</v>
      </c>
    </row>
    <row r="1196" spans="1:22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9">
        <f t="shared" si="110"/>
        <v>42102.488182870366</v>
      </c>
      <c r="K1196">
        <v>1425901379</v>
      </c>
      <c r="L1196" s="19">
        <f t="shared" si="111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108"/>
        <v>322</v>
      </c>
      <c r="R1196">
        <f t="shared" si="109"/>
        <v>56.41</v>
      </c>
      <c r="S1196" t="s">
        <v>8336</v>
      </c>
      <c r="T1196" t="s">
        <v>8337</v>
      </c>
      <c r="U1196" s="19">
        <f t="shared" si="112"/>
        <v>42102.488182870366</v>
      </c>
      <c r="V1196">
        <f t="shared" si="113"/>
        <v>2015</v>
      </c>
    </row>
    <row r="1197" spans="1:22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9">
        <f t="shared" si="110"/>
        <v>42358.375</v>
      </c>
      <c r="K1197">
        <v>1445415653</v>
      </c>
      <c r="L1197" s="19">
        <f t="shared" si="111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108"/>
        <v>135</v>
      </c>
      <c r="R1197">
        <f t="shared" si="109"/>
        <v>79.41</v>
      </c>
      <c r="S1197" t="s">
        <v>8336</v>
      </c>
      <c r="T1197" t="s">
        <v>8337</v>
      </c>
      <c r="U1197" s="19">
        <f t="shared" si="112"/>
        <v>42358.375</v>
      </c>
      <c r="V1197">
        <f t="shared" si="113"/>
        <v>2015</v>
      </c>
    </row>
    <row r="1198" spans="1:22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9">
        <f t="shared" si="110"/>
        <v>42356.818738425922</v>
      </c>
      <c r="K1198">
        <v>1447875539</v>
      </c>
      <c r="L1198" s="19">
        <f t="shared" si="111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108"/>
        <v>270</v>
      </c>
      <c r="R1198">
        <f t="shared" si="109"/>
        <v>76.44</v>
      </c>
      <c r="S1198" t="s">
        <v>8336</v>
      </c>
      <c r="T1198" t="s">
        <v>8337</v>
      </c>
      <c r="U1198" s="19">
        <f t="shared" si="112"/>
        <v>42356.818738425922</v>
      </c>
      <c r="V1198">
        <f t="shared" si="113"/>
        <v>2015</v>
      </c>
    </row>
    <row r="1199" spans="1:22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9">
        <f t="shared" si="110"/>
        <v>42534.249305555553</v>
      </c>
      <c r="K1199">
        <v>1463155034</v>
      </c>
      <c r="L1199" s="19">
        <f t="shared" si="111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108"/>
        <v>253</v>
      </c>
      <c r="R1199">
        <f t="shared" si="109"/>
        <v>121</v>
      </c>
      <c r="S1199" t="s">
        <v>8336</v>
      </c>
      <c r="T1199" t="s">
        <v>8337</v>
      </c>
      <c r="U1199" s="19">
        <f t="shared" si="112"/>
        <v>42534.249305555553</v>
      </c>
      <c r="V1199">
        <f t="shared" si="113"/>
        <v>2016</v>
      </c>
    </row>
    <row r="1200" spans="1:22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9">
        <f t="shared" si="110"/>
        <v>42369.125</v>
      </c>
      <c r="K1200">
        <v>1448463086</v>
      </c>
      <c r="L1200" s="19">
        <f t="shared" si="111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108"/>
        <v>261</v>
      </c>
      <c r="R1200">
        <f t="shared" si="109"/>
        <v>54.62</v>
      </c>
      <c r="S1200" t="s">
        <v>8336</v>
      </c>
      <c r="T1200" t="s">
        <v>8337</v>
      </c>
      <c r="U1200" s="19">
        <f t="shared" si="112"/>
        <v>42369.125</v>
      </c>
      <c r="V1200">
        <f t="shared" si="113"/>
        <v>2015</v>
      </c>
    </row>
    <row r="1201" spans="1:22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9">
        <f t="shared" si="110"/>
        <v>42193.770833333328</v>
      </c>
      <c r="K1201">
        <v>1433615400</v>
      </c>
      <c r="L1201" s="19">
        <f t="shared" si="111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108"/>
        <v>101</v>
      </c>
      <c r="R1201">
        <f t="shared" si="109"/>
        <v>299.22000000000003</v>
      </c>
      <c r="S1201" t="s">
        <v>8336</v>
      </c>
      <c r="T1201" t="s">
        <v>8337</v>
      </c>
      <c r="U1201" s="19">
        <f t="shared" si="112"/>
        <v>42193.770833333328</v>
      </c>
      <c r="V1201">
        <f t="shared" si="113"/>
        <v>2015</v>
      </c>
    </row>
    <row r="1202" spans="1:22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9">
        <f t="shared" si="110"/>
        <v>42110.477500000001</v>
      </c>
      <c r="K1202">
        <v>1427369256</v>
      </c>
      <c r="L1202" s="19">
        <f t="shared" si="111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108"/>
        <v>126</v>
      </c>
      <c r="R1202">
        <f t="shared" si="109"/>
        <v>58.53</v>
      </c>
      <c r="S1202" t="s">
        <v>8336</v>
      </c>
      <c r="T1202" t="s">
        <v>8337</v>
      </c>
      <c r="U1202" s="19">
        <f t="shared" si="112"/>
        <v>42110.477500000001</v>
      </c>
      <c r="V1202">
        <f t="shared" si="113"/>
        <v>2015</v>
      </c>
    </row>
    <row r="1203" spans="1:22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9">
        <f t="shared" si="110"/>
        <v>42566.60701388889</v>
      </c>
      <c r="K1203">
        <v>1466001246</v>
      </c>
      <c r="L1203" s="19">
        <f t="shared" si="111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108"/>
        <v>102</v>
      </c>
      <c r="R1203">
        <f t="shared" si="109"/>
        <v>55.37</v>
      </c>
      <c r="S1203" t="s">
        <v>8336</v>
      </c>
      <c r="T1203" t="s">
        <v>8337</v>
      </c>
      <c r="U1203" s="19">
        <f t="shared" si="112"/>
        <v>42566.60701388889</v>
      </c>
      <c r="V1203">
        <f t="shared" si="113"/>
        <v>2016</v>
      </c>
    </row>
    <row r="1204" spans="1:22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9">
        <f t="shared" si="110"/>
        <v>42182.288819444439</v>
      </c>
      <c r="K1204">
        <v>1432796154</v>
      </c>
      <c r="L1204" s="19">
        <f t="shared" si="111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 t="shared" si="108"/>
        <v>199</v>
      </c>
      <c r="R1204">
        <f t="shared" si="109"/>
        <v>183.8</v>
      </c>
      <c r="S1204" t="s">
        <v>8336</v>
      </c>
      <c r="T1204" t="s">
        <v>8337</v>
      </c>
      <c r="U1204" s="19">
        <f t="shared" si="112"/>
        <v>42182.288819444439</v>
      </c>
      <c r="V1204">
        <f t="shared" si="113"/>
        <v>2015</v>
      </c>
    </row>
    <row r="1205" spans="1:22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9">
        <f t="shared" si="110"/>
        <v>42155.614895833336</v>
      </c>
      <c r="K1205">
        <v>1430491527</v>
      </c>
      <c r="L1205" s="19">
        <f t="shared" si="111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108"/>
        <v>102</v>
      </c>
      <c r="R1205">
        <f t="shared" si="109"/>
        <v>165.35</v>
      </c>
      <c r="S1205" t="s">
        <v>8336</v>
      </c>
      <c r="T1205" t="s">
        <v>8337</v>
      </c>
      <c r="U1205" s="19">
        <f t="shared" si="112"/>
        <v>42155.614895833336</v>
      </c>
      <c r="V1205">
        <f t="shared" si="113"/>
        <v>2015</v>
      </c>
    </row>
    <row r="1206" spans="1:22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9">
        <f t="shared" si="110"/>
        <v>42342.208333333328</v>
      </c>
      <c r="K1206">
        <v>1445363833</v>
      </c>
      <c r="L1206" s="19">
        <f t="shared" si="111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108"/>
        <v>103</v>
      </c>
      <c r="R1206">
        <f t="shared" si="109"/>
        <v>234.79</v>
      </c>
      <c r="S1206" t="s">
        <v>8336</v>
      </c>
      <c r="T1206" t="s">
        <v>8337</v>
      </c>
      <c r="U1206" s="19">
        <f t="shared" si="112"/>
        <v>42342.208333333328</v>
      </c>
      <c r="V1206">
        <f t="shared" si="113"/>
        <v>2015</v>
      </c>
    </row>
    <row r="1207" spans="1:22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9">
        <f t="shared" si="110"/>
        <v>42168.506377314814</v>
      </c>
      <c r="K1207">
        <v>1431605351</v>
      </c>
      <c r="L1207" s="19">
        <f t="shared" si="111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108"/>
        <v>101</v>
      </c>
      <c r="R1207">
        <f t="shared" si="109"/>
        <v>211.48</v>
      </c>
      <c r="S1207" t="s">
        <v>8336</v>
      </c>
      <c r="T1207" t="s">
        <v>8337</v>
      </c>
      <c r="U1207" s="19">
        <f t="shared" si="112"/>
        <v>42168.506377314814</v>
      </c>
      <c r="V1207">
        <f t="shared" si="113"/>
        <v>2015</v>
      </c>
    </row>
    <row r="1208" spans="1:22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9">
        <f t="shared" si="110"/>
        <v>42805.561805555553</v>
      </c>
      <c r="K1208">
        <v>1486406253</v>
      </c>
      <c r="L1208" s="19">
        <f t="shared" si="111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 t="shared" si="108"/>
        <v>115</v>
      </c>
      <c r="R1208">
        <f t="shared" si="109"/>
        <v>32.340000000000003</v>
      </c>
      <c r="S1208" t="s">
        <v>8336</v>
      </c>
      <c r="T1208" t="s">
        <v>8337</v>
      </c>
      <c r="U1208" s="19">
        <f t="shared" si="112"/>
        <v>42805.561805555553</v>
      </c>
      <c r="V1208">
        <f t="shared" si="113"/>
        <v>2017</v>
      </c>
    </row>
    <row r="1209" spans="1:22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9">
        <f t="shared" si="110"/>
        <v>42460.416666666672</v>
      </c>
      <c r="K1209">
        <v>1456827573</v>
      </c>
      <c r="L1209" s="19">
        <f t="shared" si="111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108"/>
        <v>104</v>
      </c>
      <c r="R1209">
        <f t="shared" si="109"/>
        <v>123.38</v>
      </c>
      <c r="S1209" t="s">
        <v>8336</v>
      </c>
      <c r="T1209" t="s">
        <v>8337</v>
      </c>
      <c r="U1209" s="19">
        <f t="shared" si="112"/>
        <v>42460.416666666672</v>
      </c>
      <c r="V1209">
        <f t="shared" si="113"/>
        <v>2016</v>
      </c>
    </row>
    <row r="1210" spans="1:22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9">
        <f t="shared" si="110"/>
        <v>42453.667407407411</v>
      </c>
      <c r="K1210">
        <v>1456246864</v>
      </c>
      <c r="L1210" s="19">
        <f t="shared" si="111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108"/>
        <v>155</v>
      </c>
      <c r="R1210">
        <f t="shared" si="109"/>
        <v>207.07</v>
      </c>
      <c r="S1210" t="s">
        <v>8336</v>
      </c>
      <c r="T1210" t="s">
        <v>8337</v>
      </c>
      <c r="U1210" s="19">
        <f t="shared" si="112"/>
        <v>42453.667407407411</v>
      </c>
      <c r="V1210">
        <f t="shared" si="113"/>
        <v>2016</v>
      </c>
    </row>
    <row r="1211" spans="1:22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9">
        <f t="shared" si="110"/>
        <v>42791.846122685187</v>
      </c>
      <c r="K1211">
        <v>1485461905</v>
      </c>
      <c r="L1211" s="19">
        <f t="shared" si="111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108"/>
        <v>106</v>
      </c>
      <c r="R1211">
        <f t="shared" si="109"/>
        <v>138.26</v>
      </c>
      <c r="S1211" t="s">
        <v>8336</v>
      </c>
      <c r="T1211" t="s">
        <v>8337</v>
      </c>
      <c r="U1211" s="19">
        <f t="shared" si="112"/>
        <v>42791.846122685187</v>
      </c>
      <c r="V1211">
        <f t="shared" si="113"/>
        <v>2017</v>
      </c>
    </row>
    <row r="1212" spans="1:22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9">
        <f t="shared" si="110"/>
        <v>42155.875</v>
      </c>
      <c r="K1212">
        <v>1431124572</v>
      </c>
      <c r="L1212" s="19">
        <f t="shared" si="111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108"/>
        <v>254</v>
      </c>
      <c r="R1212">
        <f t="shared" si="109"/>
        <v>493.82</v>
      </c>
      <c r="S1212" t="s">
        <v>8336</v>
      </c>
      <c r="T1212" t="s">
        <v>8337</v>
      </c>
      <c r="U1212" s="19">
        <f t="shared" si="112"/>
        <v>42155.875</v>
      </c>
      <c r="V1212">
        <f t="shared" si="113"/>
        <v>2015</v>
      </c>
    </row>
    <row r="1213" spans="1:22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9">
        <f t="shared" si="110"/>
        <v>42530.866446759261</v>
      </c>
      <c r="K1213">
        <v>1464209261</v>
      </c>
      <c r="L1213" s="19">
        <f t="shared" si="111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108"/>
        <v>101</v>
      </c>
      <c r="R1213">
        <f t="shared" si="109"/>
        <v>168.5</v>
      </c>
      <c r="S1213" t="s">
        <v>8336</v>
      </c>
      <c r="T1213" t="s">
        <v>8337</v>
      </c>
      <c r="U1213" s="19">
        <f t="shared" si="112"/>
        <v>42530.866446759261</v>
      </c>
      <c r="V1213">
        <f t="shared" si="113"/>
        <v>2016</v>
      </c>
    </row>
    <row r="1214" spans="1:22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9">
        <f t="shared" si="110"/>
        <v>42335.041666666672</v>
      </c>
      <c r="K1214">
        <v>1447195695</v>
      </c>
      <c r="L1214" s="19">
        <f t="shared" si="111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108"/>
        <v>129</v>
      </c>
      <c r="R1214">
        <f t="shared" si="109"/>
        <v>38.869999999999997</v>
      </c>
      <c r="S1214" t="s">
        <v>8336</v>
      </c>
      <c r="T1214" t="s">
        <v>8337</v>
      </c>
      <c r="U1214" s="19">
        <f t="shared" si="112"/>
        <v>42335.041666666672</v>
      </c>
      <c r="V1214">
        <f t="shared" si="113"/>
        <v>2015</v>
      </c>
    </row>
    <row r="1215" spans="1:22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9">
        <f t="shared" si="110"/>
        <v>42766.755787037036</v>
      </c>
      <c r="K1215">
        <v>1482862100</v>
      </c>
      <c r="L1215" s="19">
        <f t="shared" si="111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108"/>
        <v>102</v>
      </c>
      <c r="R1215">
        <f t="shared" si="109"/>
        <v>61.53</v>
      </c>
      <c r="S1215" t="s">
        <v>8336</v>
      </c>
      <c r="T1215" t="s">
        <v>8337</v>
      </c>
      <c r="U1215" s="19">
        <f t="shared" si="112"/>
        <v>42766.755787037036</v>
      </c>
      <c r="V1215">
        <f t="shared" si="113"/>
        <v>2016</v>
      </c>
    </row>
    <row r="1216" spans="1:22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9">
        <f t="shared" si="110"/>
        <v>42164.840335648143</v>
      </c>
      <c r="K1216">
        <v>1428696605</v>
      </c>
      <c r="L1216" s="19">
        <f t="shared" si="111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108"/>
        <v>132</v>
      </c>
      <c r="R1216">
        <f t="shared" si="109"/>
        <v>105.44</v>
      </c>
      <c r="S1216" t="s">
        <v>8336</v>
      </c>
      <c r="T1216" t="s">
        <v>8337</v>
      </c>
      <c r="U1216" s="19">
        <f t="shared" si="112"/>
        <v>42164.840335648143</v>
      </c>
      <c r="V1216">
        <f t="shared" si="113"/>
        <v>2015</v>
      </c>
    </row>
    <row r="1217" spans="1:22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9">
        <f t="shared" si="110"/>
        <v>41789.923101851848</v>
      </c>
      <c r="K1217">
        <v>1398895756</v>
      </c>
      <c r="L1217" s="19">
        <f t="shared" si="111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108"/>
        <v>786</v>
      </c>
      <c r="R1217">
        <f t="shared" si="109"/>
        <v>71.59</v>
      </c>
      <c r="S1217" t="s">
        <v>8336</v>
      </c>
      <c r="T1217" t="s">
        <v>8337</v>
      </c>
      <c r="U1217" s="19">
        <f t="shared" si="112"/>
        <v>41789.923101851848</v>
      </c>
      <c r="V1217">
        <f t="shared" si="113"/>
        <v>2014</v>
      </c>
    </row>
    <row r="1218" spans="1:22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9">
        <f t="shared" si="110"/>
        <v>42279.960416666669</v>
      </c>
      <c r="K1218">
        <v>1441032457</v>
      </c>
      <c r="L1218" s="19">
        <f t="shared" si="111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ref="Q1218:Q1281" si="114">ROUND(E1218/D1218*100,0)</f>
        <v>146</v>
      </c>
      <c r="R1218">
        <f t="shared" ref="R1218:R1281" si="115">IFERROR(ROUND(E1218/N1218,2),0)</f>
        <v>91.88</v>
      </c>
      <c r="S1218" t="s">
        <v>8336</v>
      </c>
      <c r="T1218" t="s">
        <v>8337</v>
      </c>
      <c r="U1218" s="19">
        <f t="shared" si="112"/>
        <v>42279.960416666669</v>
      </c>
      <c r="V1218">
        <f t="shared" si="113"/>
        <v>2015</v>
      </c>
    </row>
    <row r="1219" spans="1:22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9">
        <f t="shared" ref="J1219:J1282" si="116">(((I1219/60)/60)/24)+DATE(1970,1,1)</f>
        <v>42565.809490740736</v>
      </c>
      <c r="K1219">
        <v>1465932340</v>
      </c>
      <c r="L1219" s="19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si="114"/>
        <v>103</v>
      </c>
      <c r="R1219">
        <f t="shared" si="115"/>
        <v>148.57</v>
      </c>
      <c r="S1219" t="s">
        <v>8336</v>
      </c>
      <c r="T1219" t="s">
        <v>8337</v>
      </c>
      <c r="U1219" s="19">
        <f t="shared" ref="U1219:U1282" si="118">(((I1219/60)/60)/24)+DATE(1970,1,1)</f>
        <v>42565.809490740736</v>
      </c>
      <c r="V1219">
        <f t="shared" ref="V1219:V1282" si="119">YEAR(L1219)</f>
        <v>2016</v>
      </c>
    </row>
    <row r="1220" spans="1:22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9">
        <f t="shared" si="116"/>
        <v>42309.125</v>
      </c>
      <c r="K1220">
        <v>1443714800</v>
      </c>
      <c r="L1220" s="19">
        <f t="shared" si="117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114"/>
        <v>172</v>
      </c>
      <c r="R1220">
        <f t="shared" si="115"/>
        <v>174.21</v>
      </c>
      <c r="S1220" t="s">
        <v>8336</v>
      </c>
      <c r="T1220" t="s">
        <v>8337</v>
      </c>
      <c r="U1220" s="19">
        <f t="shared" si="118"/>
        <v>42309.125</v>
      </c>
      <c r="V1220">
        <f t="shared" si="119"/>
        <v>2015</v>
      </c>
    </row>
    <row r="1221" spans="1:22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9">
        <f t="shared" si="116"/>
        <v>42663.461956018517</v>
      </c>
      <c r="K1221">
        <v>1474369513</v>
      </c>
      <c r="L1221" s="19">
        <f t="shared" si="117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 t="shared" si="114"/>
        <v>159</v>
      </c>
      <c r="R1221">
        <f t="shared" si="115"/>
        <v>102.86</v>
      </c>
      <c r="S1221" t="s">
        <v>8336</v>
      </c>
      <c r="T1221" t="s">
        <v>8337</v>
      </c>
      <c r="U1221" s="19">
        <f t="shared" si="118"/>
        <v>42663.461956018517</v>
      </c>
      <c r="V1221">
        <f t="shared" si="119"/>
        <v>2016</v>
      </c>
    </row>
    <row r="1222" spans="1:22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9">
        <f t="shared" si="116"/>
        <v>42241.628611111111</v>
      </c>
      <c r="K1222">
        <v>1437923112</v>
      </c>
      <c r="L1222" s="19">
        <f t="shared" si="117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114"/>
        <v>104</v>
      </c>
      <c r="R1222">
        <f t="shared" si="115"/>
        <v>111.18</v>
      </c>
      <c r="S1222" t="s">
        <v>8336</v>
      </c>
      <c r="T1222" t="s">
        <v>8337</v>
      </c>
      <c r="U1222" s="19">
        <f t="shared" si="118"/>
        <v>42241.628611111111</v>
      </c>
      <c r="V1222">
        <f t="shared" si="119"/>
        <v>2015</v>
      </c>
    </row>
    <row r="1223" spans="1:22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9">
        <f t="shared" si="116"/>
        <v>42708</v>
      </c>
      <c r="K1223">
        <v>1478431488</v>
      </c>
      <c r="L1223" s="19">
        <f t="shared" si="117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114"/>
        <v>111</v>
      </c>
      <c r="R1223">
        <f t="shared" si="115"/>
        <v>23.8</v>
      </c>
      <c r="S1223" t="s">
        <v>8336</v>
      </c>
      <c r="T1223" t="s">
        <v>8337</v>
      </c>
      <c r="U1223" s="19">
        <f t="shared" si="118"/>
        <v>42708</v>
      </c>
      <c r="V1223">
        <f t="shared" si="119"/>
        <v>2016</v>
      </c>
    </row>
    <row r="1224" spans="1:22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9">
        <f t="shared" si="116"/>
        <v>42461.166666666672</v>
      </c>
      <c r="K1224">
        <v>1456852647</v>
      </c>
      <c r="L1224" s="19">
        <f t="shared" si="117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114"/>
        <v>280</v>
      </c>
      <c r="R1224">
        <f t="shared" si="115"/>
        <v>81.27</v>
      </c>
      <c r="S1224" t="s">
        <v>8336</v>
      </c>
      <c r="T1224" t="s">
        <v>8337</v>
      </c>
      <c r="U1224" s="19">
        <f t="shared" si="118"/>
        <v>42461.166666666672</v>
      </c>
      <c r="V1224">
        <f t="shared" si="119"/>
        <v>2016</v>
      </c>
    </row>
    <row r="1225" spans="1:22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9">
        <f t="shared" si="116"/>
        <v>42684.218854166669</v>
      </c>
      <c r="K1225">
        <v>1476159309</v>
      </c>
      <c r="L1225" s="19">
        <f t="shared" si="117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114"/>
        <v>112</v>
      </c>
      <c r="R1225">
        <f t="shared" si="115"/>
        <v>116.21</v>
      </c>
      <c r="S1225" t="s">
        <v>8336</v>
      </c>
      <c r="T1225" t="s">
        <v>8337</v>
      </c>
      <c r="U1225" s="19">
        <f t="shared" si="118"/>
        <v>42684.218854166669</v>
      </c>
      <c r="V1225">
        <f t="shared" si="119"/>
        <v>2016</v>
      </c>
    </row>
    <row r="1226" spans="1:22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9">
        <f t="shared" si="116"/>
        <v>41796.549791666665</v>
      </c>
      <c r="K1226">
        <v>1396876302</v>
      </c>
      <c r="L1226" s="19">
        <f t="shared" si="117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114"/>
        <v>7</v>
      </c>
      <c r="R1226">
        <f t="shared" si="115"/>
        <v>58.89</v>
      </c>
      <c r="S1226" t="s">
        <v>8323</v>
      </c>
      <c r="T1226" t="s">
        <v>8338</v>
      </c>
      <c r="U1226" s="19">
        <f t="shared" si="118"/>
        <v>41796.549791666665</v>
      </c>
      <c r="V1226">
        <f t="shared" si="119"/>
        <v>2014</v>
      </c>
    </row>
    <row r="1227" spans="1:22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9">
        <f t="shared" si="116"/>
        <v>41569.905995370369</v>
      </c>
      <c r="K1227">
        <v>1377294278</v>
      </c>
      <c r="L1227" s="19">
        <f t="shared" si="117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114"/>
        <v>4</v>
      </c>
      <c r="R1227">
        <f t="shared" si="115"/>
        <v>44</v>
      </c>
      <c r="S1227" t="s">
        <v>8323</v>
      </c>
      <c r="T1227" t="s">
        <v>8338</v>
      </c>
      <c r="U1227" s="19">
        <f t="shared" si="118"/>
        <v>41569.905995370369</v>
      </c>
      <c r="V1227">
        <f t="shared" si="119"/>
        <v>2013</v>
      </c>
    </row>
    <row r="1228" spans="1:22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9">
        <f t="shared" si="116"/>
        <v>41750.041666666664</v>
      </c>
      <c r="K1228">
        <v>1395089981</v>
      </c>
      <c r="L1228" s="19">
        <f t="shared" si="117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114"/>
        <v>4</v>
      </c>
      <c r="R1228">
        <f t="shared" si="115"/>
        <v>48.43</v>
      </c>
      <c r="S1228" t="s">
        <v>8323</v>
      </c>
      <c r="T1228" t="s">
        <v>8338</v>
      </c>
      <c r="U1228" s="19">
        <f t="shared" si="118"/>
        <v>41750.041666666664</v>
      </c>
      <c r="V1228">
        <f t="shared" si="119"/>
        <v>2014</v>
      </c>
    </row>
    <row r="1229" spans="1:22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9">
        <f t="shared" si="116"/>
        <v>41858.291666666664</v>
      </c>
      <c r="K1229">
        <v>1404770616</v>
      </c>
      <c r="L1229" s="19">
        <f t="shared" si="117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 t="shared" si="114"/>
        <v>0</v>
      </c>
      <c r="R1229">
        <f t="shared" si="115"/>
        <v>0</v>
      </c>
      <c r="S1229" t="s">
        <v>8323</v>
      </c>
      <c r="T1229" t="s">
        <v>8338</v>
      </c>
      <c r="U1229" s="19">
        <f t="shared" si="118"/>
        <v>41858.291666666664</v>
      </c>
      <c r="V1229">
        <f t="shared" si="119"/>
        <v>2014</v>
      </c>
    </row>
    <row r="1230" spans="1:22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9">
        <f t="shared" si="116"/>
        <v>40814.729259259257</v>
      </c>
      <c r="K1230">
        <v>1312047008</v>
      </c>
      <c r="L1230" s="19">
        <f t="shared" si="117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114"/>
        <v>29</v>
      </c>
      <c r="R1230">
        <f t="shared" si="115"/>
        <v>61.04</v>
      </c>
      <c r="S1230" t="s">
        <v>8323</v>
      </c>
      <c r="T1230" t="s">
        <v>8338</v>
      </c>
      <c r="U1230" s="19">
        <f t="shared" si="118"/>
        <v>40814.729259259257</v>
      </c>
      <c r="V1230">
        <f t="shared" si="119"/>
        <v>2011</v>
      </c>
    </row>
    <row r="1231" spans="1:22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9">
        <f t="shared" si="116"/>
        <v>41015.666666666664</v>
      </c>
      <c r="K1231">
        <v>1331982127</v>
      </c>
      <c r="L1231" s="19">
        <f t="shared" si="117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114"/>
        <v>1</v>
      </c>
      <c r="R1231">
        <f t="shared" si="115"/>
        <v>25</v>
      </c>
      <c r="S1231" t="s">
        <v>8323</v>
      </c>
      <c r="T1231" t="s">
        <v>8338</v>
      </c>
      <c r="U1231" s="19">
        <f t="shared" si="118"/>
        <v>41015.666666666664</v>
      </c>
      <c r="V1231">
        <f t="shared" si="119"/>
        <v>2012</v>
      </c>
    </row>
    <row r="1232" spans="1:22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9">
        <f t="shared" si="116"/>
        <v>40598.972569444442</v>
      </c>
      <c r="K1232">
        <v>1295997630</v>
      </c>
      <c r="L1232" s="19">
        <f t="shared" si="117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114"/>
        <v>0</v>
      </c>
      <c r="R1232">
        <f t="shared" si="115"/>
        <v>0</v>
      </c>
      <c r="S1232" t="s">
        <v>8323</v>
      </c>
      <c r="T1232" t="s">
        <v>8338</v>
      </c>
      <c r="U1232" s="19">
        <f t="shared" si="118"/>
        <v>40598.972569444442</v>
      </c>
      <c r="V1232">
        <f t="shared" si="119"/>
        <v>2011</v>
      </c>
    </row>
    <row r="1233" spans="1:22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9">
        <f t="shared" si="116"/>
        <v>42244.041666666672</v>
      </c>
      <c r="K1233">
        <v>1436394968</v>
      </c>
      <c r="L1233" s="19">
        <f t="shared" si="117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 t="shared" si="114"/>
        <v>0</v>
      </c>
      <c r="R1233">
        <f t="shared" si="115"/>
        <v>0</v>
      </c>
      <c r="S1233" t="s">
        <v>8323</v>
      </c>
      <c r="T1233" t="s">
        <v>8338</v>
      </c>
      <c r="U1233" s="19">
        <f t="shared" si="118"/>
        <v>42244.041666666672</v>
      </c>
      <c r="V1233">
        <f t="shared" si="119"/>
        <v>2015</v>
      </c>
    </row>
    <row r="1234" spans="1:22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9">
        <f t="shared" si="116"/>
        <v>41553.848032407412</v>
      </c>
      <c r="K1234">
        <v>1377030070</v>
      </c>
      <c r="L1234" s="19">
        <f t="shared" si="117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 t="shared" si="114"/>
        <v>1</v>
      </c>
      <c r="R1234">
        <f t="shared" si="115"/>
        <v>40</v>
      </c>
      <c r="S1234" t="s">
        <v>8323</v>
      </c>
      <c r="T1234" t="s">
        <v>8338</v>
      </c>
      <c r="U1234" s="19">
        <f t="shared" si="118"/>
        <v>41553.848032407412</v>
      </c>
      <c r="V1234">
        <f t="shared" si="119"/>
        <v>2013</v>
      </c>
    </row>
    <row r="1235" spans="1:22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9">
        <f t="shared" si="116"/>
        <v>40960.948773148149</v>
      </c>
      <c r="K1235">
        <v>1328049974</v>
      </c>
      <c r="L1235" s="19">
        <f t="shared" si="117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114"/>
        <v>12</v>
      </c>
      <c r="R1235">
        <f t="shared" si="115"/>
        <v>19.329999999999998</v>
      </c>
      <c r="S1235" t="s">
        <v>8323</v>
      </c>
      <c r="T1235" t="s">
        <v>8338</v>
      </c>
      <c r="U1235" s="19">
        <f t="shared" si="118"/>
        <v>40960.948773148149</v>
      </c>
      <c r="V1235">
        <f t="shared" si="119"/>
        <v>2012</v>
      </c>
    </row>
    <row r="1236" spans="1:22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9">
        <f t="shared" si="116"/>
        <v>42037.788680555561</v>
      </c>
      <c r="K1236">
        <v>1420311342</v>
      </c>
      <c r="L1236" s="19">
        <f t="shared" si="117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114"/>
        <v>0</v>
      </c>
      <c r="R1236">
        <f t="shared" si="115"/>
        <v>0</v>
      </c>
      <c r="S1236" t="s">
        <v>8323</v>
      </c>
      <c r="T1236" t="s">
        <v>8338</v>
      </c>
      <c r="U1236" s="19">
        <f t="shared" si="118"/>
        <v>42037.788680555561</v>
      </c>
      <c r="V1236">
        <f t="shared" si="119"/>
        <v>2015</v>
      </c>
    </row>
    <row r="1237" spans="1:22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9">
        <f t="shared" si="116"/>
        <v>41623.135405092595</v>
      </c>
      <c r="K1237">
        <v>1383621299</v>
      </c>
      <c r="L1237" s="19">
        <f t="shared" si="117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114"/>
        <v>3</v>
      </c>
      <c r="R1237">
        <f t="shared" si="115"/>
        <v>35</v>
      </c>
      <c r="S1237" t="s">
        <v>8323</v>
      </c>
      <c r="T1237" t="s">
        <v>8338</v>
      </c>
      <c r="U1237" s="19">
        <f t="shared" si="118"/>
        <v>41623.135405092595</v>
      </c>
      <c r="V1237">
        <f t="shared" si="119"/>
        <v>2013</v>
      </c>
    </row>
    <row r="1238" spans="1:22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9">
        <f t="shared" si="116"/>
        <v>41118.666666666664</v>
      </c>
      <c r="K1238">
        <v>1342801164</v>
      </c>
      <c r="L1238" s="19">
        <f t="shared" si="117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 t="shared" si="114"/>
        <v>0</v>
      </c>
      <c r="R1238">
        <f t="shared" si="115"/>
        <v>0</v>
      </c>
      <c r="S1238" t="s">
        <v>8323</v>
      </c>
      <c r="T1238" t="s">
        <v>8338</v>
      </c>
      <c r="U1238" s="19">
        <f t="shared" si="118"/>
        <v>41118.666666666664</v>
      </c>
      <c r="V1238">
        <f t="shared" si="119"/>
        <v>2012</v>
      </c>
    </row>
    <row r="1239" spans="1:22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9">
        <f t="shared" si="116"/>
        <v>41145.283159722225</v>
      </c>
      <c r="K1239">
        <v>1344062865</v>
      </c>
      <c r="L1239" s="19">
        <f t="shared" si="117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114"/>
        <v>0</v>
      </c>
      <c r="R1239">
        <f t="shared" si="115"/>
        <v>0</v>
      </c>
      <c r="S1239" t="s">
        <v>8323</v>
      </c>
      <c r="T1239" t="s">
        <v>8338</v>
      </c>
      <c r="U1239" s="19">
        <f t="shared" si="118"/>
        <v>41145.283159722225</v>
      </c>
      <c r="V1239">
        <f t="shared" si="119"/>
        <v>2012</v>
      </c>
    </row>
    <row r="1240" spans="1:22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9">
        <f t="shared" si="116"/>
        <v>40761.61037037037</v>
      </c>
      <c r="K1240">
        <v>1310049536</v>
      </c>
      <c r="L1240" s="19">
        <f t="shared" si="117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114"/>
        <v>18</v>
      </c>
      <c r="R1240">
        <f t="shared" si="115"/>
        <v>59.33</v>
      </c>
      <c r="S1240" t="s">
        <v>8323</v>
      </c>
      <c r="T1240" t="s">
        <v>8338</v>
      </c>
      <c r="U1240" s="19">
        <f t="shared" si="118"/>
        <v>40761.61037037037</v>
      </c>
      <c r="V1240">
        <f t="shared" si="119"/>
        <v>2011</v>
      </c>
    </row>
    <row r="1241" spans="1:22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9">
        <f t="shared" si="116"/>
        <v>40913.962581018517</v>
      </c>
      <c r="K1241">
        <v>1323212767</v>
      </c>
      <c r="L1241" s="19">
        <f t="shared" si="117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114"/>
        <v>0</v>
      </c>
      <c r="R1241">
        <f t="shared" si="115"/>
        <v>0</v>
      </c>
      <c r="S1241" t="s">
        <v>8323</v>
      </c>
      <c r="T1241" t="s">
        <v>8338</v>
      </c>
      <c r="U1241" s="19">
        <f t="shared" si="118"/>
        <v>40913.962581018517</v>
      </c>
      <c r="V1241">
        <f t="shared" si="119"/>
        <v>2011</v>
      </c>
    </row>
    <row r="1242" spans="1:22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9">
        <f t="shared" si="116"/>
        <v>41467.910416666666</v>
      </c>
      <c r="K1242">
        <v>1368579457</v>
      </c>
      <c r="L1242" s="19">
        <f t="shared" si="117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114"/>
        <v>3</v>
      </c>
      <c r="R1242">
        <f t="shared" si="115"/>
        <v>30.13</v>
      </c>
      <c r="S1242" t="s">
        <v>8323</v>
      </c>
      <c r="T1242" t="s">
        <v>8338</v>
      </c>
      <c r="U1242" s="19">
        <f t="shared" si="118"/>
        <v>41467.910416666666</v>
      </c>
      <c r="V1242">
        <f t="shared" si="119"/>
        <v>2013</v>
      </c>
    </row>
    <row r="1243" spans="1:22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9">
        <f t="shared" si="116"/>
        <v>41946.249305555553</v>
      </c>
      <c r="K1243">
        <v>1413057980</v>
      </c>
      <c r="L1243" s="19">
        <f t="shared" si="117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114"/>
        <v>51</v>
      </c>
      <c r="R1243">
        <f t="shared" si="115"/>
        <v>74.62</v>
      </c>
      <c r="S1243" t="s">
        <v>8323</v>
      </c>
      <c r="T1243" t="s">
        <v>8338</v>
      </c>
      <c r="U1243" s="19">
        <f t="shared" si="118"/>
        <v>41946.249305555553</v>
      </c>
      <c r="V1243">
        <f t="shared" si="119"/>
        <v>2014</v>
      </c>
    </row>
    <row r="1244" spans="1:22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9">
        <f t="shared" si="116"/>
        <v>40797.554166666669</v>
      </c>
      <c r="K1244">
        <v>1314417502</v>
      </c>
      <c r="L1244" s="19">
        <f t="shared" si="117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114"/>
        <v>1</v>
      </c>
      <c r="R1244">
        <f t="shared" si="115"/>
        <v>5</v>
      </c>
      <c r="S1244" t="s">
        <v>8323</v>
      </c>
      <c r="T1244" t="s">
        <v>8338</v>
      </c>
      <c r="U1244" s="19">
        <f t="shared" si="118"/>
        <v>40797.554166666669</v>
      </c>
      <c r="V1244">
        <f t="shared" si="119"/>
        <v>2011</v>
      </c>
    </row>
    <row r="1245" spans="1:22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9">
        <f t="shared" si="116"/>
        <v>40732.875</v>
      </c>
      <c r="K1245">
        <v>1304888771</v>
      </c>
      <c r="L1245" s="19">
        <f t="shared" si="117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114"/>
        <v>14</v>
      </c>
      <c r="R1245">
        <f t="shared" si="115"/>
        <v>44.5</v>
      </c>
      <c r="S1245" t="s">
        <v>8323</v>
      </c>
      <c r="T1245" t="s">
        <v>8338</v>
      </c>
      <c r="U1245" s="19">
        <f t="shared" si="118"/>
        <v>40732.875</v>
      </c>
      <c r="V1245">
        <f t="shared" si="119"/>
        <v>2011</v>
      </c>
    </row>
    <row r="1246" spans="1:22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9">
        <f t="shared" si="116"/>
        <v>41386.875</v>
      </c>
      <c r="K1246">
        <v>1363981723</v>
      </c>
      <c r="L1246" s="19">
        <f t="shared" si="117"/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 t="shared" si="114"/>
        <v>104</v>
      </c>
      <c r="R1246">
        <f t="shared" si="115"/>
        <v>46.13</v>
      </c>
      <c r="S1246" t="s">
        <v>8323</v>
      </c>
      <c r="T1246" t="s">
        <v>8324</v>
      </c>
      <c r="U1246" s="19">
        <f t="shared" si="118"/>
        <v>41386.875</v>
      </c>
      <c r="V1246">
        <f t="shared" si="119"/>
        <v>2013</v>
      </c>
    </row>
    <row r="1247" spans="1:22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9">
        <f t="shared" si="116"/>
        <v>41804.599930555552</v>
      </c>
      <c r="K1247">
        <v>1400163834</v>
      </c>
      <c r="L1247" s="19">
        <f t="shared" si="117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 t="shared" si="114"/>
        <v>120</v>
      </c>
      <c r="R1247">
        <f t="shared" si="115"/>
        <v>141.47</v>
      </c>
      <c r="S1247" t="s">
        <v>8323</v>
      </c>
      <c r="T1247" t="s">
        <v>8324</v>
      </c>
      <c r="U1247" s="19">
        <f t="shared" si="118"/>
        <v>41804.599930555552</v>
      </c>
      <c r="V1247">
        <f t="shared" si="119"/>
        <v>2014</v>
      </c>
    </row>
    <row r="1248" spans="1:22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9">
        <f t="shared" si="116"/>
        <v>40883.085057870368</v>
      </c>
      <c r="K1248">
        <v>1319245349</v>
      </c>
      <c r="L1248" s="19">
        <f t="shared" si="117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114"/>
        <v>117</v>
      </c>
      <c r="R1248">
        <f t="shared" si="115"/>
        <v>75.48</v>
      </c>
      <c r="S1248" t="s">
        <v>8323</v>
      </c>
      <c r="T1248" t="s">
        <v>8324</v>
      </c>
      <c r="U1248" s="19">
        <f t="shared" si="118"/>
        <v>40883.085057870368</v>
      </c>
      <c r="V1248">
        <f t="shared" si="119"/>
        <v>2011</v>
      </c>
    </row>
    <row r="1249" spans="1:22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9">
        <f t="shared" si="116"/>
        <v>41400.292303240742</v>
      </c>
      <c r="K1249">
        <v>1365231655</v>
      </c>
      <c r="L1249" s="19">
        <f t="shared" si="117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114"/>
        <v>122</v>
      </c>
      <c r="R1249">
        <f t="shared" si="115"/>
        <v>85.5</v>
      </c>
      <c r="S1249" t="s">
        <v>8323</v>
      </c>
      <c r="T1249" t="s">
        <v>8324</v>
      </c>
      <c r="U1249" s="19">
        <f t="shared" si="118"/>
        <v>41400.292303240742</v>
      </c>
      <c r="V1249">
        <f t="shared" si="119"/>
        <v>2013</v>
      </c>
    </row>
    <row r="1250" spans="1:22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9">
        <f t="shared" si="116"/>
        <v>41803.290972222225</v>
      </c>
      <c r="K1250">
        <v>1399563953</v>
      </c>
      <c r="L1250" s="19">
        <f t="shared" si="117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114"/>
        <v>152</v>
      </c>
      <c r="R1250">
        <f t="shared" si="115"/>
        <v>64.25</v>
      </c>
      <c r="S1250" t="s">
        <v>8323</v>
      </c>
      <c r="T1250" t="s">
        <v>8324</v>
      </c>
      <c r="U1250" s="19">
        <f t="shared" si="118"/>
        <v>41803.290972222225</v>
      </c>
      <c r="V1250">
        <f t="shared" si="119"/>
        <v>2014</v>
      </c>
    </row>
    <row r="1251" spans="1:22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9">
        <f t="shared" si="116"/>
        <v>41097.74086805556</v>
      </c>
      <c r="K1251">
        <v>1339091211</v>
      </c>
      <c r="L1251" s="19">
        <f t="shared" si="117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 t="shared" si="114"/>
        <v>104</v>
      </c>
      <c r="R1251">
        <f t="shared" si="115"/>
        <v>64.47</v>
      </c>
      <c r="S1251" t="s">
        <v>8323</v>
      </c>
      <c r="T1251" t="s">
        <v>8324</v>
      </c>
      <c r="U1251" s="19">
        <f t="shared" si="118"/>
        <v>41097.74086805556</v>
      </c>
      <c r="V1251">
        <f t="shared" si="119"/>
        <v>2012</v>
      </c>
    </row>
    <row r="1252" spans="1:22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9">
        <f t="shared" si="116"/>
        <v>41888.64271990741</v>
      </c>
      <c r="K1252">
        <v>1406129131</v>
      </c>
      <c r="L1252" s="19">
        <f t="shared" si="117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114"/>
        <v>200</v>
      </c>
      <c r="R1252">
        <f t="shared" si="115"/>
        <v>118.2</v>
      </c>
      <c r="S1252" t="s">
        <v>8323</v>
      </c>
      <c r="T1252" t="s">
        <v>8324</v>
      </c>
      <c r="U1252" s="19">
        <f t="shared" si="118"/>
        <v>41888.64271990741</v>
      </c>
      <c r="V1252">
        <f t="shared" si="119"/>
        <v>2014</v>
      </c>
    </row>
    <row r="1253" spans="1:22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9">
        <f t="shared" si="116"/>
        <v>40811.814432870371</v>
      </c>
      <c r="K1253">
        <v>1311795167</v>
      </c>
      <c r="L1253" s="19">
        <f t="shared" si="117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114"/>
        <v>102</v>
      </c>
      <c r="R1253">
        <f t="shared" si="115"/>
        <v>82.54</v>
      </c>
      <c r="S1253" t="s">
        <v>8323</v>
      </c>
      <c r="T1253" t="s">
        <v>8324</v>
      </c>
      <c r="U1253" s="19">
        <f t="shared" si="118"/>
        <v>40811.814432870371</v>
      </c>
      <c r="V1253">
        <f t="shared" si="119"/>
        <v>2011</v>
      </c>
    </row>
    <row r="1254" spans="1:22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9">
        <f t="shared" si="116"/>
        <v>41571.988067129627</v>
      </c>
      <c r="K1254">
        <v>1380238969</v>
      </c>
      <c r="L1254" s="19">
        <f t="shared" si="117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114"/>
        <v>138</v>
      </c>
      <c r="R1254">
        <f t="shared" si="115"/>
        <v>34.17</v>
      </c>
      <c r="S1254" t="s">
        <v>8323</v>
      </c>
      <c r="T1254" t="s">
        <v>8324</v>
      </c>
      <c r="U1254" s="19">
        <f t="shared" si="118"/>
        <v>41571.988067129627</v>
      </c>
      <c r="V1254">
        <f t="shared" si="119"/>
        <v>2013</v>
      </c>
    </row>
    <row r="1255" spans="1:22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9">
        <f t="shared" si="116"/>
        <v>41885.783645833333</v>
      </c>
      <c r="K1255">
        <v>1407178107</v>
      </c>
      <c r="L1255" s="19">
        <f t="shared" si="117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114"/>
        <v>303833</v>
      </c>
      <c r="R1255">
        <f t="shared" si="115"/>
        <v>42.73</v>
      </c>
      <c r="S1255" t="s">
        <v>8323</v>
      </c>
      <c r="T1255" t="s">
        <v>8324</v>
      </c>
      <c r="U1255" s="19">
        <f t="shared" si="118"/>
        <v>41885.783645833333</v>
      </c>
      <c r="V1255">
        <f t="shared" si="119"/>
        <v>2014</v>
      </c>
    </row>
    <row r="1256" spans="1:22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9">
        <f t="shared" si="116"/>
        <v>40544.207638888889</v>
      </c>
      <c r="K1256">
        <v>1288968886</v>
      </c>
      <c r="L1256" s="19">
        <f t="shared" si="117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114"/>
        <v>199</v>
      </c>
      <c r="R1256">
        <f t="shared" si="115"/>
        <v>94.49</v>
      </c>
      <c r="S1256" t="s">
        <v>8323</v>
      </c>
      <c r="T1256" t="s">
        <v>8324</v>
      </c>
      <c r="U1256" s="19">
        <f t="shared" si="118"/>
        <v>40544.207638888889</v>
      </c>
      <c r="V1256">
        <f t="shared" si="119"/>
        <v>2010</v>
      </c>
    </row>
    <row r="1257" spans="1:22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9">
        <f t="shared" si="116"/>
        <v>41609.887175925927</v>
      </c>
      <c r="K1257">
        <v>1383337052</v>
      </c>
      <c r="L1257" s="19">
        <f t="shared" si="117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114"/>
        <v>202</v>
      </c>
      <c r="R1257">
        <f t="shared" si="115"/>
        <v>55.7</v>
      </c>
      <c r="S1257" t="s">
        <v>8323</v>
      </c>
      <c r="T1257" t="s">
        <v>8324</v>
      </c>
      <c r="U1257" s="19">
        <f t="shared" si="118"/>
        <v>41609.887175925927</v>
      </c>
      <c r="V1257">
        <f t="shared" si="119"/>
        <v>2013</v>
      </c>
    </row>
    <row r="1258" spans="1:22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9">
        <f t="shared" si="116"/>
        <v>40951.919340277782</v>
      </c>
      <c r="K1258">
        <v>1326492231</v>
      </c>
      <c r="L1258" s="19">
        <f t="shared" si="117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 t="shared" si="114"/>
        <v>118</v>
      </c>
      <c r="R1258">
        <f t="shared" si="115"/>
        <v>98.03</v>
      </c>
      <c r="S1258" t="s">
        <v>8323</v>
      </c>
      <c r="T1258" t="s">
        <v>8324</v>
      </c>
      <c r="U1258" s="19">
        <f t="shared" si="118"/>
        <v>40951.919340277782</v>
      </c>
      <c r="V1258">
        <f t="shared" si="119"/>
        <v>2012</v>
      </c>
    </row>
    <row r="1259" spans="1:22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9">
        <f t="shared" si="116"/>
        <v>40636.043865740743</v>
      </c>
      <c r="K1259">
        <v>1297562590</v>
      </c>
      <c r="L1259" s="19">
        <f t="shared" si="117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114"/>
        <v>295</v>
      </c>
      <c r="R1259">
        <f t="shared" si="115"/>
        <v>92.1</v>
      </c>
      <c r="S1259" t="s">
        <v>8323</v>
      </c>
      <c r="T1259" t="s">
        <v>8324</v>
      </c>
      <c r="U1259" s="19">
        <f t="shared" si="118"/>
        <v>40636.043865740743</v>
      </c>
      <c r="V1259">
        <f t="shared" si="119"/>
        <v>2011</v>
      </c>
    </row>
    <row r="1260" spans="1:22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9">
        <f t="shared" si="116"/>
        <v>41517.611250000002</v>
      </c>
      <c r="K1260">
        <v>1375368012</v>
      </c>
      <c r="L1260" s="19">
        <f t="shared" si="117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114"/>
        <v>213</v>
      </c>
      <c r="R1260">
        <f t="shared" si="115"/>
        <v>38.18</v>
      </c>
      <c r="S1260" t="s">
        <v>8323</v>
      </c>
      <c r="T1260" t="s">
        <v>8324</v>
      </c>
      <c r="U1260" s="19">
        <f t="shared" si="118"/>
        <v>41517.611250000002</v>
      </c>
      <c r="V1260">
        <f t="shared" si="119"/>
        <v>2013</v>
      </c>
    </row>
    <row r="1261" spans="1:22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9">
        <f t="shared" si="116"/>
        <v>41799.165972222225</v>
      </c>
      <c r="K1261">
        <v>1399504664</v>
      </c>
      <c r="L1261" s="19">
        <f t="shared" si="117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114"/>
        <v>104</v>
      </c>
      <c r="R1261">
        <f t="shared" si="115"/>
        <v>27.15</v>
      </c>
      <c r="S1261" t="s">
        <v>8323</v>
      </c>
      <c r="T1261" t="s">
        <v>8324</v>
      </c>
      <c r="U1261" s="19">
        <f t="shared" si="118"/>
        <v>41799.165972222225</v>
      </c>
      <c r="V1261">
        <f t="shared" si="119"/>
        <v>2014</v>
      </c>
    </row>
    <row r="1262" spans="1:22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9">
        <f t="shared" si="116"/>
        <v>41696.842824074076</v>
      </c>
      <c r="K1262">
        <v>1390853620</v>
      </c>
      <c r="L1262" s="19">
        <f t="shared" si="117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114"/>
        <v>114</v>
      </c>
      <c r="R1262">
        <f t="shared" si="115"/>
        <v>50.69</v>
      </c>
      <c r="S1262" t="s">
        <v>8323</v>
      </c>
      <c r="T1262" t="s">
        <v>8324</v>
      </c>
      <c r="U1262" s="19">
        <f t="shared" si="118"/>
        <v>41696.842824074076</v>
      </c>
      <c r="V1262">
        <f t="shared" si="119"/>
        <v>2014</v>
      </c>
    </row>
    <row r="1263" spans="1:22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9">
        <f t="shared" si="116"/>
        <v>41668.342905092592</v>
      </c>
      <c r="K1263">
        <v>1388391227</v>
      </c>
      <c r="L1263" s="19">
        <f t="shared" si="117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114"/>
        <v>101</v>
      </c>
      <c r="R1263">
        <f t="shared" si="115"/>
        <v>38.94</v>
      </c>
      <c r="S1263" t="s">
        <v>8323</v>
      </c>
      <c r="T1263" t="s">
        <v>8324</v>
      </c>
      <c r="U1263" s="19">
        <f t="shared" si="118"/>
        <v>41668.342905092592</v>
      </c>
      <c r="V1263">
        <f t="shared" si="119"/>
        <v>2013</v>
      </c>
    </row>
    <row r="1264" spans="1:22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9">
        <f t="shared" si="116"/>
        <v>41686.762638888889</v>
      </c>
      <c r="K1264">
        <v>1389982692</v>
      </c>
      <c r="L1264" s="19">
        <f t="shared" si="117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114"/>
        <v>125</v>
      </c>
      <c r="R1264">
        <f t="shared" si="115"/>
        <v>77.64</v>
      </c>
      <c r="S1264" t="s">
        <v>8323</v>
      </c>
      <c r="T1264" t="s">
        <v>8324</v>
      </c>
      <c r="U1264" s="19">
        <f t="shared" si="118"/>
        <v>41686.762638888889</v>
      </c>
      <c r="V1264">
        <f t="shared" si="119"/>
        <v>2014</v>
      </c>
    </row>
    <row r="1265" spans="1:22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9">
        <f t="shared" si="116"/>
        <v>41727.041666666664</v>
      </c>
      <c r="K1265">
        <v>1393034470</v>
      </c>
      <c r="L1265" s="19">
        <f t="shared" si="117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114"/>
        <v>119</v>
      </c>
      <c r="R1265">
        <f t="shared" si="115"/>
        <v>43.54</v>
      </c>
      <c r="S1265" t="s">
        <v>8323</v>
      </c>
      <c r="T1265" t="s">
        <v>8324</v>
      </c>
      <c r="U1265" s="19">
        <f t="shared" si="118"/>
        <v>41727.041666666664</v>
      </c>
      <c r="V1265">
        <f t="shared" si="119"/>
        <v>2014</v>
      </c>
    </row>
    <row r="1266" spans="1:22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9">
        <f t="shared" si="116"/>
        <v>41576.662997685184</v>
      </c>
      <c r="K1266">
        <v>1380556483</v>
      </c>
      <c r="L1266" s="19">
        <f t="shared" si="117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114"/>
        <v>166</v>
      </c>
      <c r="R1266">
        <f t="shared" si="115"/>
        <v>31.82</v>
      </c>
      <c r="S1266" t="s">
        <v>8323</v>
      </c>
      <c r="T1266" t="s">
        <v>8324</v>
      </c>
      <c r="U1266" s="19">
        <f t="shared" si="118"/>
        <v>41576.662997685184</v>
      </c>
      <c r="V1266">
        <f t="shared" si="119"/>
        <v>2013</v>
      </c>
    </row>
    <row r="1267" spans="1:22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9">
        <f t="shared" si="116"/>
        <v>40512.655266203699</v>
      </c>
      <c r="K1267">
        <v>1287071015</v>
      </c>
      <c r="L1267" s="19">
        <f t="shared" si="117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114"/>
        <v>119</v>
      </c>
      <c r="R1267">
        <f t="shared" si="115"/>
        <v>63.18</v>
      </c>
      <c r="S1267" t="s">
        <v>8323</v>
      </c>
      <c r="T1267" t="s">
        <v>8324</v>
      </c>
      <c r="U1267" s="19">
        <f t="shared" si="118"/>
        <v>40512.655266203699</v>
      </c>
      <c r="V1267">
        <f t="shared" si="119"/>
        <v>2010</v>
      </c>
    </row>
    <row r="1268" spans="1:22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9">
        <f t="shared" si="116"/>
        <v>41650.87667824074</v>
      </c>
      <c r="K1268">
        <v>1386882145</v>
      </c>
      <c r="L1268" s="19">
        <f t="shared" si="117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114"/>
        <v>100</v>
      </c>
      <c r="R1268">
        <f t="shared" si="115"/>
        <v>190.9</v>
      </c>
      <c r="S1268" t="s">
        <v>8323</v>
      </c>
      <c r="T1268" t="s">
        <v>8324</v>
      </c>
      <c r="U1268" s="19">
        <f t="shared" si="118"/>
        <v>41650.87667824074</v>
      </c>
      <c r="V1268">
        <f t="shared" si="119"/>
        <v>2013</v>
      </c>
    </row>
    <row r="1269" spans="1:22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9">
        <f t="shared" si="116"/>
        <v>41479.585162037038</v>
      </c>
      <c r="K1269">
        <v>1372082558</v>
      </c>
      <c r="L1269" s="19">
        <f t="shared" si="117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114"/>
        <v>102</v>
      </c>
      <c r="R1269">
        <f t="shared" si="115"/>
        <v>140.86000000000001</v>
      </c>
      <c r="S1269" t="s">
        <v>8323</v>
      </c>
      <c r="T1269" t="s">
        <v>8324</v>
      </c>
      <c r="U1269" s="19">
        <f t="shared" si="118"/>
        <v>41479.585162037038</v>
      </c>
      <c r="V1269">
        <f t="shared" si="119"/>
        <v>2013</v>
      </c>
    </row>
    <row r="1270" spans="1:22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9">
        <f t="shared" si="116"/>
        <v>41537.845451388886</v>
      </c>
      <c r="K1270">
        <v>1377116247</v>
      </c>
      <c r="L1270" s="19">
        <f t="shared" si="117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114"/>
        <v>117</v>
      </c>
      <c r="R1270">
        <f t="shared" si="115"/>
        <v>76.92</v>
      </c>
      <c r="S1270" t="s">
        <v>8323</v>
      </c>
      <c r="T1270" t="s">
        <v>8324</v>
      </c>
      <c r="U1270" s="19">
        <f t="shared" si="118"/>
        <v>41537.845451388886</v>
      </c>
      <c r="V1270">
        <f t="shared" si="119"/>
        <v>2013</v>
      </c>
    </row>
    <row r="1271" spans="1:22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9">
        <f t="shared" si="116"/>
        <v>42476</v>
      </c>
      <c r="K1271">
        <v>1458157512</v>
      </c>
      <c r="L1271" s="19">
        <f t="shared" si="117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 t="shared" si="114"/>
        <v>109</v>
      </c>
      <c r="R1271">
        <f t="shared" si="115"/>
        <v>99.16</v>
      </c>
      <c r="S1271" t="s">
        <v>8323</v>
      </c>
      <c r="T1271" t="s">
        <v>8324</v>
      </c>
      <c r="U1271" s="19">
        <f t="shared" si="118"/>
        <v>42476</v>
      </c>
      <c r="V1271">
        <f t="shared" si="119"/>
        <v>2016</v>
      </c>
    </row>
    <row r="1272" spans="1:22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9">
        <f t="shared" si="116"/>
        <v>40993.815300925926</v>
      </c>
      <c r="K1272">
        <v>1327523642</v>
      </c>
      <c r="L1272" s="19">
        <f t="shared" si="117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 t="shared" si="114"/>
        <v>115</v>
      </c>
      <c r="R1272">
        <f t="shared" si="115"/>
        <v>67.88</v>
      </c>
      <c r="S1272" t="s">
        <v>8323</v>
      </c>
      <c r="T1272" t="s">
        <v>8324</v>
      </c>
      <c r="U1272" s="19">
        <f t="shared" si="118"/>
        <v>40993.815300925926</v>
      </c>
      <c r="V1272">
        <f t="shared" si="119"/>
        <v>2012</v>
      </c>
    </row>
    <row r="1273" spans="1:22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9">
        <f t="shared" si="116"/>
        <v>41591.725219907406</v>
      </c>
      <c r="K1273">
        <v>1381767859</v>
      </c>
      <c r="L1273" s="19">
        <f t="shared" si="117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114"/>
        <v>102</v>
      </c>
      <c r="R1273">
        <f t="shared" si="115"/>
        <v>246.29</v>
      </c>
      <c r="S1273" t="s">
        <v>8323</v>
      </c>
      <c r="T1273" t="s">
        <v>8324</v>
      </c>
      <c r="U1273" s="19">
        <f t="shared" si="118"/>
        <v>41591.725219907406</v>
      </c>
      <c r="V1273">
        <f t="shared" si="119"/>
        <v>2013</v>
      </c>
    </row>
    <row r="1274" spans="1:22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9">
        <f t="shared" si="116"/>
        <v>40344.166666666664</v>
      </c>
      <c r="K1274">
        <v>1270576379</v>
      </c>
      <c r="L1274" s="19">
        <f t="shared" si="117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114"/>
        <v>106</v>
      </c>
      <c r="R1274">
        <f t="shared" si="115"/>
        <v>189.29</v>
      </c>
      <c r="S1274" t="s">
        <v>8323</v>
      </c>
      <c r="T1274" t="s">
        <v>8324</v>
      </c>
      <c r="U1274" s="19">
        <f t="shared" si="118"/>
        <v>40344.166666666664</v>
      </c>
      <c r="V1274">
        <f t="shared" si="119"/>
        <v>2010</v>
      </c>
    </row>
    <row r="1275" spans="1:22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9">
        <f t="shared" si="116"/>
        <v>41882.730219907404</v>
      </c>
      <c r="K1275">
        <v>1406914291</v>
      </c>
      <c r="L1275" s="19">
        <f t="shared" si="117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114"/>
        <v>104</v>
      </c>
      <c r="R1275">
        <f t="shared" si="115"/>
        <v>76.67</v>
      </c>
      <c r="S1275" t="s">
        <v>8323</v>
      </c>
      <c r="T1275" t="s">
        <v>8324</v>
      </c>
      <c r="U1275" s="19">
        <f t="shared" si="118"/>
        <v>41882.730219907404</v>
      </c>
      <c r="V1275">
        <f t="shared" si="119"/>
        <v>2014</v>
      </c>
    </row>
    <row r="1276" spans="1:22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9">
        <f t="shared" si="116"/>
        <v>41151.690104166664</v>
      </c>
      <c r="K1276">
        <v>1343320425</v>
      </c>
      <c r="L1276" s="19">
        <f t="shared" si="117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114"/>
        <v>155</v>
      </c>
      <c r="R1276">
        <f t="shared" si="115"/>
        <v>82.96</v>
      </c>
      <c r="S1276" t="s">
        <v>8323</v>
      </c>
      <c r="T1276" t="s">
        <v>8324</v>
      </c>
      <c r="U1276" s="19">
        <f t="shared" si="118"/>
        <v>41151.690104166664</v>
      </c>
      <c r="V1276">
        <f t="shared" si="119"/>
        <v>2012</v>
      </c>
    </row>
    <row r="1277" spans="1:22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9">
        <f t="shared" si="116"/>
        <v>41493.867905092593</v>
      </c>
      <c r="K1277">
        <v>1372884587</v>
      </c>
      <c r="L1277" s="19">
        <f t="shared" si="117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114"/>
        <v>162</v>
      </c>
      <c r="R1277">
        <f t="shared" si="115"/>
        <v>62.52</v>
      </c>
      <c r="S1277" t="s">
        <v>8323</v>
      </c>
      <c r="T1277" t="s">
        <v>8324</v>
      </c>
      <c r="U1277" s="19">
        <f t="shared" si="118"/>
        <v>41493.867905092593</v>
      </c>
      <c r="V1277">
        <f t="shared" si="119"/>
        <v>2013</v>
      </c>
    </row>
    <row r="1278" spans="1:22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9">
        <f t="shared" si="116"/>
        <v>40057.166666666664</v>
      </c>
      <c r="K1278">
        <v>1247504047</v>
      </c>
      <c r="L1278" s="19">
        <f t="shared" si="117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114"/>
        <v>104</v>
      </c>
      <c r="R1278">
        <f t="shared" si="115"/>
        <v>46.07</v>
      </c>
      <c r="S1278" t="s">
        <v>8323</v>
      </c>
      <c r="T1278" t="s">
        <v>8324</v>
      </c>
      <c r="U1278" s="19">
        <f t="shared" si="118"/>
        <v>40057.166666666664</v>
      </c>
      <c r="V1278">
        <f t="shared" si="119"/>
        <v>2009</v>
      </c>
    </row>
    <row r="1279" spans="1:22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9">
        <f t="shared" si="116"/>
        <v>41156.561886574076</v>
      </c>
      <c r="K1279">
        <v>1343741347</v>
      </c>
      <c r="L1279" s="19">
        <f t="shared" si="117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114"/>
        <v>106</v>
      </c>
      <c r="R1279">
        <f t="shared" si="115"/>
        <v>38.54</v>
      </c>
      <c r="S1279" t="s">
        <v>8323</v>
      </c>
      <c r="T1279" t="s">
        <v>8324</v>
      </c>
      <c r="U1279" s="19">
        <f t="shared" si="118"/>
        <v>41156.561886574076</v>
      </c>
      <c r="V1279">
        <f t="shared" si="119"/>
        <v>2012</v>
      </c>
    </row>
    <row r="1280" spans="1:22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9">
        <f t="shared" si="116"/>
        <v>41815.083333333336</v>
      </c>
      <c r="K1280">
        <v>1401196766</v>
      </c>
      <c r="L1280" s="19">
        <f t="shared" si="117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114"/>
        <v>155</v>
      </c>
      <c r="R1280">
        <f t="shared" si="115"/>
        <v>53.01</v>
      </c>
      <c r="S1280" t="s">
        <v>8323</v>
      </c>
      <c r="T1280" t="s">
        <v>8324</v>
      </c>
      <c r="U1280" s="19">
        <f t="shared" si="118"/>
        <v>41815.083333333336</v>
      </c>
      <c r="V1280">
        <f t="shared" si="119"/>
        <v>2014</v>
      </c>
    </row>
    <row r="1281" spans="1:22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9">
        <f t="shared" si="116"/>
        <v>41722.057523148149</v>
      </c>
      <c r="K1281">
        <v>1392171770</v>
      </c>
      <c r="L1281" s="19">
        <f t="shared" si="117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114"/>
        <v>111</v>
      </c>
      <c r="R1281">
        <f t="shared" si="115"/>
        <v>73.36</v>
      </c>
      <c r="S1281" t="s">
        <v>8323</v>
      </c>
      <c r="T1281" t="s">
        <v>8324</v>
      </c>
      <c r="U1281" s="19">
        <f t="shared" si="118"/>
        <v>41722.057523148149</v>
      </c>
      <c r="V1281">
        <f t="shared" si="119"/>
        <v>2014</v>
      </c>
    </row>
    <row r="1282" spans="1:22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9">
        <f t="shared" si="116"/>
        <v>40603.757569444446</v>
      </c>
      <c r="K1282">
        <v>1291227054</v>
      </c>
      <c r="L1282" s="19">
        <f t="shared" si="117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ref="Q1282:Q1345" si="120">ROUND(E1282/D1282*100,0)</f>
        <v>111</v>
      </c>
      <c r="R1282">
        <f t="shared" ref="R1282:R1345" si="121">IFERROR(ROUND(E1282/N1282,2),0)</f>
        <v>127.98</v>
      </c>
      <c r="S1282" t="s">
        <v>8323</v>
      </c>
      <c r="T1282" t="s">
        <v>8324</v>
      </c>
      <c r="U1282" s="19">
        <f t="shared" si="118"/>
        <v>40603.757569444446</v>
      </c>
      <c r="V1282">
        <f t="shared" si="119"/>
        <v>2010</v>
      </c>
    </row>
    <row r="1283" spans="1:22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9">
        <f t="shared" ref="J1283:J1346" si="122">(((I1283/60)/60)/24)+DATE(1970,1,1)</f>
        <v>41483.743472222224</v>
      </c>
      <c r="K1283">
        <v>1373305836</v>
      </c>
      <c r="L1283" s="19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si="120"/>
        <v>111</v>
      </c>
      <c r="R1283">
        <f t="shared" si="121"/>
        <v>104.73</v>
      </c>
      <c r="S1283" t="s">
        <v>8323</v>
      </c>
      <c r="T1283" t="s">
        <v>8324</v>
      </c>
      <c r="U1283" s="19">
        <f t="shared" ref="U1283:U1346" si="124">(((I1283/60)/60)/24)+DATE(1970,1,1)</f>
        <v>41483.743472222224</v>
      </c>
      <c r="V1283">
        <f t="shared" ref="V1283:V1346" si="125">YEAR(L1283)</f>
        <v>2013</v>
      </c>
    </row>
    <row r="1284" spans="1:22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9">
        <f t="shared" si="122"/>
        <v>41617.207638888889</v>
      </c>
      <c r="K1284">
        <v>1383909855</v>
      </c>
      <c r="L1284" s="19">
        <f t="shared" si="123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 t="shared" si="120"/>
        <v>124</v>
      </c>
      <c r="R1284">
        <f t="shared" si="121"/>
        <v>67.67</v>
      </c>
      <c r="S1284" t="s">
        <v>8323</v>
      </c>
      <c r="T1284" t="s">
        <v>8324</v>
      </c>
      <c r="U1284" s="19">
        <f t="shared" si="124"/>
        <v>41617.207638888889</v>
      </c>
      <c r="V1284">
        <f t="shared" si="125"/>
        <v>2013</v>
      </c>
    </row>
    <row r="1285" spans="1:22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9">
        <f t="shared" si="122"/>
        <v>41344.166666666664</v>
      </c>
      <c r="K1285">
        <v>1360948389</v>
      </c>
      <c r="L1285" s="19">
        <f t="shared" si="123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120"/>
        <v>211</v>
      </c>
      <c r="R1285">
        <f t="shared" si="121"/>
        <v>95.93</v>
      </c>
      <c r="S1285" t="s">
        <v>8323</v>
      </c>
      <c r="T1285" t="s">
        <v>8324</v>
      </c>
      <c r="U1285" s="19">
        <f t="shared" si="124"/>
        <v>41344.166666666664</v>
      </c>
      <c r="V1285">
        <f t="shared" si="125"/>
        <v>2013</v>
      </c>
    </row>
    <row r="1286" spans="1:22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22">
        <f t="shared" si="122"/>
        <v>42735.707638888889</v>
      </c>
      <c r="K1286">
        <v>1481175482</v>
      </c>
      <c r="L1286" s="22">
        <f t="shared" si="123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120"/>
        <v>101</v>
      </c>
      <c r="R1286">
        <f t="shared" si="121"/>
        <v>65.16</v>
      </c>
      <c r="S1286" t="s">
        <v>8315</v>
      </c>
      <c r="T1286" t="s">
        <v>8316</v>
      </c>
      <c r="U1286" s="19">
        <f t="shared" si="124"/>
        <v>42735.707638888889</v>
      </c>
      <c r="V1286">
        <f t="shared" si="125"/>
        <v>2016</v>
      </c>
    </row>
    <row r="1287" spans="1:22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22">
        <f t="shared" si="122"/>
        <v>42175.583043981482</v>
      </c>
      <c r="K1287">
        <v>1433512775</v>
      </c>
      <c r="L1287" s="22">
        <f t="shared" si="123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120"/>
        <v>102</v>
      </c>
      <c r="R1287">
        <f t="shared" si="121"/>
        <v>32.270000000000003</v>
      </c>
      <c r="S1287" t="s">
        <v>8315</v>
      </c>
      <c r="T1287" t="s">
        <v>8316</v>
      </c>
      <c r="U1287" s="19">
        <f t="shared" si="124"/>
        <v>42175.583043981482</v>
      </c>
      <c r="V1287">
        <f t="shared" si="125"/>
        <v>2015</v>
      </c>
    </row>
    <row r="1288" spans="1:22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22">
        <f t="shared" si="122"/>
        <v>42052.583333333328</v>
      </c>
      <c r="K1288">
        <v>1423041227</v>
      </c>
      <c r="L1288" s="22">
        <f t="shared" si="123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120"/>
        <v>108</v>
      </c>
      <c r="R1288">
        <f t="shared" si="121"/>
        <v>81.25</v>
      </c>
      <c r="S1288" t="s">
        <v>8315</v>
      </c>
      <c r="T1288" t="s">
        <v>8316</v>
      </c>
      <c r="U1288" s="19">
        <f t="shared" si="124"/>
        <v>42052.583333333328</v>
      </c>
      <c r="V1288">
        <f t="shared" si="125"/>
        <v>2015</v>
      </c>
    </row>
    <row r="1289" spans="1:22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22">
        <f t="shared" si="122"/>
        <v>42167.621018518519</v>
      </c>
      <c r="K1289">
        <v>1428936856</v>
      </c>
      <c r="L1289" s="22">
        <f t="shared" si="123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120"/>
        <v>242</v>
      </c>
      <c r="R1289">
        <f t="shared" si="121"/>
        <v>24.2</v>
      </c>
      <c r="S1289" t="s">
        <v>8315</v>
      </c>
      <c r="T1289" t="s">
        <v>8316</v>
      </c>
      <c r="U1289" s="19">
        <f t="shared" si="124"/>
        <v>42167.621018518519</v>
      </c>
      <c r="V1289">
        <f t="shared" si="125"/>
        <v>2015</v>
      </c>
    </row>
    <row r="1290" spans="1:22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22">
        <f t="shared" si="122"/>
        <v>42592.166666666672</v>
      </c>
      <c r="K1290">
        <v>1468122163</v>
      </c>
      <c r="L1290" s="22">
        <f t="shared" si="123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120"/>
        <v>100</v>
      </c>
      <c r="R1290">
        <f t="shared" si="121"/>
        <v>65.87</v>
      </c>
      <c r="S1290" t="s">
        <v>8315</v>
      </c>
      <c r="T1290" t="s">
        <v>8316</v>
      </c>
      <c r="U1290" s="19">
        <f t="shared" si="124"/>
        <v>42592.166666666672</v>
      </c>
      <c r="V1290">
        <f t="shared" si="125"/>
        <v>2016</v>
      </c>
    </row>
    <row r="1291" spans="1:22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22">
        <f t="shared" si="122"/>
        <v>42739.134780092587</v>
      </c>
      <c r="K1291">
        <v>1480907645</v>
      </c>
      <c r="L1291" s="22">
        <f t="shared" si="123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 t="shared" si="120"/>
        <v>125</v>
      </c>
      <c r="R1291">
        <f t="shared" si="121"/>
        <v>36.08</v>
      </c>
      <c r="S1291" t="s">
        <v>8315</v>
      </c>
      <c r="T1291" t="s">
        <v>8316</v>
      </c>
      <c r="U1291" s="19">
        <f t="shared" si="124"/>
        <v>42739.134780092587</v>
      </c>
      <c r="V1291">
        <f t="shared" si="125"/>
        <v>2016</v>
      </c>
    </row>
    <row r="1292" spans="1:22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22">
        <f t="shared" si="122"/>
        <v>42117.290972222225</v>
      </c>
      <c r="K1292">
        <v>1427121931</v>
      </c>
      <c r="L1292" s="22">
        <f t="shared" si="123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120"/>
        <v>109</v>
      </c>
      <c r="R1292">
        <f t="shared" si="121"/>
        <v>44.19</v>
      </c>
      <c r="S1292" t="s">
        <v>8315</v>
      </c>
      <c r="T1292" t="s">
        <v>8316</v>
      </c>
      <c r="U1292" s="19">
        <f t="shared" si="124"/>
        <v>42117.290972222225</v>
      </c>
      <c r="V1292">
        <f t="shared" si="125"/>
        <v>2015</v>
      </c>
    </row>
    <row r="1293" spans="1:22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22">
        <f t="shared" si="122"/>
        <v>42101.291666666672</v>
      </c>
      <c r="K1293">
        <v>1425224391</v>
      </c>
      <c r="L1293" s="22">
        <f t="shared" si="123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120"/>
        <v>146</v>
      </c>
      <c r="R1293">
        <f t="shared" si="121"/>
        <v>104.07</v>
      </c>
      <c r="S1293" t="s">
        <v>8315</v>
      </c>
      <c r="T1293" t="s">
        <v>8316</v>
      </c>
      <c r="U1293" s="19">
        <f t="shared" si="124"/>
        <v>42101.291666666672</v>
      </c>
      <c r="V1293">
        <f t="shared" si="125"/>
        <v>2015</v>
      </c>
    </row>
    <row r="1294" spans="1:22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22">
        <f t="shared" si="122"/>
        <v>42283.957638888889</v>
      </c>
      <c r="K1294">
        <v>1441822828</v>
      </c>
      <c r="L1294" s="22">
        <f t="shared" si="123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120"/>
        <v>110</v>
      </c>
      <c r="R1294">
        <f t="shared" si="121"/>
        <v>35.96</v>
      </c>
      <c r="S1294" t="s">
        <v>8315</v>
      </c>
      <c r="T1294" t="s">
        <v>8316</v>
      </c>
      <c r="U1294" s="19">
        <f t="shared" si="124"/>
        <v>42283.957638888889</v>
      </c>
      <c r="V1294">
        <f t="shared" si="125"/>
        <v>2015</v>
      </c>
    </row>
    <row r="1295" spans="1:22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22">
        <f t="shared" si="122"/>
        <v>42322.742719907401</v>
      </c>
      <c r="K1295">
        <v>1444927771</v>
      </c>
      <c r="L1295" s="22">
        <f t="shared" si="123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120"/>
        <v>102</v>
      </c>
      <c r="R1295">
        <f t="shared" si="121"/>
        <v>127.79</v>
      </c>
      <c r="S1295" t="s">
        <v>8315</v>
      </c>
      <c r="T1295" t="s">
        <v>8316</v>
      </c>
      <c r="U1295" s="19">
        <f t="shared" si="124"/>
        <v>42322.742719907401</v>
      </c>
      <c r="V1295">
        <f t="shared" si="125"/>
        <v>2015</v>
      </c>
    </row>
    <row r="1296" spans="1:22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22">
        <f t="shared" si="122"/>
        <v>42296.458333333328</v>
      </c>
      <c r="K1296">
        <v>1443696797</v>
      </c>
      <c r="L1296" s="22">
        <f t="shared" si="123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120"/>
        <v>122</v>
      </c>
      <c r="R1296">
        <f t="shared" si="121"/>
        <v>27.73</v>
      </c>
      <c r="S1296" t="s">
        <v>8315</v>
      </c>
      <c r="T1296" t="s">
        <v>8316</v>
      </c>
      <c r="U1296" s="19">
        <f t="shared" si="124"/>
        <v>42296.458333333328</v>
      </c>
      <c r="V1296">
        <f t="shared" si="125"/>
        <v>2015</v>
      </c>
    </row>
    <row r="1297" spans="1:22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22">
        <f t="shared" si="122"/>
        <v>42214.708333333328</v>
      </c>
      <c r="K1297">
        <v>1435585497</v>
      </c>
      <c r="L1297" s="22">
        <f t="shared" si="123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120"/>
        <v>102</v>
      </c>
      <c r="R1297">
        <f t="shared" si="121"/>
        <v>39.83</v>
      </c>
      <c r="S1297" t="s">
        <v>8315</v>
      </c>
      <c r="T1297" t="s">
        <v>8316</v>
      </c>
      <c r="U1297" s="19">
        <f t="shared" si="124"/>
        <v>42214.708333333328</v>
      </c>
      <c r="V1297">
        <f t="shared" si="125"/>
        <v>2015</v>
      </c>
    </row>
    <row r="1298" spans="1:22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22">
        <f t="shared" si="122"/>
        <v>42443.008946759262</v>
      </c>
      <c r="K1298">
        <v>1456189973</v>
      </c>
      <c r="L1298" s="22">
        <f t="shared" si="123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120"/>
        <v>141</v>
      </c>
      <c r="R1298">
        <f t="shared" si="121"/>
        <v>52.17</v>
      </c>
      <c r="S1298" t="s">
        <v>8315</v>
      </c>
      <c r="T1298" t="s">
        <v>8316</v>
      </c>
      <c r="U1298" s="19">
        <f t="shared" si="124"/>
        <v>42443.008946759262</v>
      </c>
      <c r="V1298">
        <f t="shared" si="125"/>
        <v>2016</v>
      </c>
    </row>
    <row r="1299" spans="1:22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22">
        <f t="shared" si="122"/>
        <v>42491.747199074074</v>
      </c>
      <c r="K1299">
        <v>1459533358</v>
      </c>
      <c r="L1299" s="22">
        <f t="shared" si="123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120"/>
        <v>110</v>
      </c>
      <c r="R1299">
        <f t="shared" si="121"/>
        <v>92.04</v>
      </c>
      <c r="S1299" t="s">
        <v>8315</v>
      </c>
      <c r="T1299" t="s">
        <v>8316</v>
      </c>
      <c r="U1299" s="19">
        <f t="shared" si="124"/>
        <v>42491.747199074074</v>
      </c>
      <c r="V1299">
        <f t="shared" si="125"/>
        <v>2016</v>
      </c>
    </row>
    <row r="1300" spans="1:22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22">
        <f t="shared" si="122"/>
        <v>42488.680925925932</v>
      </c>
      <c r="K1300">
        <v>1459268432</v>
      </c>
      <c r="L1300" s="22">
        <f t="shared" si="123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 t="shared" si="120"/>
        <v>105</v>
      </c>
      <c r="R1300">
        <f t="shared" si="121"/>
        <v>63.42</v>
      </c>
      <c r="S1300" t="s">
        <v>8315</v>
      </c>
      <c r="T1300" t="s">
        <v>8316</v>
      </c>
      <c r="U1300" s="19">
        <f t="shared" si="124"/>
        <v>42488.680925925932</v>
      </c>
      <c r="V1300">
        <f t="shared" si="125"/>
        <v>2016</v>
      </c>
    </row>
    <row r="1301" spans="1:22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22">
        <f t="shared" si="122"/>
        <v>42199.814340277779</v>
      </c>
      <c r="K1301">
        <v>1434310359</v>
      </c>
      <c r="L1301" s="22">
        <f t="shared" si="123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120"/>
        <v>124</v>
      </c>
      <c r="R1301">
        <f t="shared" si="121"/>
        <v>135.63</v>
      </c>
      <c r="S1301" t="s">
        <v>8315</v>
      </c>
      <c r="T1301" t="s">
        <v>8316</v>
      </c>
      <c r="U1301" s="19">
        <f t="shared" si="124"/>
        <v>42199.814340277779</v>
      </c>
      <c r="V1301">
        <f t="shared" si="125"/>
        <v>2015</v>
      </c>
    </row>
    <row r="1302" spans="1:22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22">
        <f t="shared" si="122"/>
        <v>42522.789583333331</v>
      </c>
      <c r="K1302">
        <v>1461427938</v>
      </c>
      <c r="L1302" s="22">
        <f t="shared" si="123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120"/>
        <v>135</v>
      </c>
      <c r="R1302">
        <f t="shared" si="121"/>
        <v>168.75</v>
      </c>
      <c r="S1302" t="s">
        <v>8315</v>
      </c>
      <c r="T1302" t="s">
        <v>8316</v>
      </c>
      <c r="U1302" s="19">
        <f t="shared" si="124"/>
        <v>42522.789583333331</v>
      </c>
      <c r="V1302">
        <f t="shared" si="125"/>
        <v>2016</v>
      </c>
    </row>
    <row r="1303" spans="1:22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22">
        <f t="shared" si="122"/>
        <v>42206.125</v>
      </c>
      <c r="K1303">
        <v>1436551178</v>
      </c>
      <c r="L1303" s="22">
        <f t="shared" si="123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120"/>
        <v>103</v>
      </c>
      <c r="R1303">
        <f t="shared" si="121"/>
        <v>70.86</v>
      </c>
      <c r="S1303" t="s">
        <v>8315</v>
      </c>
      <c r="T1303" t="s">
        <v>8316</v>
      </c>
      <c r="U1303" s="19">
        <f t="shared" si="124"/>
        <v>42206.125</v>
      </c>
      <c r="V1303">
        <f t="shared" si="125"/>
        <v>2015</v>
      </c>
    </row>
    <row r="1304" spans="1:22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22">
        <f t="shared" si="122"/>
        <v>42705.099664351852</v>
      </c>
      <c r="K1304">
        <v>1477963411</v>
      </c>
      <c r="L1304" s="22">
        <f t="shared" si="123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120"/>
        <v>100</v>
      </c>
      <c r="R1304">
        <f t="shared" si="121"/>
        <v>50</v>
      </c>
      <c r="S1304" t="s">
        <v>8315</v>
      </c>
      <c r="T1304" t="s">
        <v>8316</v>
      </c>
      <c r="U1304" s="19">
        <f t="shared" si="124"/>
        <v>42705.099664351852</v>
      </c>
      <c r="V1304">
        <f t="shared" si="125"/>
        <v>2016</v>
      </c>
    </row>
    <row r="1305" spans="1:22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22">
        <f t="shared" si="122"/>
        <v>42582.458333333328</v>
      </c>
      <c r="K1305">
        <v>1468578920</v>
      </c>
      <c r="L1305" s="22">
        <f t="shared" si="123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120"/>
        <v>130</v>
      </c>
      <c r="R1305">
        <f t="shared" si="121"/>
        <v>42.21</v>
      </c>
      <c r="S1305" t="s">
        <v>8315</v>
      </c>
      <c r="T1305" t="s">
        <v>8316</v>
      </c>
      <c r="U1305" s="19">
        <f t="shared" si="124"/>
        <v>42582.458333333328</v>
      </c>
      <c r="V1305">
        <f t="shared" si="125"/>
        <v>2016</v>
      </c>
    </row>
    <row r="1306" spans="1:22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9">
        <f t="shared" si="122"/>
        <v>42807.152835648143</v>
      </c>
      <c r="K1306">
        <v>1484196005</v>
      </c>
      <c r="L1306" s="19">
        <f t="shared" si="123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120"/>
        <v>40</v>
      </c>
      <c r="R1306">
        <f t="shared" si="121"/>
        <v>152.41</v>
      </c>
      <c r="S1306" t="s">
        <v>8317</v>
      </c>
      <c r="T1306" t="s">
        <v>8319</v>
      </c>
      <c r="U1306" s="19">
        <f t="shared" si="124"/>
        <v>42807.152835648143</v>
      </c>
      <c r="V1306">
        <f t="shared" si="125"/>
        <v>2017</v>
      </c>
    </row>
    <row r="1307" spans="1:22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9">
        <f t="shared" si="122"/>
        <v>42572.729166666672</v>
      </c>
      <c r="K1307">
        <v>1466611108</v>
      </c>
      <c r="L1307" s="19">
        <f t="shared" si="123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120"/>
        <v>26</v>
      </c>
      <c r="R1307">
        <f t="shared" si="121"/>
        <v>90.62</v>
      </c>
      <c r="S1307" t="s">
        <v>8317</v>
      </c>
      <c r="T1307" t="s">
        <v>8319</v>
      </c>
      <c r="U1307" s="19">
        <f t="shared" si="124"/>
        <v>42572.729166666672</v>
      </c>
      <c r="V1307">
        <f t="shared" si="125"/>
        <v>2016</v>
      </c>
    </row>
    <row r="1308" spans="1:22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9">
        <f t="shared" si="122"/>
        <v>41977.457569444443</v>
      </c>
      <c r="K1308">
        <v>1415098734</v>
      </c>
      <c r="L1308" s="19">
        <f t="shared" si="123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120"/>
        <v>65</v>
      </c>
      <c r="R1308">
        <f t="shared" si="121"/>
        <v>201.6</v>
      </c>
      <c r="S1308" t="s">
        <v>8317</v>
      </c>
      <c r="T1308" t="s">
        <v>8319</v>
      </c>
      <c r="U1308" s="19">
        <f t="shared" si="124"/>
        <v>41977.457569444443</v>
      </c>
      <c r="V1308">
        <f t="shared" si="125"/>
        <v>2014</v>
      </c>
    </row>
    <row r="1309" spans="1:22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9">
        <f t="shared" si="122"/>
        <v>42417.503229166665</v>
      </c>
      <c r="K1309">
        <v>1453118679</v>
      </c>
      <c r="L1309" s="19">
        <f t="shared" si="123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 t="shared" si="120"/>
        <v>12</v>
      </c>
      <c r="R1309">
        <f t="shared" si="121"/>
        <v>127.93</v>
      </c>
      <c r="S1309" t="s">
        <v>8317</v>
      </c>
      <c r="T1309" t="s">
        <v>8319</v>
      </c>
      <c r="U1309" s="19">
        <f t="shared" si="124"/>
        <v>42417.503229166665</v>
      </c>
      <c r="V1309">
        <f t="shared" si="125"/>
        <v>2016</v>
      </c>
    </row>
    <row r="1310" spans="1:22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9">
        <f t="shared" si="122"/>
        <v>42651.613564814819</v>
      </c>
      <c r="K1310">
        <v>1472481812</v>
      </c>
      <c r="L1310" s="19">
        <f t="shared" si="123"/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120"/>
        <v>11</v>
      </c>
      <c r="R1310">
        <f t="shared" si="121"/>
        <v>29.89</v>
      </c>
      <c r="S1310" t="s">
        <v>8317</v>
      </c>
      <c r="T1310" t="s">
        <v>8319</v>
      </c>
      <c r="U1310" s="19">
        <f t="shared" si="124"/>
        <v>42651.613564814819</v>
      </c>
      <c r="V1310">
        <f t="shared" si="125"/>
        <v>2016</v>
      </c>
    </row>
    <row r="1311" spans="1:22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9">
        <f t="shared" si="122"/>
        <v>42292.882731481484</v>
      </c>
      <c r="K1311">
        <v>1441919468</v>
      </c>
      <c r="L1311" s="19">
        <f t="shared" si="123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120"/>
        <v>112</v>
      </c>
      <c r="R1311">
        <f t="shared" si="121"/>
        <v>367.97</v>
      </c>
      <c r="S1311" t="s">
        <v>8317</v>
      </c>
      <c r="T1311" t="s">
        <v>8319</v>
      </c>
      <c r="U1311" s="19">
        <f t="shared" si="124"/>
        <v>42292.882731481484</v>
      </c>
      <c r="V1311">
        <f t="shared" si="125"/>
        <v>2015</v>
      </c>
    </row>
    <row r="1312" spans="1:22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9">
        <f t="shared" si="122"/>
        <v>42601.667245370365</v>
      </c>
      <c r="K1312">
        <v>1467734450</v>
      </c>
      <c r="L1312" s="19">
        <f t="shared" si="123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120"/>
        <v>16</v>
      </c>
      <c r="R1312">
        <f t="shared" si="121"/>
        <v>129.16999999999999</v>
      </c>
      <c r="S1312" t="s">
        <v>8317</v>
      </c>
      <c r="T1312" t="s">
        <v>8319</v>
      </c>
      <c r="U1312" s="19">
        <f t="shared" si="124"/>
        <v>42601.667245370365</v>
      </c>
      <c r="V1312">
        <f t="shared" si="125"/>
        <v>2016</v>
      </c>
    </row>
    <row r="1313" spans="1:22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9">
        <f t="shared" si="122"/>
        <v>42704.843969907408</v>
      </c>
      <c r="K1313">
        <v>1477509319</v>
      </c>
      <c r="L1313" s="19">
        <f t="shared" si="123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120"/>
        <v>32</v>
      </c>
      <c r="R1313">
        <f t="shared" si="121"/>
        <v>800.7</v>
      </c>
      <c r="S1313" t="s">
        <v>8317</v>
      </c>
      <c r="T1313" t="s">
        <v>8319</v>
      </c>
      <c r="U1313" s="19">
        <f t="shared" si="124"/>
        <v>42704.843969907408</v>
      </c>
      <c r="V1313">
        <f t="shared" si="125"/>
        <v>2016</v>
      </c>
    </row>
    <row r="1314" spans="1:22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9">
        <f t="shared" si="122"/>
        <v>42112.702800925923</v>
      </c>
      <c r="K1314">
        <v>1426783922</v>
      </c>
      <c r="L1314" s="19">
        <f t="shared" si="123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120"/>
        <v>1</v>
      </c>
      <c r="R1314">
        <f t="shared" si="121"/>
        <v>28</v>
      </c>
      <c r="S1314" t="s">
        <v>8317</v>
      </c>
      <c r="T1314" t="s">
        <v>8319</v>
      </c>
      <c r="U1314" s="19">
        <f t="shared" si="124"/>
        <v>42112.702800925923</v>
      </c>
      <c r="V1314">
        <f t="shared" si="125"/>
        <v>2015</v>
      </c>
    </row>
    <row r="1315" spans="1:22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9">
        <f t="shared" si="122"/>
        <v>42432.709652777776</v>
      </c>
      <c r="K1315">
        <v>1454432514</v>
      </c>
      <c r="L1315" s="19">
        <f t="shared" si="123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120"/>
        <v>31</v>
      </c>
      <c r="R1315">
        <f t="shared" si="121"/>
        <v>102.02</v>
      </c>
      <c r="S1315" t="s">
        <v>8317</v>
      </c>
      <c r="T1315" t="s">
        <v>8319</v>
      </c>
      <c r="U1315" s="19">
        <f t="shared" si="124"/>
        <v>42432.709652777776</v>
      </c>
      <c r="V1315">
        <f t="shared" si="125"/>
        <v>2016</v>
      </c>
    </row>
    <row r="1316" spans="1:22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9">
        <f t="shared" si="122"/>
        <v>42664.669675925921</v>
      </c>
      <c r="K1316">
        <v>1471881860</v>
      </c>
      <c r="L1316" s="19">
        <f t="shared" si="123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120"/>
        <v>1</v>
      </c>
      <c r="R1316">
        <f t="shared" si="121"/>
        <v>184.36</v>
      </c>
      <c r="S1316" t="s">
        <v>8317</v>
      </c>
      <c r="T1316" t="s">
        <v>8319</v>
      </c>
      <c r="U1316" s="19">
        <f t="shared" si="124"/>
        <v>42664.669675925921</v>
      </c>
      <c r="V1316">
        <f t="shared" si="125"/>
        <v>2016</v>
      </c>
    </row>
    <row r="1317" spans="1:22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9">
        <f t="shared" si="122"/>
        <v>42314.041666666672</v>
      </c>
      <c r="K1317">
        <v>1443700648</v>
      </c>
      <c r="L1317" s="19">
        <f t="shared" si="123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120"/>
        <v>40</v>
      </c>
      <c r="R1317">
        <f t="shared" si="121"/>
        <v>162.91999999999999</v>
      </c>
      <c r="S1317" t="s">
        <v>8317</v>
      </c>
      <c r="T1317" t="s">
        <v>8319</v>
      </c>
      <c r="U1317" s="19">
        <f t="shared" si="124"/>
        <v>42314.041666666672</v>
      </c>
      <c r="V1317">
        <f t="shared" si="125"/>
        <v>2015</v>
      </c>
    </row>
    <row r="1318" spans="1:22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9">
        <f t="shared" si="122"/>
        <v>42428.961909722217</v>
      </c>
      <c r="K1318">
        <v>1453676709</v>
      </c>
      <c r="L1318" s="19">
        <f t="shared" si="123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 t="shared" si="120"/>
        <v>0</v>
      </c>
      <c r="R1318">
        <f t="shared" si="121"/>
        <v>1</v>
      </c>
      <c r="S1318" t="s">
        <v>8317</v>
      </c>
      <c r="T1318" t="s">
        <v>8319</v>
      </c>
      <c r="U1318" s="19">
        <f t="shared" si="124"/>
        <v>42428.961909722217</v>
      </c>
      <c r="V1318">
        <f t="shared" si="125"/>
        <v>2016</v>
      </c>
    </row>
    <row r="1319" spans="1:22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9">
        <f t="shared" si="122"/>
        <v>42572.583333333328</v>
      </c>
      <c r="K1319">
        <v>1464586746</v>
      </c>
      <c r="L1319" s="19">
        <f t="shared" si="123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120"/>
        <v>6</v>
      </c>
      <c r="R1319">
        <f t="shared" si="121"/>
        <v>603.53</v>
      </c>
      <c r="S1319" t="s">
        <v>8317</v>
      </c>
      <c r="T1319" t="s">
        <v>8319</v>
      </c>
      <c r="U1319" s="19">
        <f t="shared" si="124"/>
        <v>42572.583333333328</v>
      </c>
      <c r="V1319">
        <f t="shared" si="125"/>
        <v>2016</v>
      </c>
    </row>
    <row r="1320" spans="1:22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9">
        <f t="shared" si="122"/>
        <v>42015.043657407412</v>
      </c>
      <c r="K1320">
        <v>1418346172</v>
      </c>
      <c r="L1320" s="19">
        <f t="shared" si="123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120"/>
        <v>15</v>
      </c>
      <c r="R1320">
        <f t="shared" si="121"/>
        <v>45.41</v>
      </c>
      <c r="S1320" t="s">
        <v>8317</v>
      </c>
      <c r="T1320" t="s">
        <v>8319</v>
      </c>
      <c r="U1320" s="19">
        <f t="shared" si="124"/>
        <v>42015.043657407412</v>
      </c>
      <c r="V1320">
        <f t="shared" si="125"/>
        <v>2014</v>
      </c>
    </row>
    <row r="1321" spans="1:22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9">
        <f t="shared" si="122"/>
        <v>41831.666666666664</v>
      </c>
      <c r="K1321">
        <v>1403810965</v>
      </c>
      <c r="L1321" s="19">
        <f t="shared" si="123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120"/>
        <v>15</v>
      </c>
      <c r="R1321">
        <f t="shared" si="121"/>
        <v>97.33</v>
      </c>
      <c r="S1321" t="s">
        <v>8317</v>
      </c>
      <c r="T1321" t="s">
        <v>8319</v>
      </c>
      <c r="U1321" s="19">
        <f t="shared" si="124"/>
        <v>41831.666666666664</v>
      </c>
      <c r="V1321">
        <f t="shared" si="125"/>
        <v>2014</v>
      </c>
    </row>
    <row r="1322" spans="1:22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9">
        <f t="shared" si="122"/>
        <v>42734.958333333328</v>
      </c>
      <c r="K1322">
        <v>1480610046</v>
      </c>
      <c r="L1322" s="19">
        <f t="shared" si="123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120"/>
        <v>1</v>
      </c>
      <c r="R1322">
        <f t="shared" si="121"/>
        <v>167.67</v>
      </c>
      <c r="S1322" t="s">
        <v>8317</v>
      </c>
      <c r="T1322" t="s">
        <v>8319</v>
      </c>
      <c r="U1322" s="19">
        <f t="shared" si="124"/>
        <v>42734.958333333328</v>
      </c>
      <c r="V1322">
        <f t="shared" si="125"/>
        <v>2016</v>
      </c>
    </row>
    <row r="1323" spans="1:22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9">
        <f t="shared" si="122"/>
        <v>42727.74927083333</v>
      </c>
      <c r="K1323">
        <v>1479923937</v>
      </c>
      <c r="L1323" s="19">
        <f t="shared" si="123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120"/>
        <v>1</v>
      </c>
      <c r="R1323">
        <f t="shared" si="121"/>
        <v>859.86</v>
      </c>
      <c r="S1323" t="s">
        <v>8317</v>
      </c>
      <c r="T1323" t="s">
        <v>8319</v>
      </c>
      <c r="U1323" s="19">
        <f t="shared" si="124"/>
        <v>42727.74927083333</v>
      </c>
      <c r="V1323">
        <f t="shared" si="125"/>
        <v>2016</v>
      </c>
    </row>
    <row r="1324" spans="1:22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9">
        <f t="shared" si="122"/>
        <v>42145.656539351854</v>
      </c>
      <c r="K1324">
        <v>1429631125</v>
      </c>
      <c r="L1324" s="19">
        <f t="shared" si="123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120"/>
        <v>0</v>
      </c>
      <c r="R1324">
        <f t="shared" si="121"/>
        <v>26.5</v>
      </c>
      <c r="S1324" t="s">
        <v>8317</v>
      </c>
      <c r="T1324" t="s">
        <v>8319</v>
      </c>
      <c r="U1324" s="19">
        <f t="shared" si="124"/>
        <v>42145.656539351854</v>
      </c>
      <c r="V1324">
        <f t="shared" si="125"/>
        <v>2015</v>
      </c>
    </row>
    <row r="1325" spans="1:22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9">
        <f t="shared" si="122"/>
        <v>42486.288194444445</v>
      </c>
      <c r="K1325">
        <v>1458665146</v>
      </c>
      <c r="L1325" s="19">
        <f t="shared" si="123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120"/>
        <v>9</v>
      </c>
      <c r="R1325">
        <f t="shared" si="121"/>
        <v>30.27</v>
      </c>
      <c r="S1325" t="s">
        <v>8317</v>
      </c>
      <c r="T1325" t="s">
        <v>8319</v>
      </c>
      <c r="U1325" s="19">
        <f t="shared" si="124"/>
        <v>42486.288194444445</v>
      </c>
      <c r="V1325">
        <f t="shared" si="125"/>
        <v>2016</v>
      </c>
    </row>
    <row r="1326" spans="1:22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9">
        <f t="shared" si="122"/>
        <v>42656.633703703701</v>
      </c>
      <c r="K1326">
        <v>1473779552</v>
      </c>
      <c r="L1326" s="19">
        <f t="shared" si="123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120"/>
        <v>10</v>
      </c>
      <c r="R1326">
        <f t="shared" si="121"/>
        <v>54.67</v>
      </c>
      <c r="S1326" t="s">
        <v>8317</v>
      </c>
      <c r="T1326" t="s">
        <v>8319</v>
      </c>
      <c r="U1326" s="19">
        <f t="shared" si="124"/>
        <v>42656.633703703701</v>
      </c>
      <c r="V1326">
        <f t="shared" si="125"/>
        <v>2016</v>
      </c>
    </row>
    <row r="1327" spans="1:22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9">
        <f t="shared" si="122"/>
        <v>42734.086053240739</v>
      </c>
      <c r="K1327">
        <v>1480471435</v>
      </c>
      <c r="L1327" s="19">
        <f t="shared" si="123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120"/>
        <v>2</v>
      </c>
      <c r="R1327">
        <f t="shared" si="121"/>
        <v>60.75</v>
      </c>
      <c r="S1327" t="s">
        <v>8317</v>
      </c>
      <c r="T1327" t="s">
        <v>8319</v>
      </c>
      <c r="U1327" s="19">
        <f t="shared" si="124"/>
        <v>42734.086053240739</v>
      </c>
      <c r="V1327">
        <f t="shared" si="125"/>
        <v>2016</v>
      </c>
    </row>
    <row r="1328" spans="1:22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9">
        <f t="shared" si="122"/>
        <v>42019.791990740734</v>
      </c>
      <c r="K1328">
        <v>1417460428</v>
      </c>
      <c r="L1328" s="19">
        <f t="shared" si="123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 t="shared" si="120"/>
        <v>1</v>
      </c>
      <c r="R1328">
        <f t="shared" si="121"/>
        <v>102.73</v>
      </c>
      <c r="S1328" t="s">
        <v>8317</v>
      </c>
      <c r="T1328" t="s">
        <v>8319</v>
      </c>
      <c r="U1328" s="19">
        <f t="shared" si="124"/>
        <v>42019.791990740734</v>
      </c>
      <c r="V1328">
        <f t="shared" si="125"/>
        <v>2014</v>
      </c>
    </row>
    <row r="1329" spans="1:22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9">
        <f t="shared" si="122"/>
        <v>42153.678645833337</v>
      </c>
      <c r="K1329">
        <v>1430324235</v>
      </c>
      <c r="L1329" s="19">
        <f t="shared" si="123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120"/>
        <v>4</v>
      </c>
      <c r="R1329">
        <f t="shared" si="121"/>
        <v>41.59</v>
      </c>
      <c r="S1329" t="s">
        <v>8317</v>
      </c>
      <c r="T1329" t="s">
        <v>8319</v>
      </c>
      <c r="U1329" s="19">
        <f t="shared" si="124"/>
        <v>42153.678645833337</v>
      </c>
      <c r="V1329">
        <f t="shared" si="125"/>
        <v>2015</v>
      </c>
    </row>
    <row r="1330" spans="1:22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9">
        <f t="shared" si="122"/>
        <v>42657.642754629633</v>
      </c>
      <c r="K1330">
        <v>1472570734</v>
      </c>
      <c r="L1330" s="19">
        <f t="shared" si="123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120"/>
        <v>2</v>
      </c>
      <c r="R1330">
        <f t="shared" si="121"/>
        <v>116.53</v>
      </c>
      <c r="S1330" t="s">
        <v>8317</v>
      </c>
      <c r="T1330" t="s">
        <v>8319</v>
      </c>
      <c r="U1330" s="19">
        <f t="shared" si="124"/>
        <v>42657.642754629633</v>
      </c>
      <c r="V1330">
        <f t="shared" si="125"/>
        <v>2016</v>
      </c>
    </row>
    <row r="1331" spans="1:22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9">
        <f t="shared" si="122"/>
        <v>41975.263252314813</v>
      </c>
      <c r="K1331">
        <v>1414041545</v>
      </c>
      <c r="L1331" s="19">
        <f t="shared" si="123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120"/>
        <v>1</v>
      </c>
      <c r="R1331">
        <f t="shared" si="121"/>
        <v>45.33</v>
      </c>
      <c r="S1331" t="s">
        <v>8317</v>
      </c>
      <c r="T1331" t="s">
        <v>8319</v>
      </c>
      <c r="U1331" s="19">
        <f t="shared" si="124"/>
        <v>41975.263252314813</v>
      </c>
      <c r="V1331">
        <f t="shared" si="125"/>
        <v>2014</v>
      </c>
    </row>
    <row r="1332" spans="1:22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9">
        <f t="shared" si="122"/>
        <v>42553.166666666672</v>
      </c>
      <c r="K1332">
        <v>1464763109</v>
      </c>
      <c r="L1332" s="19">
        <f t="shared" si="123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120"/>
        <v>22</v>
      </c>
      <c r="R1332">
        <f t="shared" si="121"/>
        <v>157.46</v>
      </c>
      <c r="S1332" t="s">
        <v>8317</v>
      </c>
      <c r="T1332" t="s">
        <v>8319</v>
      </c>
      <c r="U1332" s="19">
        <f t="shared" si="124"/>
        <v>42553.166666666672</v>
      </c>
      <c r="V1332">
        <f t="shared" si="125"/>
        <v>2016</v>
      </c>
    </row>
    <row r="1333" spans="1:22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9">
        <f t="shared" si="122"/>
        <v>42599.50409722222</v>
      </c>
      <c r="K1333">
        <v>1468843554</v>
      </c>
      <c r="L1333" s="19">
        <f t="shared" si="123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120"/>
        <v>1</v>
      </c>
      <c r="R1333">
        <f t="shared" si="121"/>
        <v>100.5</v>
      </c>
      <c r="S1333" t="s">
        <v>8317</v>
      </c>
      <c r="T1333" t="s">
        <v>8319</v>
      </c>
      <c r="U1333" s="19">
        <f t="shared" si="124"/>
        <v>42599.50409722222</v>
      </c>
      <c r="V1333">
        <f t="shared" si="125"/>
        <v>2016</v>
      </c>
    </row>
    <row r="1334" spans="1:22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9">
        <f t="shared" si="122"/>
        <v>42762.060277777782</v>
      </c>
      <c r="K1334">
        <v>1482888408</v>
      </c>
      <c r="L1334" s="19">
        <f t="shared" si="123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120"/>
        <v>0</v>
      </c>
      <c r="R1334">
        <f t="shared" si="121"/>
        <v>0</v>
      </c>
      <c r="S1334" t="s">
        <v>8317</v>
      </c>
      <c r="T1334" t="s">
        <v>8319</v>
      </c>
      <c r="U1334" s="19">
        <f t="shared" si="124"/>
        <v>42762.060277777782</v>
      </c>
      <c r="V1334">
        <f t="shared" si="125"/>
        <v>2016</v>
      </c>
    </row>
    <row r="1335" spans="1:22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9">
        <f t="shared" si="122"/>
        <v>41836.106770833336</v>
      </c>
      <c r="K1335">
        <v>1402886025</v>
      </c>
      <c r="L1335" s="19">
        <f t="shared" si="123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120"/>
        <v>0</v>
      </c>
      <c r="R1335">
        <f t="shared" si="121"/>
        <v>0</v>
      </c>
      <c r="S1335" t="s">
        <v>8317</v>
      </c>
      <c r="T1335" t="s">
        <v>8319</v>
      </c>
      <c r="U1335" s="19">
        <f t="shared" si="124"/>
        <v>41836.106770833336</v>
      </c>
      <c r="V1335">
        <f t="shared" si="125"/>
        <v>2014</v>
      </c>
    </row>
    <row r="1336" spans="1:22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9">
        <f t="shared" si="122"/>
        <v>42440.774155092593</v>
      </c>
      <c r="K1336">
        <v>1455129287</v>
      </c>
      <c r="L1336" s="19">
        <f t="shared" si="123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120"/>
        <v>11</v>
      </c>
      <c r="R1336">
        <f t="shared" si="121"/>
        <v>51.82</v>
      </c>
      <c r="S1336" t="s">
        <v>8317</v>
      </c>
      <c r="T1336" t="s">
        <v>8319</v>
      </c>
      <c r="U1336" s="19">
        <f t="shared" si="124"/>
        <v>42440.774155092593</v>
      </c>
      <c r="V1336">
        <f t="shared" si="125"/>
        <v>2016</v>
      </c>
    </row>
    <row r="1337" spans="1:22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9">
        <f t="shared" si="122"/>
        <v>42343.936365740738</v>
      </c>
      <c r="K1337">
        <v>1446762502</v>
      </c>
      <c r="L1337" s="19">
        <f t="shared" si="123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120"/>
        <v>20</v>
      </c>
      <c r="R1337">
        <f t="shared" si="121"/>
        <v>308.75</v>
      </c>
      <c r="S1337" t="s">
        <v>8317</v>
      </c>
      <c r="T1337" t="s">
        <v>8319</v>
      </c>
      <c r="U1337" s="19">
        <f t="shared" si="124"/>
        <v>42343.936365740738</v>
      </c>
      <c r="V1337">
        <f t="shared" si="125"/>
        <v>2015</v>
      </c>
    </row>
    <row r="1338" spans="1:22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9">
        <f t="shared" si="122"/>
        <v>41990.863750000004</v>
      </c>
      <c r="K1338">
        <v>1415825028</v>
      </c>
      <c r="L1338" s="19">
        <f t="shared" si="123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120"/>
        <v>85</v>
      </c>
      <c r="R1338">
        <f t="shared" si="121"/>
        <v>379.23</v>
      </c>
      <c r="S1338" t="s">
        <v>8317</v>
      </c>
      <c r="T1338" t="s">
        <v>8319</v>
      </c>
      <c r="U1338" s="19">
        <f t="shared" si="124"/>
        <v>41990.863750000004</v>
      </c>
      <c r="V1338">
        <f t="shared" si="125"/>
        <v>2014</v>
      </c>
    </row>
    <row r="1339" spans="1:22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9">
        <f t="shared" si="122"/>
        <v>42797.577303240745</v>
      </c>
      <c r="K1339">
        <v>1485957079</v>
      </c>
      <c r="L1339" s="19">
        <f t="shared" si="123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120"/>
        <v>49</v>
      </c>
      <c r="R1339">
        <f t="shared" si="121"/>
        <v>176.36</v>
      </c>
      <c r="S1339" t="s">
        <v>8317</v>
      </c>
      <c r="T1339" t="s">
        <v>8319</v>
      </c>
      <c r="U1339" s="19">
        <f t="shared" si="124"/>
        <v>42797.577303240745</v>
      </c>
      <c r="V1339">
        <f t="shared" si="125"/>
        <v>2017</v>
      </c>
    </row>
    <row r="1340" spans="1:22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9">
        <f t="shared" si="122"/>
        <v>42218.803622685184</v>
      </c>
      <c r="K1340">
        <v>1435951033</v>
      </c>
      <c r="L1340" s="19">
        <f t="shared" si="123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120"/>
        <v>3</v>
      </c>
      <c r="R1340">
        <f t="shared" si="121"/>
        <v>66.069999999999993</v>
      </c>
      <c r="S1340" t="s">
        <v>8317</v>
      </c>
      <c r="T1340" t="s">
        <v>8319</v>
      </c>
      <c r="U1340" s="19">
        <f t="shared" si="124"/>
        <v>42218.803622685184</v>
      </c>
      <c r="V1340">
        <f t="shared" si="125"/>
        <v>2015</v>
      </c>
    </row>
    <row r="1341" spans="1:22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9">
        <f t="shared" si="122"/>
        <v>41981.688831018517</v>
      </c>
      <c r="K1341">
        <v>1414164715</v>
      </c>
      <c r="L1341" s="19">
        <f t="shared" si="123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120"/>
        <v>7</v>
      </c>
      <c r="R1341">
        <f t="shared" si="121"/>
        <v>89.65</v>
      </c>
      <c r="S1341" t="s">
        <v>8317</v>
      </c>
      <c r="T1341" t="s">
        <v>8319</v>
      </c>
      <c r="U1341" s="19">
        <f t="shared" si="124"/>
        <v>41981.688831018517</v>
      </c>
      <c r="V1341">
        <f t="shared" si="125"/>
        <v>2014</v>
      </c>
    </row>
    <row r="1342" spans="1:22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9">
        <f t="shared" si="122"/>
        <v>41866.595520833333</v>
      </c>
      <c r="K1342">
        <v>1405520253</v>
      </c>
      <c r="L1342" s="19">
        <f t="shared" si="123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120"/>
        <v>0</v>
      </c>
      <c r="R1342">
        <f t="shared" si="121"/>
        <v>0</v>
      </c>
      <c r="S1342" t="s">
        <v>8317</v>
      </c>
      <c r="T1342" t="s">
        <v>8319</v>
      </c>
      <c r="U1342" s="19">
        <f t="shared" si="124"/>
        <v>41866.595520833333</v>
      </c>
      <c r="V1342">
        <f t="shared" si="125"/>
        <v>2014</v>
      </c>
    </row>
    <row r="1343" spans="1:22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9">
        <f t="shared" si="122"/>
        <v>42644.624039351853</v>
      </c>
      <c r="K1343">
        <v>1472569117</v>
      </c>
      <c r="L1343" s="19">
        <f t="shared" si="123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120"/>
        <v>70</v>
      </c>
      <c r="R1343">
        <f t="shared" si="121"/>
        <v>382.39</v>
      </c>
      <c r="S1343" t="s">
        <v>8317</v>
      </c>
      <c r="T1343" t="s">
        <v>8319</v>
      </c>
      <c r="U1343" s="19">
        <f t="shared" si="124"/>
        <v>42644.624039351853</v>
      </c>
      <c r="V1343">
        <f t="shared" si="125"/>
        <v>2016</v>
      </c>
    </row>
    <row r="1344" spans="1:22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9">
        <f t="shared" si="122"/>
        <v>42202.816423611104</v>
      </c>
      <c r="K1344">
        <v>1434569739</v>
      </c>
      <c r="L1344" s="19">
        <f t="shared" si="123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 t="shared" si="120"/>
        <v>0</v>
      </c>
      <c r="R1344">
        <f t="shared" si="121"/>
        <v>100</v>
      </c>
      <c r="S1344" t="s">
        <v>8317</v>
      </c>
      <c r="T1344" t="s">
        <v>8319</v>
      </c>
      <c r="U1344" s="19">
        <f t="shared" si="124"/>
        <v>42202.816423611104</v>
      </c>
      <c r="V1344">
        <f t="shared" si="125"/>
        <v>2015</v>
      </c>
    </row>
    <row r="1345" spans="1:22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9">
        <f t="shared" si="122"/>
        <v>42601.165972222225</v>
      </c>
      <c r="K1345">
        <v>1466512683</v>
      </c>
      <c r="L1345" s="19">
        <f t="shared" si="123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120"/>
        <v>102</v>
      </c>
      <c r="R1345">
        <f t="shared" si="121"/>
        <v>158.36000000000001</v>
      </c>
      <c r="S1345" t="s">
        <v>8317</v>
      </c>
      <c r="T1345" t="s">
        <v>8319</v>
      </c>
      <c r="U1345" s="19">
        <f t="shared" si="124"/>
        <v>42601.165972222225</v>
      </c>
      <c r="V1345">
        <f t="shared" si="125"/>
        <v>2016</v>
      </c>
    </row>
    <row r="1346" spans="1:22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9">
        <f t="shared" si="122"/>
        <v>42551.789803240739</v>
      </c>
      <c r="K1346">
        <v>1464807439</v>
      </c>
      <c r="L1346" s="19">
        <f t="shared" si="123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ref="Q1346:Q1409" si="126">ROUND(E1346/D1346*100,0)</f>
        <v>378</v>
      </c>
      <c r="R1346">
        <f t="shared" ref="R1346:R1409" si="127">IFERROR(ROUND(E1346/N1346,2),0)</f>
        <v>40.76</v>
      </c>
      <c r="S1346" t="s">
        <v>8320</v>
      </c>
      <c r="T1346" t="s">
        <v>8321</v>
      </c>
      <c r="U1346" s="19">
        <f t="shared" si="124"/>
        <v>42551.789803240739</v>
      </c>
      <c r="V1346">
        <f t="shared" si="125"/>
        <v>2016</v>
      </c>
    </row>
    <row r="1347" spans="1:22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9">
        <f t="shared" ref="J1347:J1410" si="128">(((I1347/60)/60)/24)+DATE(1970,1,1)</f>
        <v>41834.814340277779</v>
      </c>
      <c r="K1347">
        <v>1402342359</v>
      </c>
      <c r="L1347" s="19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si="126"/>
        <v>125</v>
      </c>
      <c r="R1347">
        <f t="shared" si="127"/>
        <v>53.57</v>
      </c>
      <c r="S1347" t="s">
        <v>8320</v>
      </c>
      <c r="T1347" t="s">
        <v>8321</v>
      </c>
      <c r="U1347" s="19">
        <f t="shared" ref="U1347:U1410" si="130">(((I1347/60)/60)/24)+DATE(1970,1,1)</f>
        <v>41834.814340277779</v>
      </c>
      <c r="V1347">
        <f t="shared" ref="V1347:V1410" si="131">YEAR(L1347)</f>
        <v>2014</v>
      </c>
    </row>
    <row r="1348" spans="1:22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9">
        <f t="shared" si="128"/>
        <v>41452.075821759259</v>
      </c>
      <c r="K1348">
        <v>1369705751</v>
      </c>
      <c r="L1348" s="19">
        <f t="shared" si="129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126"/>
        <v>147</v>
      </c>
      <c r="R1348">
        <f t="shared" si="127"/>
        <v>48.45</v>
      </c>
      <c r="S1348" t="s">
        <v>8320</v>
      </c>
      <c r="T1348" t="s">
        <v>8321</v>
      </c>
      <c r="U1348" s="19">
        <f t="shared" si="130"/>
        <v>41452.075821759259</v>
      </c>
      <c r="V1348">
        <f t="shared" si="131"/>
        <v>2013</v>
      </c>
    </row>
    <row r="1349" spans="1:22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9">
        <f t="shared" si="128"/>
        <v>42070.638020833328</v>
      </c>
      <c r="K1349">
        <v>1423149525</v>
      </c>
      <c r="L1349" s="19">
        <f t="shared" si="129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126"/>
        <v>102</v>
      </c>
      <c r="R1349">
        <f t="shared" si="127"/>
        <v>82.42</v>
      </c>
      <c r="S1349" t="s">
        <v>8320</v>
      </c>
      <c r="T1349" t="s">
        <v>8321</v>
      </c>
      <c r="U1349" s="19">
        <f t="shared" si="130"/>
        <v>42070.638020833328</v>
      </c>
      <c r="V1349">
        <f t="shared" si="131"/>
        <v>2015</v>
      </c>
    </row>
    <row r="1350" spans="1:22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9">
        <f t="shared" si="128"/>
        <v>41991.506168981476</v>
      </c>
      <c r="K1350">
        <v>1416485333</v>
      </c>
      <c r="L1350" s="19">
        <f t="shared" si="129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 t="shared" si="126"/>
        <v>102</v>
      </c>
      <c r="R1350">
        <f t="shared" si="127"/>
        <v>230.19</v>
      </c>
      <c r="S1350" t="s">
        <v>8320</v>
      </c>
      <c r="T1350" t="s">
        <v>8321</v>
      </c>
      <c r="U1350" s="19">
        <f t="shared" si="130"/>
        <v>41991.506168981476</v>
      </c>
      <c r="V1350">
        <f t="shared" si="131"/>
        <v>2014</v>
      </c>
    </row>
    <row r="1351" spans="1:22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9">
        <f t="shared" si="128"/>
        <v>42354.290972222225</v>
      </c>
      <c r="K1351">
        <v>1447055935</v>
      </c>
      <c r="L1351" s="19">
        <f t="shared" si="129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126"/>
        <v>204</v>
      </c>
      <c r="R1351">
        <f t="shared" si="127"/>
        <v>59.36</v>
      </c>
      <c r="S1351" t="s">
        <v>8320</v>
      </c>
      <c r="T1351" t="s">
        <v>8321</v>
      </c>
      <c r="U1351" s="19">
        <f t="shared" si="130"/>
        <v>42354.290972222225</v>
      </c>
      <c r="V1351">
        <f t="shared" si="131"/>
        <v>2015</v>
      </c>
    </row>
    <row r="1352" spans="1:22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9">
        <f t="shared" si="128"/>
        <v>42364.013124999998</v>
      </c>
      <c r="K1352">
        <v>1448497134</v>
      </c>
      <c r="L1352" s="19">
        <f t="shared" si="129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126"/>
        <v>104</v>
      </c>
      <c r="R1352">
        <f t="shared" si="127"/>
        <v>66.7</v>
      </c>
      <c r="S1352" t="s">
        <v>8320</v>
      </c>
      <c r="T1352" t="s">
        <v>8321</v>
      </c>
      <c r="U1352" s="19">
        <f t="shared" si="130"/>
        <v>42364.013124999998</v>
      </c>
      <c r="V1352">
        <f t="shared" si="131"/>
        <v>2015</v>
      </c>
    </row>
    <row r="1353" spans="1:22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9">
        <f t="shared" si="128"/>
        <v>42412.74009259259</v>
      </c>
      <c r="K1353">
        <v>1452707144</v>
      </c>
      <c r="L1353" s="19">
        <f t="shared" si="129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126"/>
        <v>101</v>
      </c>
      <c r="R1353">
        <f t="shared" si="127"/>
        <v>168.78</v>
      </c>
      <c r="S1353" t="s">
        <v>8320</v>
      </c>
      <c r="T1353" t="s">
        <v>8321</v>
      </c>
      <c r="U1353" s="19">
        <f t="shared" si="130"/>
        <v>42412.74009259259</v>
      </c>
      <c r="V1353">
        <f t="shared" si="131"/>
        <v>2016</v>
      </c>
    </row>
    <row r="1354" spans="1:22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9">
        <f t="shared" si="128"/>
        <v>42252.165972222225</v>
      </c>
      <c r="K1354">
        <v>1436968366</v>
      </c>
      <c r="L1354" s="19">
        <f t="shared" si="129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126"/>
        <v>136</v>
      </c>
      <c r="R1354">
        <f t="shared" si="127"/>
        <v>59.97</v>
      </c>
      <c r="S1354" t="s">
        <v>8320</v>
      </c>
      <c r="T1354" t="s">
        <v>8321</v>
      </c>
      <c r="U1354" s="19">
        <f t="shared" si="130"/>
        <v>42252.165972222225</v>
      </c>
      <c r="V1354">
        <f t="shared" si="131"/>
        <v>2015</v>
      </c>
    </row>
    <row r="1355" spans="1:22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9">
        <f t="shared" si="128"/>
        <v>41344</v>
      </c>
      <c r="K1355">
        <v>1359946188</v>
      </c>
      <c r="L1355" s="19">
        <f t="shared" si="129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126"/>
        <v>134</v>
      </c>
      <c r="R1355">
        <f t="shared" si="127"/>
        <v>31.81</v>
      </c>
      <c r="S1355" t="s">
        <v>8320</v>
      </c>
      <c r="T1355" t="s">
        <v>8321</v>
      </c>
      <c r="U1355" s="19">
        <f t="shared" si="130"/>
        <v>41344</v>
      </c>
      <c r="V1355">
        <f t="shared" si="131"/>
        <v>2013</v>
      </c>
    </row>
    <row r="1356" spans="1:22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9">
        <f t="shared" si="128"/>
        <v>42532.807627314818</v>
      </c>
      <c r="K1356">
        <v>1463080979</v>
      </c>
      <c r="L1356" s="19">
        <f t="shared" si="129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126"/>
        <v>130</v>
      </c>
      <c r="R1356">
        <f t="shared" si="127"/>
        <v>24.42</v>
      </c>
      <c r="S1356" t="s">
        <v>8320</v>
      </c>
      <c r="T1356" t="s">
        <v>8321</v>
      </c>
      <c r="U1356" s="19">
        <f t="shared" si="130"/>
        <v>42532.807627314818</v>
      </c>
      <c r="V1356">
        <f t="shared" si="131"/>
        <v>2016</v>
      </c>
    </row>
    <row r="1357" spans="1:22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9">
        <f t="shared" si="128"/>
        <v>41243.416666666664</v>
      </c>
      <c r="K1357">
        <v>1351663605</v>
      </c>
      <c r="L1357" s="19">
        <f t="shared" si="129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126"/>
        <v>123</v>
      </c>
      <c r="R1357">
        <f t="shared" si="127"/>
        <v>25.35</v>
      </c>
      <c r="S1357" t="s">
        <v>8320</v>
      </c>
      <c r="T1357" t="s">
        <v>8321</v>
      </c>
      <c r="U1357" s="19">
        <f t="shared" si="130"/>
        <v>41243.416666666664</v>
      </c>
      <c r="V1357">
        <f t="shared" si="131"/>
        <v>2012</v>
      </c>
    </row>
    <row r="1358" spans="1:22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9">
        <f t="shared" si="128"/>
        <v>41460.038888888892</v>
      </c>
      <c r="K1358">
        <v>1370393760</v>
      </c>
      <c r="L1358" s="19">
        <f t="shared" si="129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 t="shared" si="126"/>
        <v>183</v>
      </c>
      <c r="R1358">
        <f t="shared" si="127"/>
        <v>71.44</v>
      </c>
      <c r="S1358" t="s">
        <v>8320</v>
      </c>
      <c r="T1358" t="s">
        <v>8321</v>
      </c>
      <c r="U1358" s="19">
        <f t="shared" si="130"/>
        <v>41460.038888888892</v>
      </c>
      <c r="V1358">
        <f t="shared" si="131"/>
        <v>2013</v>
      </c>
    </row>
    <row r="1359" spans="1:22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9">
        <f t="shared" si="128"/>
        <v>41334.249305555553</v>
      </c>
      <c r="K1359">
        <v>1359587137</v>
      </c>
      <c r="L1359" s="19">
        <f t="shared" si="129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126"/>
        <v>125</v>
      </c>
      <c r="R1359">
        <f t="shared" si="127"/>
        <v>38.549999999999997</v>
      </c>
      <c r="S1359" t="s">
        <v>8320</v>
      </c>
      <c r="T1359" t="s">
        <v>8321</v>
      </c>
      <c r="U1359" s="19">
        <f t="shared" si="130"/>
        <v>41334.249305555553</v>
      </c>
      <c r="V1359">
        <f t="shared" si="131"/>
        <v>2013</v>
      </c>
    </row>
    <row r="1360" spans="1:22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9">
        <f t="shared" si="128"/>
        <v>40719.570868055554</v>
      </c>
      <c r="K1360">
        <v>1306417323</v>
      </c>
      <c r="L1360" s="19">
        <f t="shared" si="129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126"/>
        <v>112</v>
      </c>
      <c r="R1360">
        <f t="shared" si="127"/>
        <v>68.37</v>
      </c>
      <c r="S1360" t="s">
        <v>8320</v>
      </c>
      <c r="T1360" t="s">
        <v>8321</v>
      </c>
      <c r="U1360" s="19">
        <f t="shared" si="130"/>
        <v>40719.570868055554</v>
      </c>
      <c r="V1360">
        <f t="shared" si="131"/>
        <v>2011</v>
      </c>
    </row>
    <row r="1361" spans="1:22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9">
        <f t="shared" si="128"/>
        <v>40730.814699074072</v>
      </c>
      <c r="K1361">
        <v>1304623990</v>
      </c>
      <c r="L1361" s="19">
        <f t="shared" si="129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126"/>
        <v>116</v>
      </c>
      <c r="R1361">
        <f t="shared" si="127"/>
        <v>40.21</v>
      </c>
      <c r="S1361" t="s">
        <v>8320</v>
      </c>
      <c r="T1361" t="s">
        <v>8321</v>
      </c>
      <c r="U1361" s="19">
        <f t="shared" si="130"/>
        <v>40730.814699074072</v>
      </c>
      <c r="V1361">
        <f t="shared" si="131"/>
        <v>2011</v>
      </c>
    </row>
    <row r="1362" spans="1:22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9">
        <f t="shared" si="128"/>
        <v>41123.900694444441</v>
      </c>
      <c r="K1362">
        <v>1341524220</v>
      </c>
      <c r="L1362" s="19">
        <f t="shared" si="129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126"/>
        <v>173</v>
      </c>
      <c r="R1362">
        <f t="shared" si="127"/>
        <v>32.07</v>
      </c>
      <c r="S1362" t="s">
        <v>8320</v>
      </c>
      <c r="T1362" t="s">
        <v>8321</v>
      </c>
      <c r="U1362" s="19">
        <f t="shared" si="130"/>
        <v>41123.900694444441</v>
      </c>
      <c r="V1362">
        <f t="shared" si="131"/>
        <v>2012</v>
      </c>
    </row>
    <row r="1363" spans="1:22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9">
        <f t="shared" si="128"/>
        <v>41811.717268518521</v>
      </c>
      <c r="K1363">
        <v>1400778772</v>
      </c>
      <c r="L1363" s="19">
        <f t="shared" si="129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126"/>
        <v>126</v>
      </c>
      <c r="R1363">
        <f t="shared" si="127"/>
        <v>28.63</v>
      </c>
      <c r="S1363" t="s">
        <v>8320</v>
      </c>
      <c r="T1363" t="s">
        <v>8321</v>
      </c>
      <c r="U1363" s="19">
        <f t="shared" si="130"/>
        <v>41811.717268518521</v>
      </c>
      <c r="V1363">
        <f t="shared" si="131"/>
        <v>2014</v>
      </c>
    </row>
    <row r="1364" spans="1:22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9">
        <f t="shared" si="128"/>
        <v>41524.934386574074</v>
      </c>
      <c r="K1364">
        <v>1373408731</v>
      </c>
      <c r="L1364" s="19">
        <f t="shared" si="129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126"/>
        <v>109</v>
      </c>
      <c r="R1364">
        <f t="shared" si="127"/>
        <v>43.64</v>
      </c>
      <c r="S1364" t="s">
        <v>8320</v>
      </c>
      <c r="T1364" t="s">
        <v>8321</v>
      </c>
      <c r="U1364" s="19">
        <f t="shared" si="130"/>
        <v>41524.934386574074</v>
      </c>
      <c r="V1364">
        <f t="shared" si="131"/>
        <v>2013</v>
      </c>
    </row>
    <row r="1365" spans="1:22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9">
        <f t="shared" si="128"/>
        <v>42415.332638888889</v>
      </c>
      <c r="K1365">
        <v>1453925727</v>
      </c>
      <c r="L1365" s="19">
        <f t="shared" si="129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126"/>
        <v>100</v>
      </c>
      <c r="R1365">
        <f t="shared" si="127"/>
        <v>40</v>
      </c>
      <c r="S1365" t="s">
        <v>8320</v>
      </c>
      <c r="T1365" t="s">
        <v>8321</v>
      </c>
      <c r="U1365" s="19">
        <f t="shared" si="130"/>
        <v>42415.332638888889</v>
      </c>
      <c r="V1365">
        <f t="shared" si="131"/>
        <v>2016</v>
      </c>
    </row>
    <row r="1366" spans="1:22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9">
        <f t="shared" si="128"/>
        <v>42011.6956712963</v>
      </c>
      <c r="K1366">
        <v>1415464906</v>
      </c>
      <c r="L1366" s="19">
        <f t="shared" si="129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 t="shared" si="126"/>
        <v>119</v>
      </c>
      <c r="R1366">
        <f t="shared" si="127"/>
        <v>346.04</v>
      </c>
      <c r="S1366" t="s">
        <v>8323</v>
      </c>
      <c r="T1366" t="s">
        <v>8324</v>
      </c>
      <c r="U1366" s="19">
        <f t="shared" si="130"/>
        <v>42011.6956712963</v>
      </c>
      <c r="V1366">
        <f t="shared" si="131"/>
        <v>2014</v>
      </c>
    </row>
    <row r="1367" spans="1:22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9">
        <f t="shared" si="128"/>
        <v>42079.691574074073</v>
      </c>
      <c r="K1367">
        <v>1423935352</v>
      </c>
      <c r="L1367" s="19">
        <f t="shared" si="129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126"/>
        <v>100</v>
      </c>
      <c r="R1367">
        <f t="shared" si="127"/>
        <v>81.739999999999995</v>
      </c>
      <c r="S1367" t="s">
        <v>8323</v>
      </c>
      <c r="T1367" t="s">
        <v>8324</v>
      </c>
      <c r="U1367" s="19">
        <f t="shared" si="130"/>
        <v>42079.691574074073</v>
      </c>
      <c r="V1367">
        <f t="shared" si="131"/>
        <v>2015</v>
      </c>
    </row>
    <row r="1368" spans="1:22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9">
        <f t="shared" si="128"/>
        <v>41970.037766203706</v>
      </c>
      <c r="K1368">
        <v>1413158063</v>
      </c>
      <c r="L1368" s="19">
        <f t="shared" si="129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126"/>
        <v>126</v>
      </c>
      <c r="R1368">
        <f t="shared" si="127"/>
        <v>64.540000000000006</v>
      </c>
      <c r="S1368" t="s">
        <v>8323</v>
      </c>
      <c r="T1368" t="s">
        <v>8324</v>
      </c>
      <c r="U1368" s="19">
        <f t="shared" si="130"/>
        <v>41970.037766203706</v>
      </c>
      <c r="V1368">
        <f t="shared" si="131"/>
        <v>2014</v>
      </c>
    </row>
    <row r="1369" spans="1:22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9">
        <f t="shared" si="128"/>
        <v>42322.044560185182</v>
      </c>
      <c r="K1369">
        <v>1444867450</v>
      </c>
      <c r="L1369" s="19">
        <f t="shared" si="129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126"/>
        <v>114</v>
      </c>
      <c r="R1369">
        <f t="shared" si="127"/>
        <v>63.48</v>
      </c>
      <c r="S1369" t="s">
        <v>8323</v>
      </c>
      <c r="T1369" t="s">
        <v>8324</v>
      </c>
      <c r="U1369" s="19">
        <f t="shared" si="130"/>
        <v>42322.044560185182</v>
      </c>
      <c r="V1369">
        <f t="shared" si="131"/>
        <v>2015</v>
      </c>
    </row>
    <row r="1370" spans="1:22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9">
        <f t="shared" si="128"/>
        <v>42170.190902777773</v>
      </c>
      <c r="K1370">
        <v>1432269294</v>
      </c>
      <c r="L1370" s="19">
        <f t="shared" si="129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126"/>
        <v>111</v>
      </c>
      <c r="R1370">
        <f t="shared" si="127"/>
        <v>63.62</v>
      </c>
      <c r="S1370" t="s">
        <v>8323</v>
      </c>
      <c r="T1370" t="s">
        <v>8324</v>
      </c>
      <c r="U1370" s="19">
        <f t="shared" si="130"/>
        <v>42170.190902777773</v>
      </c>
      <c r="V1370">
        <f t="shared" si="131"/>
        <v>2015</v>
      </c>
    </row>
    <row r="1371" spans="1:22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9">
        <f t="shared" si="128"/>
        <v>41740.594282407408</v>
      </c>
      <c r="K1371">
        <v>1394633746</v>
      </c>
      <c r="L1371" s="19">
        <f t="shared" si="129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126"/>
        <v>105</v>
      </c>
      <c r="R1371">
        <f t="shared" si="127"/>
        <v>83.97</v>
      </c>
      <c r="S1371" t="s">
        <v>8323</v>
      </c>
      <c r="T1371" t="s">
        <v>8324</v>
      </c>
      <c r="U1371" s="19">
        <f t="shared" si="130"/>
        <v>41740.594282407408</v>
      </c>
      <c r="V1371">
        <f t="shared" si="131"/>
        <v>2014</v>
      </c>
    </row>
    <row r="1372" spans="1:22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9">
        <f t="shared" si="128"/>
        <v>41563.00335648148</v>
      </c>
      <c r="K1372">
        <v>1380585890</v>
      </c>
      <c r="L1372" s="19">
        <f t="shared" si="129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126"/>
        <v>104</v>
      </c>
      <c r="R1372">
        <f t="shared" si="127"/>
        <v>77.75</v>
      </c>
      <c r="S1372" t="s">
        <v>8323</v>
      </c>
      <c r="T1372" t="s">
        <v>8324</v>
      </c>
      <c r="U1372" s="19">
        <f t="shared" si="130"/>
        <v>41563.00335648148</v>
      </c>
      <c r="V1372">
        <f t="shared" si="131"/>
        <v>2013</v>
      </c>
    </row>
    <row r="1373" spans="1:22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9">
        <f t="shared" si="128"/>
        <v>42131.758587962962</v>
      </c>
      <c r="K1373">
        <v>1428430342</v>
      </c>
      <c r="L1373" s="19">
        <f t="shared" si="129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126"/>
        <v>107</v>
      </c>
      <c r="R1373">
        <f t="shared" si="127"/>
        <v>107.07</v>
      </c>
      <c r="S1373" t="s">
        <v>8323</v>
      </c>
      <c r="T1373" t="s">
        <v>8324</v>
      </c>
      <c r="U1373" s="19">
        <f t="shared" si="130"/>
        <v>42131.758587962962</v>
      </c>
      <c r="V1373">
        <f t="shared" si="131"/>
        <v>2015</v>
      </c>
    </row>
    <row r="1374" spans="1:22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9">
        <f t="shared" si="128"/>
        <v>41102.739953703705</v>
      </c>
      <c r="K1374">
        <v>1339523132</v>
      </c>
      <c r="L1374" s="19">
        <f t="shared" si="129"/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126"/>
        <v>124</v>
      </c>
      <c r="R1374">
        <f t="shared" si="127"/>
        <v>38.75</v>
      </c>
      <c r="S1374" t="s">
        <v>8323</v>
      </c>
      <c r="T1374" t="s">
        <v>8324</v>
      </c>
      <c r="U1374" s="19">
        <f t="shared" si="130"/>
        <v>41102.739953703705</v>
      </c>
      <c r="V1374">
        <f t="shared" si="131"/>
        <v>2012</v>
      </c>
    </row>
    <row r="1375" spans="1:22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9">
        <f t="shared" si="128"/>
        <v>42734.95177083333</v>
      </c>
      <c r="K1375">
        <v>1480546233</v>
      </c>
      <c r="L1375" s="19">
        <f t="shared" si="129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126"/>
        <v>105</v>
      </c>
      <c r="R1375">
        <f t="shared" si="127"/>
        <v>201.94</v>
      </c>
      <c r="S1375" t="s">
        <v>8323</v>
      </c>
      <c r="T1375" t="s">
        <v>8324</v>
      </c>
      <c r="U1375" s="19">
        <f t="shared" si="130"/>
        <v>42734.95177083333</v>
      </c>
      <c r="V1375">
        <f t="shared" si="131"/>
        <v>2016</v>
      </c>
    </row>
    <row r="1376" spans="1:22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9">
        <f t="shared" si="128"/>
        <v>42454.12023148148</v>
      </c>
      <c r="K1376">
        <v>1456285988</v>
      </c>
      <c r="L1376" s="19">
        <f t="shared" si="129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126"/>
        <v>189</v>
      </c>
      <c r="R1376">
        <f t="shared" si="127"/>
        <v>43.06</v>
      </c>
      <c r="S1376" t="s">
        <v>8323</v>
      </c>
      <c r="T1376" t="s">
        <v>8324</v>
      </c>
      <c r="U1376" s="19">
        <f t="shared" si="130"/>
        <v>42454.12023148148</v>
      </c>
      <c r="V1376">
        <f t="shared" si="131"/>
        <v>2016</v>
      </c>
    </row>
    <row r="1377" spans="1:22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9">
        <f t="shared" si="128"/>
        <v>42750.066192129627</v>
      </c>
      <c r="K1377">
        <v>1481852119</v>
      </c>
      <c r="L1377" s="19">
        <f t="shared" si="129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126"/>
        <v>171</v>
      </c>
      <c r="R1377">
        <f t="shared" si="127"/>
        <v>62.87</v>
      </c>
      <c r="S1377" t="s">
        <v>8323</v>
      </c>
      <c r="T1377" t="s">
        <v>8324</v>
      </c>
      <c r="U1377" s="19">
        <f t="shared" si="130"/>
        <v>42750.066192129627</v>
      </c>
      <c r="V1377">
        <f t="shared" si="131"/>
        <v>2016</v>
      </c>
    </row>
    <row r="1378" spans="1:22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9">
        <f t="shared" si="128"/>
        <v>42707.710717592592</v>
      </c>
      <c r="K1378">
        <v>1478189006</v>
      </c>
      <c r="L1378" s="19">
        <f t="shared" si="129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126"/>
        <v>252</v>
      </c>
      <c r="R1378">
        <f t="shared" si="127"/>
        <v>55.61</v>
      </c>
      <c r="S1378" t="s">
        <v>8323</v>
      </c>
      <c r="T1378" t="s">
        <v>8324</v>
      </c>
      <c r="U1378" s="19">
        <f t="shared" si="130"/>
        <v>42707.710717592592</v>
      </c>
      <c r="V1378">
        <f t="shared" si="131"/>
        <v>2016</v>
      </c>
    </row>
    <row r="1379" spans="1:22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9">
        <f t="shared" si="128"/>
        <v>42769.174305555556</v>
      </c>
      <c r="K1379">
        <v>1484198170</v>
      </c>
      <c r="L1379" s="19">
        <f t="shared" si="129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126"/>
        <v>116</v>
      </c>
      <c r="R1379">
        <f t="shared" si="127"/>
        <v>48.71</v>
      </c>
      <c r="S1379" t="s">
        <v>8323</v>
      </c>
      <c r="T1379" t="s">
        <v>8324</v>
      </c>
      <c r="U1379" s="19">
        <f t="shared" si="130"/>
        <v>42769.174305555556</v>
      </c>
      <c r="V1379">
        <f t="shared" si="131"/>
        <v>2017</v>
      </c>
    </row>
    <row r="1380" spans="1:22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9">
        <f t="shared" si="128"/>
        <v>42583.759374999994</v>
      </c>
      <c r="K1380">
        <v>1468779210</v>
      </c>
      <c r="L1380" s="19">
        <f t="shared" si="129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 t="shared" si="126"/>
        <v>203</v>
      </c>
      <c r="R1380">
        <f t="shared" si="127"/>
        <v>30.58</v>
      </c>
      <c r="S1380" t="s">
        <v>8323</v>
      </c>
      <c r="T1380" t="s">
        <v>8324</v>
      </c>
      <c r="U1380" s="19">
        <f t="shared" si="130"/>
        <v>42583.759374999994</v>
      </c>
      <c r="V1380">
        <f t="shared" si="131"/>
        <v>2016</v>
      </c>
    </row>
    <row r="1381" spans="1:22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9">
        <f t="shared" si="128"/>
        <v>42160.491620370376</v>
      </c>
      <c r="K1381">
        <v>1430912876</v>
      </c>
      <c r="L1381" s="19">
        <f t="shared" si="129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 t="shared" si="126"/>
        <v>112</v>
      </c>
      <c r="R1381">
        <f t="shared" si="127"/>
        <v>73.91</v>
      </c>
      <c r="S1381" t="s">
        <v>8323</v>
      </c>
      <c r="T1381" t="s">
        <v>8324</v>
      </c>
      <c r="U1381" s="19">
        <f t="shared" si="130"/>
        <v>42160.491620370376</v>
      </c>
      <c r="V1381">
        <f t="shared" si="131"/>
        <v>2015</v>
      </c>
    </row>
    <row r="1382" spans="1:22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9">
        <f t="shared" si="128"/>
        <v>42164.083333333328</v>
      </c>
      <c r="K1382">
        <v>1431886706</v>
      </c>
      <c r="L1382" s="19">
        <f t="shared" si="129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126"/>
        <v>424</v>
      </c>
      <c r="R1382">
        <f t="shared" si="127"/>
        <v>21.2</v>
      </c>
      <c r="S1382" t="s">
        <v>8323</v>
      </c>
      <c r="T1382" t="s">
        <v>8324</v>
      </c>
      <c r="U1382" s="19">
        <f t="shared" si="130"/>
        <v>42164.083333333328</v>
      </c>
      <c r="V1382">
        <f t="shared" si="131"/>
        <v>2015</v>
      </c>
    </row>
    <row r="1383" spans="1:22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9">
        <f t="shared" si="128"/>
        <v>42733.214409722219</v>
      </c>
      <c r="K1383">
        <v>1480396125</v>
      </c>
      <c r="L1383" s="19">
        <f t="shared" si="129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126"/>
        <v>107</v>
      </c>
      <c r="R1383">
        <f t="shared" si="127"/>
        <v>73.36</v>
      </c>
      <c r="S1383" t="s">
        <v>8323</v>
      </c>
      <c r="T1383" t="s">
        <v>8324</v>
      </c>
      <c r="U1383" s="19">
        <f t="shared" si="130"/>
        <v>42733.214409722219</v>
      </c>
      <c r="V1383">
        <f t="shared" si="131"/>
        <v>2016</v>
      </c>
    </row>
    <row r="1384" spans="1:22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9">
        <f t="shared" si="128"/>
        <v>41400.800185185188</v>
      </c>
      <c r="K1384">
        <v>1365275536</v>
      </c>
      <c r="L1384" s="19">
        <f t="shared" si="129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126"/>
        <v>104</v>
      </c>
      <c r="R1384">
        <f t="shared" si="127"/>
        <v>56.41</v>
      </c>
      <c r="S1384" t="s">
        <v>8323</v>
      </c>
      <c r="T1384" t="s">
        <v>8324</v>
      </c>
      <c r="U1384" s="19">
        <f t="shared" si="130"/>
        <v>41400.800185185188</v>
      </c>
      <c r="V1384">
        <f t="shared" si="131"/>
        <v>2013</v>
      </c>
    </row>
    <row r="1385" spans="1:22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9">
        <f t="shared" si="128"/>
        <v>42727.074976851851</v>
      </c>
      <c r="K1385">
        <v>1480729678</v>
      </c>
      <c r="L1385" s="19">
        <f t="shared" si="129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126"/>
        <v>212</v>
      </c>
      <c r="R1385">
        <f t="shared" si="127"/>
        <v>50.25</v>
      </c>
      <c r="S1385" t="s">
        <v>8323</v>
      </c>
      <c r="T1385" t="s">
        <v>8324</v>
      </c>
      <c r="U1385" s="19">
        <f t="shared" si="130"/>
        <v>42727.074976851851</v>
      </c>
      <c r="V1385">
        <f t="shared" si="131"/>
        <v>2016</v>
      </c>
    </row>
    <row r="1386" spans="1:22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9">
        <f t="shared" si="128"/>
        <v>42190.735208333332</v>
      </c>
      <c r="K1386">
        <v>1433525922</v>
      </c>
      <c r="L1386" s="19">
        <f t="shared" si="129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126"/>
        <v>124</v>
      </c>
      <c r="R1386">
        <f t="shared" si="127"/>
        <v>68.94</v>
      </c>
      <c r="S1386" t="s">
        <v>8323</v>
      </c>
      <c r="T1386" t="s">
        <v>8324</v>
      </c>
      <c r="U1386" s="19">
        <f t="shared" si="130"/>
        <v>42190.735208333332</v>
      </c>
      <c r="V1386">
        <f t="shared" si="131"/>
        <v>2015</v>
      </c>
    </row>
    <row r="1387" spans="1:22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9">
        <f t="shared" si="128"/>
        <v>42489.507638888885</v>
      </c>
      <c r="K1387">
        <v>1457109121</v>
      </c>
      <c r="L1387" s="19">
        <f t="shared" si="129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126"/>
        <v>110</v>
      </c>
      <c r="R1387">
        <f t="shared" si="127"/>
        <v>65.91</v>
      </c>
      <c r="S1387" t="s">
        <v>8323</v>
      </c>
      <c r="T1387" t="s">
        <v>8324</v>
      </c>
      <c r="U1387" s="19">
        <f t="shared" si="130"/>
        <v>42489.507638888885</v>
      </c>
      <c r="V1387">
        <f t="shared" si="131"/>
        <v>2016</v>
      </c>
    </row>
    <row r="1388" spans="1:22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9">
        <f t="shared" si="128"/>
        <v>42214.646863425922</v>
      </c>
      <c r="K1388">
        <v>1435591889</v>
      </c>
      <c r="L1388" s="19">
        <f t="shared" si="129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126"/>
        <v>219</v>
      </c>
      <c r="R1388">
        <f t="shared" si="127"/>
        <v>62.5</v>
      </c>
      <c r="S1388" t="s">
        <v>8323</v>
      </c>
      <c r="T1388" t="s">
        <v>8324</v>
      </c>
      <c r="U1388" s="19">
        <f t="shared" si="130"/>
        <v>42214.646863425922</v>
      </c>
      <c r="V1388">
        <f t="shared" si="131"/>
        <v>2015</v>
      </c>
    </row>
    <row r="1389" spans="1:22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9">
        <f t="shared" si="128"/>
        <v>42158.1875</v>
      </c>
      <c r="K1389">
        <v>1430604395</v>
      </c>
      <c r="L1389" s="19">
        <f t="shared" si="129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126"/>
        <v>137</v>
      </c>
      <c r="R1389">
        <f t="shared" si="127"/>
        <v>70.06</v>
      </c>
      <c r="S1389" t="s">
        <v>8323</v>
      </c>
      <c r="T1389" t="s">
        <v>8324</v>
      </c>
      <c r="U1389" s="19">
        <f t="shared" si="130"/>
        <v>42158.1875</v>
      </c>
      <c r="V1389">
        <f t="shared" si="131"/>
        <v>2015</v>
      </c>
    </row>
    <row r="1390" spans="1:22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9">
        <f t="shared" si="128"/>
        <v>42660.676388888889</v>
      </c>
      <c r="K1390">
        <v>1474469117</v>
      </c>
      <c r="L1390" s="19">
        <f t="shared" si="129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126"/>
        <v>135</v>
      </c>
      <c r="R1390">
        <f t="shared" si="127"/>
        <v>60.18</v>
      </c>
      <c r="S1390" t="s">
        <v>8323</v>
      </c>
      <c r="T1390" t="s">
        <v>8324</v>
      </c>
      <c r="U1390" s="19">
        <f t="shared" si="130"/>
        <v>42660.676388888889</v>
      </c>
      <c r="V1390">
        <f t="shared" si="131"/>
        <v>2016</v>
      </c>
    </row>
    <row r="1391" spans="1:22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9">
        <f t="shared" si="128"/>
        <v>42595.480983796297</v>
      </c>
      <c r="K1391">
        <v>1468495957</v>
      </c>
      <c r="L1391" s="19">
        <f t="shared" si="129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126"/>
        <v>145</v>
      </c>
      <c r="R1391">
        <f t="shared" si="127"/>
        <v>21.38</v>
      </c>
      <c r="S1391" t="s">
        <v>8323</v>
      </c>
      <c r="T1391" t="s">
        <v>8324</v>
      </c>
      <c r="U1391" s="19">
        <f t="shared" si="130"/>
        <v>42595.480983796297</v>
      </c>
      <c r="V1391">
        <f t="shared" si="131"/>
        <v>2016</v>
      </c>
    </row>
    <row r="1392" spans="1:22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9">
        <f t="shared" si="128"/>
        <v>42121.716666666667</v>
      </c>
      <c r="K1392">
        <v>1427224606</v>
      </c>
      <c r="L1392" s="19">
        <f t="shared" si="129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 t="shared" si="126"/>
        <v>109</v>
      </c>
      <c r="R1392">
        <f t="shared" si="127"/>
        <v>160.79</v>
      </c>
      <c r="S1392" t="s">
        <v>8323</v>
      </c>
      <c r="T1392" t="s">
        <v>8324</v>
      </c>
      <c r="U1392" s="19">
        <f t="shared" si="130"/>
        <v>42121.716666666667</v>
      </c>
      <c r="V1392">
        <f t="shared" si="131"/>
        <v>2015</v>
      </c>
    </row>
    <row r="1393" spans="1:22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9">
        <f t="shared" si="128"/>
        <v>42238.207638888889</v>
      </c>
      <c r="K1393">
        <v>1436369818</v>
      </c>
      <c r="L1393" s="19">
        <f t="shared" si="129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126"/>
        <v>110</v>
      </c>
      <c r="R1393">
        <f t="shared" si="127"/>
        <v>42.38</v>
      </c>
      <c r="S1393" t="s">
        <v>8323</v>
      </c>
      <c r="T1393" t="s">
        <v>8324</v>
      </c>
      <c r="U1393" s="19">
        <f t="shared" si="130"/>
        <v>42238.207638888889</v>
      </c>
      <c r="V1393">
        <f t="shared" si="131"/>
        <v>2015</v>
      </c>
    </row>
    <row r="1394" spans="1:22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9">
        <f t="shared" si="128"/>
        <v>42432.154930555553</v>
      </c>
      <c r="K1394">
        <v>1454298186</v>
      </c>
      <c r="L1394" s="19">
        <f t="shared" si="129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126"/>
        <v>114</v>
      </c>
      <c r="R1394">
        <f t="shared" si="127"/>
        <v>27.32</v>
      </c>
      <c r="S1394" t="s">
        <v>8323</v>
      </c>
      <c r="T1394" t="s">
        <v>8324</v>
      </c>
      <c r="U1394" s="19">
        <f t="shared" si="130"/>
        <v>42432.154930555553</v>
      </c>
      <c r="V1394">
        <f t="shared" si="131"/>
        <v>2016</v>
      </c>
    </row>
    <row r="1395" spans="1:22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9">
        <f t="shared" si="128"/>
        <v>42583.681979166664</v>
      </c>
      <c r="K1395">
        <v>1467476523</v>
      </c>
      <c r="L1395" s="19">
        <f t="shared" si="129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126"/>
        <v>102</v>
      </c>
      <c r="R1395">
        <f t="shared" si="127"/>
        <v>196.83</v>
      </c>
      <c r="S1395" t="s">
        <v>8323</v>
      </c>
      <c r="T1395" t="s">
        <v>8324</v>
      </c>
      <c r="U1395" s="19">
        <f t="shared" si="130"/>
        <v>42583.681979166664</v>
      </c>
      <c r="V1395">
        <f t="shared" si="131"/>
        <v>2016</v>
      </c>
    </row>
    <row r="1396" spans="1:22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9">
        <f t="shared" si="128"/>
        <v>42795.125</v>
      </c>
      <c r="K1396">
        <v>1484623726</v>
      </c>
      <c r="L1396" s="19">
        <f t="shared" si="129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126"/>
        <v>122</v>
      </c>
      <c r="R1396">
        <f t="shared" si="127"/>
        <v>53.88</v>
      </c>
      <c r="S1396" t="s">
        <v>8323</v>
      </c>
      <c r="T1396" t="s">
        <v>8324</v>
      </c>
      <c r="U1396" s="19">
        <f t="shared" si="130"/>
        <v>42795.125</v>
      </c>
      <c r="V1396">
        <f t="shared" si="131"/>
        <v>2017</v>
      </c>
    </row>
    <row r="1397" spans="1:22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9">
        <f t="shared" si="128"/>
        <v>42749.90834490741</v>
      </c>
      <c r="K1397">
        <v>1481838481</v>
      </c>
      <c r="L1397" s="19">
        <f t="shared" si="129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126"/>
        <v>112</v>
      </c>
      <c r="R1397">
        <f t="shared" si="127"/>
        <v>47.76</v>
      </c>
      <c r="S1397" t="s">
        <v>8323</v>
      </c>
      <c r="T1397" t="s">
        <v>8324</v>
      </c>
      <c r="U1397" s="19">
        <f t="shared" si="130"/>
        <v>42749.90834490741</v>
      </c>
      <c r="V1397">
        <f t="shared" si="131"/>
        <v>2016</v>
      </c>
    </row>
    <row r="1398" spans="1:22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9">
        <f t="shared" si="128"/>
        <v>42048.99863425926</v>
      </c>
      <c r="K1398">
        <v>1421279882</v>
      </c>
      <c r="L1398" s="19">
        <f t="shared" si="129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126"/>
        <v>107</v>
      </c>
      <c r="R1398">
        <f t="shared" si="127"/>
        <v>88.19</v>
      </c>
      <c r="S1398" t="s">
        <v>8323</v>
      </c>
      <c r="T1398" t="s">
        <v>8324</v>
      </c>
      <c r="U1398" s="19">
        <f t="shared" si="130"/>
        <v>42048.99863425926</v>
      </c>
      <c r="V1398">
        <f t="shared" si="131"/>
        <v>2015</v>
      </c>
    </row>
    <row r="1399" spans="1:22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9">
        <f t="shared" si="128"/>
        <v>42670.888194444444</v>
      </c>
      <c r="K1399">
        <v>1475013710</v>
      </c>
      <c r="L1399" s="19">
        <f t="shared" si="129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126"/>
        <v>114</v>
      </c>
      <c r="R1399">
        <f t="shared" si="127"/>
        <v>72.06</v>
      </c>
      <c r="S1399" t="s">
        <v>8323</v>
      </c>
      <c r="T1399" t="s">
        <v>8324</v>
      </c>
      <c r="U1399" s="19">
        <f t="shared" si="130"/>
        <v>42670.888194444444</v>
      </c>
      <c r="V1399">
        <f t="shared" si="131"/>
        <v>2016</v>
      </c>
    </row>
    <row r="1400" spans="1:22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9">
        <f t="shared" si="128"/>
        <v>42556.874236111107</v>
      </c>
      <c r="K1400">
        <v>1465160334</v>
      </c>
      <c r="L1400" s="19">
        <f t="shared" si="129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126"/>
        <v>110</v>
      </c>
      <c r="R1400">
        <f t="shared" si="127"/>
        <v>74.25</v>
      </c>
      <c r="S1400" t="s">
        <v>8323</v>
      </c>
      <c r="T1400" t="s">
        <v>8324</v>
      </c>
      <c r="U1400" s="19">
        <f t="shared" si="130"/>
        <v>42556.874236111107</v>
      </c>
      <c r="V1400">
        <f t="shared" si="131"/>
        <v>2016</v>
      </c>
    </row>
    <row r="1401" spans="1:22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9">
        <f t="shared" si="128"/>
        <v>41919.004317129627</v>
      </c>
      <c r="K1401">
        <v>1410048373</v>
      </c>
      <c r="L1401" s="19">
        <f t="shared" si="129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126"/>
        <v>126</v>
      </c>
      <c r="R1401">
        <f t="shared" si="127"/>
        <v>61.7</v>
      </c>
      <c r="S1401" t="s">
        <v>8323</v>
      </c>
      <c r="T1401" t="s">
        <v>8324</v>
      </c>
      <c r="U1401" s="19">
        <f t="shared" si="130"/>
        <v>41919.004317129627</v>
      </c>
      <c r="V1401">
        <f t="shared" si="131"/>
        <v>2014</v>
      </c>
    </row>
    <row r="1402" spans="1:22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9">
        <f t="shared" si="128"/>
        <v>42533.229166666672</v>
      </c>
      <c r="K1402">
        <v>1462695073</v>
      </c>
      <c r="L1402" s="19">
        <f t="shared" si="129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126"/>
        <v>167</v>
      </c>
      <c r="R1402">
        <f t="shared" si="127"/>
        <v>17.239999999999998</v>
      </c>
      <c r="S1402" t="s">
        <v>8323</v>
      </c>
      <c r="T1402" t="s">
        <v>8324</v>
      </c>
      <c r="U1402" s="19">
        <f t="shared" si="130"/>
        <v>42533.229166666672</v>
      </c>
      <c r="V1402">
        <f t="shared" si="131"/>
        <v>2016</v>
      </c>
    </row>
    <row r="1403" spans="1:22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9">
        <f t="shared" si="128"/>
        <v>41420.99622685185</v>
      </c>
      <c r="K1403">
        <v>1367798074</v>
      </c>
      <c r="L1403" s="19">
        <f t="shared" si="129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126"/>
        <v>497</v>
      </c>
      <c r="R1403">
        <f t="shared" si="127"/>
        <v>51.72</v>
      </c>
      <c r="S1403" t="s">
        <v>8323</v>
      </c>
      <c r="T1403" t="s">
        <v>8324</v>
      </c>
      <c r="U1403" s="19">
        <f t="shared" si="130"/>
        <v>41420.99622685185</v>
      </c>
      <c r="V1403">
        <f t="shared" si="131"/>
        <v>2013</v>
      </c>
    </row>
    <row r="1404" spans="1:22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9">
        <f t="shared" si="128"/>
        <v>42125.011701388896</v>
      </c>
      <c r="K1404">
        <v>1425259011</v>
      </c>
      <c r="L1404" s="19">
        <f t="shared" si="129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126"/>
        <v>109</v>
      </c>
      <c r="R1404">
        <f t="shared" si="127"/>
        <v>24.15</v>
      </c>
      <c r="S1404" t="s">
        <v>8323</v>
      </c>
      <c r="T1404" t="s">
        <v>8324</v>
      </c>
      <c r="U1404" s="19">
        <f t="shared" si="130"/>
        <v>42125.011701388896</v>
      </c>
      <c r="V1404">
        <f t="shared" si="131"/>
        <v>2015</v>
      </c>
    </row>
    <row r="1405" spans="1:22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9">
        <f t="shared" si="128"/>
        <v>41481.062905092593</v>
      </c>
      <c r="K1405">
        <v>1372210235</v>
      </c>
      <c r="L1405" s="19">
        <f t="shared" si="129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126"/>
        <v>103</v>
      </c>
      <c r="R1405">
        <f t="shared" si="127"/>
        <v>62.17</v>
      </c>
      <c r="S1405" t="s">
        <v>8323</v>
      </c>
      <c r="T1405" t="s">
        <v>8324</v>
      </c>
      <c r="U1405" s="19">
        <f t="shared" si="130"/>
        <v>41481.062905092593</v>
      </c>
      <c r="V1405">
        <f t="shared" si="131"/>
        <v>2013</v>
      </c>
    </row>
    <row r="1406" spans="1:22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9">
        <f t="shared" si="128"/>
        <v>42057.510243055556</v>
      </c>
      <c r="K1406">
        <v>1422447285</v>
      </c>
      <c r="L1406" s="19">
        <f t="shared" si="129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126"/>
        <v>2</v>
      </c>
      <c r="R1406">
        <f t="shared" si="127"/>
        <v>48.2</v>
      </c>
      <c r="S1406" t="s">
        <v>8320</v>
      </c>
      <c r="T1406" t="s">
        <v>8339</v>
      </c>
      <c r="U1406" s="19">
        <f t="shared" si="130"/>
        <v>42057.510243055556</v>
      </c>
      <c r="V1406">
        <f t="shared" si="131"/>
        <v>2015</v>
      </c>
    </row>
    <row r="1407" spans="1:22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9">
        <f t="shared" si="128"/>
        <v>41971.722233796296</v>
      </c>
      <c r="K1407">
        <v>1414599601</v>
      </c>
      <c r="L1407" s="19">
        <f t="shared" si="129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 t="shared" si="126"/>
        <v>0</v>
      </c>
      <c r="R1407">
        <f t="shared" si="127"/>
        <v>6.18</v>
      </c>
      <c r="S1407" t="s">
        <v>8320</v>
      </c>
      <c r="T1407" t="s">
        <v>8339</v>
      </c>
      <c r="U1407" s="19">
        <f t="shared" si="130"/>
        <v>41971.722233796296</v>
      </c>
      <c r="V1407">
        <f t="shared" si="131"/>
        <v>2014</v>
      </c>
    </row>
    <row r="1408" spans="1:22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9">
        <f t="shared" si="128"/>
        <v>42350.416666666672</v>
      </c>
      <c r="K1408">
        <v>1445336607</v>
      </c>
      <c r="L1408" s="19">
        <f t="shared" si="129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 t="shared" si="126"/>
        <v>0</v>
      </c>
      <c r="R1408">
        <f t="shared" si="127"/>
        <v>5</v>
      </c>
      <c r="S1408" t="s">
        <v>8320</v>
      </c>
      <c r="T1408" t="s">
        <v>8339</v>
      </c>
      <c r="U1408" s="19">
        <f t="shared" si="130"/>
        <v>42350.416666666672</v>
      </c>
      <c r="V1408">
        <f t="shared" si="131"/>
        <v>2015</v>
      </c>
    </row>
    <row r="1409" spans="1:22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9">
        <f t="shared" si="128"/>
        <v>41863.536782407406</v>
      </c>
      <c r="K1409">
        <v>1405687978</v>
      </c>
      <c r="L1409" s="19">
        <f t="shared" si="129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126"/>
        <v>1</v>
      </c>
      <c r="R1409">
        <f t="shared" si="127"/>
        <v>7.5</v>
      </c>
      <c r="S1409" t="s">
        <v>8320</v>
      </c>
      <c r="T1409" t="s">
        <v>8339</v>
      </c>
      <c r="U1409" s="19">
        <f t="shared" si="130"/>
        <v>41863.536782407406</v>
      </c>
      <c r="V1409">
        <f t="shared" si="131"/>
        <v>2014</v>
      </c>
    </row>
    <row r="1410" spans="1:22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9">
        <f t="shared" si="128"/>
        <v>42321.913842592592</v>
      </c>
      <c r="K1410">
        <v>1444856156</v>
      </c>
      <c r="L1410" s="19">
        <f t="shared" si="129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ref="Q1410:Q1473" si="132">ROUND(E1410/D1410*100,0)</f>
        <v>7</v>
      </c>
      <c r="R1410">
        <f t="shared" ref="R1410:R1473" si="133">IFERROR(ROUND(E1410/N1410,2),0)</f>
        <v>12</v>
      </c>
      <c r="S1410" t="s">
        <v>8320</v>
      </c>
      <c r="T1410" t="s">
        <v>8339</v>
      </c>
      <c r="U1410" s="19">
        <f t="shared" si="130"/>
        <v>42321.913842592592</v>
      </c>
      <c r="V1410">
        <f t="shared" si="131"/>
        <v>2015</v>
      </c>
    </row>
    <row r="1411" spans="1:22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9">
        <f t="shared" ref="J1411:J1474" si="134">(((I1411/60)/60)/24)+DATE(1970,1,1)</f>
        <v>42005.175173611111</v>
      </c>
      <c r="K1411">
        <v>1414897935</v>
      </c>
      <c r="L1411" s="19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 t="shared" si="132"/>
        <v>0</v>
      </c>
      <c r="R1411">
        <f t="shared" si="133"/>
        <v>0</v>
      </c>
      <c r="S1411" t="s">
        <v>8320</v>
      </c>
      <c r="T1411" t="s">
        <v>8339</v>
      </c>
      <c r="U1411" s="19">
        <f t="shared" ref="U1411:U1474" si="136">(((I1411/60)/60)/24)+DATE(1970,1,1)</f>
        <v>42005.175173611111</v>
      </c>
      <c r="V1411">
        <f t="shared" ref="V1411:V1474" si="137">YEAR(L1411)</f>
        <v>2014</v>
      </c>
    </row>
    <row r="1412" spans="1:22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9">
        <f t="shared" si="134"/>
        <v>42524.318518518514</v>
      </c>
      <c r="K1412">
        <v>1461051520</v>
      </c>
      <c r="L1412" s="19">
        <f t="shared" si="135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132"/>
        <v>0</v>
      </c>
      <c r="R1412">
        <f t="shared" si="133"/>
        <v>1</v>
      </c>
      <c r="S1412" t="s">
        <v>8320</v>
      </c>
      <c r="T1412" t="s">
        <v>8339</v>
      </c>
      <c r="U1412" s="19">
        <f t="shared" si="136"/>
        <v>42524.318518518514</v>
      </c>
      <c r="V1412">
        <f t="shared" si="137"/>
        <v>2016</v>
      </c>
    </row>
    <row r="1413" spans="1:22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9">
        <f t="shared" si="134"/>
        <v>42041.059027777781</v>
      </c>
      <c r="K1413">
        <v>1420766700</v>
      </c>
      <c r="L1413" s="19">
        <f t="shared" si="135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132"/>
        <v>0</v>
      </c>
      <c r="R1413">
        <f t="shared" si="133"/>
        <v>2.33</v>
      </c>
      <c r="S1413" t="s">
        <v>8320</v>
      </c>
      <c r="T1413" t="s">
        <v>8339</v>
      </c>
      <c r="U1413" s="19">
        <f t="shared" si="136"/>
        <v>42041.059027777781</v>
      </c>
      <c r="V1413">
        <f t="shared" si="137"/>
        <v>2015</v>
      </c>
    </row>
    <row r="1414" spans="1:22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9">
        <f t="shared" si="134"/>
        <v>41977.063645833332</v>
      </c>
      <c r="K1414">
        <v>1415064699</v>
      </c>
      <c r="L1414" s="19">
        <f t="shared" si="135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132"/>
        <v>5</v>
      </c>
      <c r="R1414">
        <f t="shared" si="133"/>
        <v>24.62</v>
      </c>
      <c r="S1414" t="s">
        <v>8320</v>
      </c>
      <c r="T1414" t="s">
        <v>8339</v>
      </c>
      <c r="U1414" s="19">
        <f t="shared" si="136"/>
        <v>41977.063645833332</v>
      </c>
      <c r="V1414">
        <f t="shared" si="137"/>
        <v>2014</v>
      </c>
    </row>
    <row r="1415" spans="1:22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9">
        <f t="shared" si="134"/>
        <v>42420.437152777777</v>
      </c>
      <c r="K1415">
        <v>1450780170</v>
      </c>
      <c r="L1415" s="19">
        <f t="shared" si="135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132"/>
        <v>5</v>
      </c>
      <c r="R1415">
        <f t="shared" si="133"/>
        <v>100</v>
      </c>
      <c r="S1415" t="s">
        <v>8320</v>
      </c>
      <c r="T1415" t="s">
        <v>8339</v>
      </c>
      <c r="U1415" s="19">
        <f t="shared" si="136"/>
        <v>42420.437152777777</v>
      </c>
      <c r="V1415">
        <f t="shared" si="137"/>
        <v>2015</v>
      </c>
    </row>
    <row r="1416" spans="1:22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9">
        <f t="shared" si="134"/>
        <v>42738.25309027778</v>
      </c>
      <c r="K1416">
        <v>1480831467</v>
      </c>
      <c r="L1416" s="19">
        <f t="shared" si="135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132"/>
        <v>0</v>
      </c>
      <c r="R1416">
        <f t="shared" si="133"/>
        <v>1</v>
      </c>
      <c r="S1416" t="s">
        <v>8320</v>
      </c>
      <c r="T1416" t="s">
        <v>8339</v>
      </c>
      <c r="U1416" s="19">
        <f t="shared" si="136"/>
        <v>42738.25309027778</v>
      </c>
      <c r="V1416">
        <f t="shared" si="137"/>
        <v>2016</v>
      </c>
    </row>
    <row r="1417" spans="1:22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9">
        <f t="shared" si="134"/>
        <v>42232.675821759258</v>
      </c>
      <c r="K1417">
        <v>1436285591</v>
      </c>
      <c r="L1417" s="19">
        <f t="shared" si="135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132"/>
        <v>18</v>
      </c>
      <c r="R1417">
        <f t="shared" si="133"/>
        <v>88.89</v>
      </c>
      <c r="S1417" t="s">
        <v>8320</v>
      </c>
      <c r="T1417" t="s">
        <v>8339</v>
      </c>
      <c r="U1417" s="19">
        <f t="shared" si="136"/>
        <v>42232.675821759258</v>
      </c>
      <c r="V1417">
        <f t="shared" si="137"/>
        <v>2015</v>
      </c>
    </row>
    <row r="1418" spans="1:22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9">
        <f t="shared" si="134"/>
        <v>42329.967812499999</v>
      </c>
      <c r="K1418">
        <v>1445552019</v>
      </c>
      <c r="L1418" s="19">
        <f t="shared" si="135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 t="shared" si="132"/>
        <v>0</v>
      </c>
      <c r="R1418">
        <f t="shared" si="133"/>
        <v>0</v>
      </c>
      <c r="S1418" t="s">
        <v>8320</v>
      </c>
      <c r="T1418" t="s">
        <v>8339</v>
      </c>
      <c r="U1418" s="19">
        <f t="shared" si="136"/>
        <v>42329.967812499999</v>
      </c>
      <c r="V1418">
        <f t="shared" si="137"/>
        <v>2015</v>
      </c>
    </row>
    <row r="1419" spans="1:22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9">
        <f t="shared" si="134"/>
        <v>42262.465972222228</v>
      </c>
      <c r="K1419">
        <v>1439696174</v>
      </c>
      <c r="L1419" s="19">
        <f t="shared" si="135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132"/>
        <v>1</v>
      </c>
      <c r="R1419">
        <f t="shared" si="133"/>
        <v>27.5</v>
      </c>
      <c r="S1419" t="s">
        <v>8320</v>
      </c>
      <c r="T1419" t="s">
        <v>8339</v>
      </c>
      <c r="U1419" s="19">
        <f t="shared" si="136"/>
        <v>42262.465972222228</v>
      </c>
      <c r="V1419">
        <f t="shared" si="137"/>
        <v>2015</v>
      </c>
    </row>
    <row r="1420" spans="1:22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9">
        <f t="shared" si="134"/>
        <v>42425.456412037034</v>
      </c>
      <c r="K1420">
        <v>1453805834</v>
      </c>
      <c r="L1420" s="19">
        <f t="shared" si="135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132"/>
        <v>0</v>
      </c>
      <c r="R1420">
        <f t="shared" si="133"/>
        <v>6</v>
      </c>
      <c r="S1420" t="s">
        <v>8320</v>
      </c>
      <c r="T1420" t="s">
        <v>8339</v>
      </c>
      <c r="U1420" s="19">
        <f t="shared" si="136"/>
        <v>42425.456412037034</v>
      </c>
      <c r="V1420">
        <f t="shared" si="137"/>
        <v>2016</v>
      </c>
    </row>
    <row r="1421" spans="1:22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9">
        <f t="shared" si="134"/>
        <v>42652.456238425926</v>
      </c>
      <c r="K1421">
        <v>1473418619</v>
      </c>
      <c r="L1421" s="19">
        <f t="shared" si="135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132"/>
        <v>7</v>
      </c>
      <c r="R1421">
        <f t="shared" si="133"/>
        <v>44.5</v>
      </c>
      <c r="S1421" t="s">
        <v>8320</v>
      </c>
      <c r="T1421" t="s">
        <v>8339</v>
      </c>
      <c r="U1421" s="19">
        <f t="shared" si="136"/>
        <v>42652.456238425926</v>
      </c>
      <c r="V1421">
        <f t="shared" si="137"/>
        <v>2016</v>
      </c>
    </row>
    <row r="1422" spans="1:22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9">
        <f t="shared" si="134"/>
        <v>42549.667662037042</v>
      </c>
      <c r="K1422">
        <v>1464969686</v>
      </c>
      <c r="L1422" s="19">
        <f t="shared" si="135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132"/>
        <v>3</v>
      </c>
      <c r="R1422">
        <f t="shared" si="133"/>
        <v>1</v>
      </c>
      <c r="S1422" t="s">
        <v>8320</v>
      </c>
      <c r="T1422" t="s">
        <v>8339</v>
      </c>
      <c r="U1422" s="19">
        <f t="shared" si="136"/>
        <v>42549.667662037042</v>
      </c>
      <c r="V1422">
        <f t="shared" si="137"/>
        <v>2016</v>
      </c>
    </row>
    <row r="1423" spans="1:22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9">
        <f t="shared" si="134"/>
        <v>42043.915613425925</v>
      </c>
      <c r="K1423">
        <v>1420840709</v>
      </c>
      <c r="L1423" s="19">
        <f t="shared" si="135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132"/>
        <v>0</v>
      </c>
      <c r="R1423">
        <f t="shared" si="133"/>
        <v>100</v>
      </c>
      <c r="S1423" t="s">
        <v>8320</v>
      </c>
      <c r="T1423" t="s">
        <v>8339</v>
      </c>
      <c r="U1423" s="19">
        <f t="shared" si="136"/>
        <v>42043.915613425925</v>
      </c>
      <c r="V1423">
        <f t="shared" si="137"/>
        <v>2015</v>
      </c>
    </row>
    <row r="1424" spans="1:22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9">
        <f t="shared" si="134"/>
        <v>42634.239629629628</v>
      </c>
      <c r="K1424">
        <v>1471844704</v>
      </c>
      <c r="L1424" s="19">
        <f t="shared" si="135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132"/>
        <v>0</v>
      </c>
      <c r="R1424">
        <f t="shared" si="133"/>
        <v>13</v>
      </c>
      <c r="S1424" t="s">
        <v>8320</v>
      </c>
      <c r="T1424" t="s">
        <v>8339</v>
      </c>
      <c r="U1424" s="19">
        <f t="shared" si="136"/>
        <v>42634.239629629628</v>
      </c>
      <c r="V1424">
        <f t="shared" si="137"/>
        <v>2016</v>
      </c>
    </row>
    <row r="1425" spans="1:22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9">
        <f t="shared" si="134"/>
        <v>42370.360312500001</v>
      </c>
      <c r="K1425">
        <v>1449045531</v>
      </c>
      <c r="L1425" s="19">
        <f t="shared" si="135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132"/>
        <v>0</v>
      </c>
      <c r="R1425">
        <f t="shared" si="133"/>
        <v>100</v>
      </c>
      <c r="S1425" t="s">
        <v>8320</v>
      </c>
      <c r="T1425" t="s">
        <v>8339</v>
      </c>
      <c r="U1425" s="19">
        <f t="shared" si="136"/>
        <v>42370.360312500001</v>
      </c>
      <c r="V1425">
        <f t="shared" si="137"/>
        <v>2015</v>
      </c>
    </row>
    <row r="1426" spans="1:22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9">
        <f t="shared" si="134"/>
        <v>42689.759282407409</v>
      </c>
      <c r="K1426">
        <v>1478106802</v>
      </c>
      <c r="L1426" s="19">
        <f t="shared" si="135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132"/>
        <v>20</v>
      </c>
      <c r="R1426">
        <f t="shared" si="133"/>
        <v>109.07</v>
      </c>
      <c r="S1426" t="s">
        <v>8320</v>
      </c>
      <c r="T1426" t="s">
        <v>8339</v>
      </c>
      <c r="U1426" s="19">
        <f t="shared" si="136"/>
        <v>42689.759282407409</v>
      </c>
      <c r="V1426">
        <f t="shared" si="137"/>
        <v>2016</v>
      </c>
    </row>
    <row r="1427" spans="1:22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9">
        <f t="shared" si="134"/>
        <v>42123.131469907406</v>
      </c>
      <c r="K1427">
        <v>1427684959</v>
      </c>
      <c r="L1427" s="19">
        <f t="shared" si="135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132"/>
        <v>0</v>
      </c>
      <c r="R1427">
        <f t="shared" si="133"/>
        <v>0</v>
      </c>
      <c r="S1427" t="s">
        <v>8320</v>
      </c>
      <c r="T1427" t="s">
        <v>8339</v>
      </c>
      <c r="U1427" s="19">
        <f t="shared" si="136"/>
        <v>42123.131469907406</v>
      </c>
      <c r="V1427">
        <f t="shared" si="137"/>
        <v>2015</v>
      </c>
    </row>
    <row r="1428" spans="1:22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9">
        <f t="shared" si="134"/>
        <v>42240.390277777777</v>
      </c>
      <c r="K1428">
        <v>1435224120</v>
      </c>
      <c r="L1428" s="19">
        <f t="shared" si="135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132"/>
        <v>0</v>
      </c>
      <c r="R1428">
        <f t="shared" si="133"/>
        <v>0</v>
      </c>
      <c r="S1428" t="s">
        <v>8320</v>
      </c>
      <c r="T1428" t="s">
        <v>8339</v>
      </c>
      <c r="U1428" s="19">
        <f t="shared" si="136"/>
        <v>42240.390277777777</v>
      </c>
      <c r="V1428">
        <f t="shared" si="137"/>
        <v>2015</v>
      </c>
    </row>
    <row r="1429" spans="1:22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9">
        <f t="shared" si="134"/>
        <v>42631.851678240739</v>
      </c>
      <c r="K1429">
        <v>1471638385</v>
      </c>
      <c r="L1429" s="19">
        <f t="shared" si="135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132"/>
        <v>8</v>
      </c>
      <c r="R1429">
        <f t="shared" si="133"/>
        <v>104.75</v>
      </c>
      <c r="S1429" t="s">
        <v>8320</v>
      </c>
      <c r="T1429" t="s">
        <v>8339</v>
      </c>
      <c r="U1429" s="19">
        <f t="shared" si="136"/>
        <v>42631.851678240739</v>
      </c>
      <c r="V1429">
        <f t="shared" si="137"/>
        <v>2016</v>
      </c>
    </row>
    <row r="1430" spans="1:22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9">
        <f t="shared" si="134"/>
        <v>42462.338159722218</v>
      </c>
      <c r="K1430">
        <v>1456996017</v>
      </c>
      <c r="L1430" s="19">
        <f t="shared" si="135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132"/>
        <v>5</v>
      </c>
      <c r="R1430">
        <f t="shared" si="133"/>
        <v>15</v>
      </c>
      <c r="S1430" t="s">
        <v>8320</v>
      </c>
      <c r="T1430" t="s">
        <v>8339</v>
      </c>
      <c r="U1430" s="19">
        <f t="shared" si="136"/>
        <v>42462.338159722218</v>
      </c>
      <c r="V1430">
        <f t="shared" si="137"/>
        <v>2016</v>
      </c>
    </row>
    <row r="1431" spans="1:22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9">
        <f t="shared" si="134"/>
        <v>42104.060671296291</v>
      </c>
      <c r="K1431">
        <v>1426037242</v>
      </c>
      <c r="L1431" s="19">
        <f t="shared" si="135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 t="shared" si="132"/>
        <v>0</v>
      </c>
      <c r="R1431">
        <f t="shared" si="133"/>
        <v>0</v>
      </c>
      <c r="S1431" t="s">
        <v>8320</v>
      </c>
      <c r="T1431" t="s">
        <v>8339</v>
      </c>
      <c r="U1431" s="19">
        <f t="shared" si="136"/>
        <v>42104.060671296291</v>
      </c>
      <c r="V1431">
        <f t="shared" si="137"/>
        <v>2015</v>
      </c>
    </row>
    <row r="1432" spans="1:22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9">
        <f t="shared" si="134"/>
        <v>41992.813518518517</v>
      </c>
      <c r="K1432">
        <v>1416339088</v>
      </c>
      <c r="L1432" s="19">
        <f t="shared" si="135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 t="shared" si="132"/>
        <v>8</v>
      </c>
      <c r="R1432">
        <f t="shared" si="133"/>
        <v>80.599999999999994</v>
      </c>
      <c r="S1432" t="s">
        <v>8320</v>
      </c>
      <c r="T1432" t="s">
        <v>8339</v>
      </c>
      <c r="U1432" s="19">
        <f t="shared" si="136"/>
        <v>41992.813518518517</v>
      </c>
      <c r="V1432">
        <f t="shared" si="137"/>
        <v>2014</v>
      </c>
    </row>
    <row r="1433" spans="1:22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9">
        <f t="shared" si="134"/>
        <v>42334.252500000002</v>
      </c>
      <c r="K1433">
        <v>1445922216</v>
      </c>
      <c r="L1433" s="19">
        <f t="shared" si="135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132"/>
        <v>32</v>
      </c>
      <c r="R1433">
        <f t="shared" si="133"/>
        <v>115.55</v>
      </c>
      <c r="S1433" t="s">
        <v>8320</v>
      </c>
      <c r="T1433" t="s">
        <v>8339</v>
      </c>
      <c r="U1433" s="19">
        <f t="shared" si="136"/>
        <v>42334.252500000002</v>
      </c>
      <c r="V1433">
        <f t="shared" si="137"/>
        <v>2015</v>
      </c>
    </row>
    <row r="1434" spans="1:22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9">
        <f t="shared" si="134"/>
        <v>42205.780416666668</v>
      </c>
      <c r="K1434">
        <v>1434825828</v>
      </c>
      <c r="L1434" s="19">
        <f t="shared" si="135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132"/>
        <v>0</v>
      </c>
      <c r="R1434">
        <f t="shared" si="133"/>
        <v>0</v>
      </c>
      <c r="S1434" t="s">
        <v>8320</v>
      </c>
      <c r="T1434" t="s">
        <v>8339</v>
      </c>
      <c r="U1434" s="19">
        <f t="shared" si="136"/>
        <v>42205.780416666668</v>
      </c>
      <c r="V1434">
        <f t="shared" si="137"/>
        <v>2015</v>
      </c>
    </row>
    <row r="1435" spans="1:22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9">
        <f t="shared" si="134"/>
        <v>42714.458333333328</v>
      </c>
      <c r="K1435">
        <v>1477839675</v>
      </c>
      <c r="L1435" s="19">
        <f t="shared" si="135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132"/>
        <v>7</v>
      </c>
      <c r="R1435">
        <f t="shared" si="133"/>
        <v>80.5</v>
      </c>
      <c r="S1435" t="s">
        <v>8320</v>
      </c>
      <c r="T1435" t="s">
        <v>8339</v>
      </c>
      <c r="U1435" s="19">
        <f t="shared" si="136"/>
        <v>42714.458333333328</v>
      </c>
      <c r="V1435">
        <f t="shared" si="137"/>
        <v>2016</v>
      </c>
    </row>
    <row r="1436" spans="1:22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9">
        <f t="shared" si="134"/>
        <v>42163.625</v>
      </c>
      <c r="K1436">
        <v>1431973478</v>
      </c>
      <c r="L1436" s="19">
        <f t="shared" si="135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132"/>
        <v>10</v>
      </c>
      <c r="R1436">
        <f t="shared" si="133"/>
        <v>744.55</v>
      </c>
      <c r="S1436" t="s">
        <v>8320</v>
      </c>
      <c r="T1436" t="s">
        <v>8339</v>
      </c>
      <c r="U1436" s="19">
        <f t="shared" si="136"/>
        <v>42163.625</v>
      </c>
      <c r="V1436">
        <f t="shared" si="137"/>
        <v>2015</v>
      </c>
    </row>
    <row r="1437" spans="1:22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9">
        <f t="shared" si="134"/>
        <v>42288.780324074076</v>
      </c>
      <c r="K1437">
        <v>1441997020</v>
      </c>
      <c r="L1437" s="19">
        <f t="shared" si="135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132"/>
        <v>0</v>
      </c>
      <c r="R1437">
        <f t="shared" si="133"/>
        <v>7.5</v>
      </c>
      <c r="S1437" t="s">
        <v>8320</v>
      </c>
      <c r="T1437" t="s">
        <v>8339</v>
      </c>
      <c r="U1437" s="19">
        <f t="shared" si="136"/>
        <v>42288.780324074076</v>
      </c>
      <c r="V1437">
        <f t="shared" si="137"/>
        <v>2015</v>
      </c>
    </row>
    <row r="1438" spans="1:22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9">
        <f t="shared" si="134"/>
        <v>42421.35019675926</v>
      </c>
      <c r="K1438">
        <v>1453451057</v>
      </c>
      <c r="L1438" s="19">
        <f t="shared" si="135"/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132"/>
        <v>1</v>
      </c>
      <c r="R1438">
        <f t="shared" si="133"/>
        <v>38.5</v>
      </c>
      <c r="S1438" t="s">
        <v>8320</v>
      </c>
      <c r="T1438" t="s">
        <v>8339</v>
      </c>
      <c r="U1438" s="19">
        <f t="shared" si="136"/>
        <v>42421.35019675926</v>
      </c>
      <c r="V1438">
        <f t="shared" si="137"/>
        <v>2016</v>
      </c>
    </row>
    <row r="1439" spans="1:22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9">
        <f t="shared" si="134"/>
        <v>41833.207638888889</v>
      </c>
      <c r="K1439">
        <v>1402058739</v>
      </c>
      <c r="L1439" s="19">
        <f t="shared" si="135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132"/>
        <v>27</v>
      </c>
      <c r="R1439">
        <f t="shared" si="133"/>
        <v>36.68</v>
      </c>
      <c r="S1439" t="s">
        <v>8320</v>
      </c>
      <c r="T1439" t="s">
        <v>8339</v>
      </c>
      <c r="U1439" s="19">
        <f t="shared" si="136"/>
        <v>41833.207638888889</v>
      </c>
      <c r="V1439">
        <f t="shared" si="137"/>
        <v>2014</v>
      </c>
    </row>
    <row r="1440" spans="1:22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9">
        <f t="shared" si="134"/>
        <v>42487.579861111109</v>
      </c>
      <c r="K1440">
        <v>1459198499</v>
      </c>
      <c r="L1440" s="19">
        <f t="shared" si="135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132"/>
        <v>3</v>
      </c>
      <c r="R1440">
        <f t="shared" si="133"/>
        <v>75</v>
      </c>
      <c r="S1440" t="s">
        <v>8320</v>
      </c>
      <c r="T1440" t="s">
        <v>8339</v>
      </c>
      <c r="U1440" s="19">
        <f t="shared" si="136"/>
        <v>42487.579861111109</v>
      </c>
      <c r="V1440">
        <f t="shared" si="137"/>
        <v>2016</v>
      </c>
    </row>
    <row r="1441" spans="1:22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9">
        <f t="shared" si="134"/>
        <v>42070.829872685179</v>
      </c>
      <c r="K1441">
        <v>1423166101</v>
      </c>
      <c r="L1441" s="19">
        <f t="shared" si="135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 t="shared" si="132"/>
        <v>7</v>
      </c>
      <c r="R1441">
        <f t="shared" si="133"/>
        <v>30</v>
      </c>
      <c r="S1441" t="s">
        <v>8320</v>
      </c>
      <c r="T1441" t="s">
        <v>8339</v>
      </c>
      <c r="U1441" s="19">
        <f t="shared" si="136"/>
        <v>42070.829872685179</v>
      </c>
      <c r="V1441">
        <f t="shared" si="137"/>
        <v>2015</v>
      </c>
    </row>
    <row r="1442" spans="1:22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9">
        <f t="shared" si="134"/>
        <v>42516.748414351852</v>
      </c>
      <c r="K1442">
        <v>1461693463</v>
      </c>
      <c r="L1442" s="19">
        <f t="shared" si="135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132"/>
        <v>0</v>
      </c>
      <c r="R1442">
        <f t="shared" si="133"/>
        <v>1</v>
      </c>
      <c r="S1442" t="s">
        <v>8320</v>
      </c>
      <c r="T1442" t="s">
        <v>8339</v>
      </c>
      <c r="U1442" s="19">
        <f t="shared" si="136"/>
        <v>42516.748414351852</v>
      </c>
      <c r="V1442">
        <f t="shared" si="137"/>
        <v>2016</v>
      </c>
    </row>
    <row r="1443" spans="1:22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9">
        <f t="shared" si="134"/>
        <v>42258.765844907408</v>
      </c>
      <c r="K1443">
        <v>1436811769</v>
      </c>
      <c r="L1443" s="19">
        <f t="shared" si="135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132"/>
        <v>1</v>
      </c>
      <c r="R1443">
        <f t="shared" si="133"/>
        <v>673.33</v>
      </c>
      <c r="S1443" t="s">
        <v>8320</v>
      </c>
      <c r="T1443" t="s">
        <v>8339</v>
      </c>
      <c r="U1443" s="19">
        <f t="shared" si="136"/>
        <v>42258.765844907408</v>
      </c>
      <c r="V1443">
        <f t="shared" si="137"/>
        <v>2015</v>
      </c>
    </row>
    <row r="1444" spans="1:22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9">
        <f t="shared" si="134"/>
        <v>42515.64534722222</v>
      </c>
      <c r="K1444">
        <v>1461598158</v>
      </c>
      <c r="L1444" s="19">
        <f t="shared" si="135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132"/>
        <v>0</v>
      </c>
      <c r="R1444">
        <f t="shared" si="133"/>
        <v>0</v>
      </c>
      <c r="S1444" t="s">
        <v>8320</v>
      </c>
      <c r="T1444" t="s">
        <v>8339</v>
      </c>
      <c r="U1444" s="19">
        <f t="shared" si="136"/>
        <v>42515.64534722222</v>
      </c>
      <c r="V1444">
        <f t="shared" si="137"/>
        <v>2016</v>
      </c>
    </row>
    <row r="1445" spans="1:22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9">
        <f t="shared" si="134"/>
        <v>42737.926030092596</v>
      </c>
      <c r="K1445">
        <v>1480803209</v>
      </c>
      <c r="L1445" s="19">
        <f t="shared" si="135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132"/>
        <v>0</v>
      </c>
      <c r="R1445">
        <f t="shared" si="133"/>
        <v>0</v>
      </c>
      <c r="S1445" t="s">
        <v>8320</v>
      </c>
      <c r="T1445" t="s">
        <v>8339</v>
      </c>
      <c r="U1445" s="19">
        <f t="shared" si="136"/>
        <v>42737.926030092596</v>
      </c>
      <c r="V1445">
        <f t="shared" si="137"/>
        <v>2016</v>
      </c>
    </row>
    <row r="1446" spans="1:22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9">
        <f t="shared" si="134"/>
        <v>42259.873402777783</v>
      </c>
      <c r="K1446">
        <v>1436907462</v>
      </c>
      <c r="L1446" s="19">
        <f t="shared" si="135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132"/>
        <v>0</v>
      </c>
      <c r="R1446">
        <f t="shared" si="133"/>
        <v>0</v>
      </c>
      <c r="S1446" t="s">
        <v>8320</v>
      </c>
      <c r="T1446" t="s">
        <v>8339</v>
      </c>
      <c r="U1446" s="19">
        <f t="shared" si="136"/>
        <v>42259.873402777783</v>
      </c>
      <c r="V1446">
        <f t="shared" si="137"/>
        <v>2015</v>
      </c>
    </row>
    <row r="1447" spans="1:22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9">
        <f t="shared" si="134"/>
        <v>42169.542303240742</v>
      </c>
      <c r="K1447">
        <v>1431694855</v>
      </c>
      <c r="L1447" s="19">
        <f t="shared" si="135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132"/>
        <v>0</v>
      </c>
      <c r="R1447">
        <f t="shared" si="133"/>
        <v>0</v>
      </c>
      <c r="S1447" t="s">
        <v>8320</v>
      </c>
      <c r="T1447" t="s">
        <v>8339</v>
      </c>
      <c r="U1447" s="19">
        <f t="shared" si="136"/>
        <v>42169.542303240742</v>
      </c>
      <c r="V1447">
        <f t="shared" si="137"/>
        <v>2015</v>
      </c>
    </row>
    <row r="1448" spans="1:22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9">
        <f t="shared" si="134"/>
        <v>42481.447662037041</v>
      </c>
      <c r="K1448">
        <v>1459507478</v>
      </c>
      <c r="L1448" s="19">
        <f t="shared" si="135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132"/>
        <v>0</v>
      </c>
      <c r="R1448">
        <f t="shared" si="133"/>
        <v>0</v>
      </c>
      <c r="S1448" t="s">
        <v>8320</v>
      </c>
      <c r="T1448" t="s">
        <v>8339</v>
      </c>
      <c r="U1448" s="19">
        <f t="shared" si="136"/>
        <v>42481.447662037041</v>
      </c>
      <c r="V1448">
        <f t="shared" si="137"/>
        <v>2016</v>
      </c>
    </row>
    <row r="1449" spans="1:22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9">
        <f t="shared" si="134"/>
        <v>42559.730717592596</v>
      </c>
      <c r="K1449">
        <v>1465407134</v>
      </c>
      <c r="L1449" s="19">
        <f t="shared" si="135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132"/>
        <v>0</v>
      </c>
      <c r="R1449">
        <f t="shared" si="133"/>
        <v>25</v>
      </c>
      <c r="S1449" t="s">
        <v>8320</v>
      </c>
      <c r="T1449" t="s">
        <v>8339</v>
      </c>
      <c r="U1449" s="19">
        <f t="shared" si="136"/>
        <v>42559.730717592596</v>
      </c>
      <c r="V1449">
        <f t="shared" si="137"/>
        <v>2016</v>
      </c>
    </row>
    <row r="1450" spans="1:22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9">
        <f t="shared" si="134"/>
        <v>42146.225694444445</v>
      </c>
      <c r="K1450">
        <v>1429655318</v>
      </c>
      <c r="L1450" s="19">
        <f t="shared" si="135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 t="shared" si="132"/>
        <v>0</v>
      </c>
      <c r="R1450">
        <f t="shared" si="133"/>
        <v>0</v>
      </c>
      <c r="S1450" t="s">
        <v>8320</v>
      </c>
      <c r="T1450" t="s">
        <v>8339</v>
      </c>
      <c r="U1450" s="19">
        <f t="shared" si="136"/>
        <v>42146.225694444445</v>
      </c>
      <c r="V1450">
        <f t="shared" si="137"/>
        <v>2015</v>
      </c>
    </row>
    <row r="1451" spans="1:22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9">
        <f t="shared" si="134"/>
        <v>42134.811400462961</v>
      </c>
      <c r="K1451">
        <v>1427138905</v>
      </c>
      <c r="L1451" s="19">
        <f t="shared" si="135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132"/>
        <v>0</v>
      </c>
      <c r="R1451">
        <f t="shared" si="133"/>
        <v>0</v>
      </c>
      <c r="S1451" t="s">
        <v>8320</v>
      </c>
      <c r="T1451" t="s">
        <v>8339</v>
      </c>
      <c r="U1451" s="19">
        <f t="shared" si="136"/>
        <v>42134.811400462961</v>
      </c>
      <c r="V1451">
        <f t="shared" si="137"/>
        <v>2015</v>
      </c>
    </row>
    <row r="1452" spans="1:22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9">
        <f t="shared" si="134"/>
        <v>42420.171261574069</v>
      </c>
      <c r="K1452">
        <v>1453349197</v>
      </c>
      <c r="L1452" s="19">
        <f t="shared" si="135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132"/>
        <v>0</v>
      </c>
      <c r="R1452">
        <f t="shared" si="133"/>
        <v>1</v>
      </c>
      <c r="S1452" t="s">
        <v>8320</v>
      </c>
      <c r="T1452" t="s">
        <v>8339</v>
      </c>
      <c r="U1452" s="19">
        <f t="shared" si="136"/>
        <v>42420.171261574069</v>
      </c>
      <c r="V1452">
        <f t="shared" si="137"/>
        <v>2016</v>
      </c>
    </row>
    <row r="1453" spans="1:22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9">
        <f t="shared" si="134"/>
        <v>41962.00068287037</v>
      </c>
      <c r="K1453">
        <v>1413759659</v>
      </c>
      <c r="L1453" s="19">
        <f t="shared" si="135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 t="shared" si="132"/>
        <v>0</v>
      </c>
      <c r="R1453">
        <f t="shared" si="133"/>
        <v>1</v>
      </c>
      <c r="S1453" t="s">
        <v>8320</v>
      </c>
      <c r="T1453" t="s">
        <v>8339</v>
      </c>
      <c r="U1453" s="19">
        <f t="shared" si="136"/>
        <v>41962.00068287037</v>
      </c>
      <c r="V1453">
        <f t="shared" si="137"/>
        <v>2014</v>
      </c>
    </row>
    <row r="1454" spans="1:22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9">
        <f t="shared" si="134"/>
        <v>41848.703275462962</v>
      </c>
      <c r="K1454">
        <v>1403974363</v>
      </c>
      <c r="L1454" s="19">
        <f t="shared" si="135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132"/>
        <v>0</v>
      </c>
      <c r="R1454">
        <f t="shared" si="133"/>
        <v>0</v>
      </c>
      <c r="S1454" t="s">
        <v>8320</v>
      </c>
      <c r="T1454" t="s">
        <v>8339</v>
      </c>
      <c r="U1454" s="19">
        <f t="shared" si="136"/>
        <v>41848.703275462962</v>
      </c>
      <c r="V1454">
        <f t="shared" si="137"/>
        <v>2014</v>
      </c>
    </row>
    <row r="1455" spans="1:22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9">
        <f t="shared" si="134"/>
        <v>42840.654479166667</v>
      </c>
      <c r="K1455">
        <v>1488386547</v>
      </c>
      <c r="L1455" s="19">
        <f t="shared" si="135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 t="shared" si="132"/>
        <v>0</v>
      </c>
      <c r="R1455">
        <f t="shared" si="133"/>
        <v>0</v>
      </c>
      <c r="S1455" t="s">
        <v>8320</v>
      </c>
      <c r="T1455" t="s">
        <v>8339</v>
      </c>
      <c r="U1455" s="19">
        <f t="shared" si="136"/>
        <v>42840.654479166667</v>
      </c>
      <c r="V1455">
        <f t="shared" si="137"/>
        <v>2017</v>
      </c>
    </row>
    <row r="1456" spans="1:22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9">
        <f t="shared" si="134"/>
        <v>42484.915972222225</v>
      </c>
      <c r="K1456">
        <v>1459716480</v>
      </c>
      <c r="L1456" s="19">
        <f t="shared" si="135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132"/>
        <v>1</v>
      </c>
      <c r="R1456">
        <f t="shared" si="133"/>
        <v>15</v>
      </c>
      <c r="S1456" t="s">
        <v>8320</v>
      </c>
      <c r="T1456" t="s">
        <v>8339</v>
      </c>
      <c r="U1456" s="19">
        <f t="shared" si="136"/>
        <v>42484.915972222225</v>
      </c>
      <c r="V1456">
        <f t="shared" si="137"/>
        <v>2016</v>
      </c>
    </row>
    <row r="1457" spans="1:22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9">
        <f t="shared" si="134"/>
        <v>41887.568749999999</v>
      </c>
      <c r="K1457">
        <v>1405181320</v>
      </c>
      <c r="L1457" s="19">
        <f t="shared" si="135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132"/>
        <v>11</v>
      </c>
      <c r="R1457">
        <f t="shared" si="133"/>
        <v>225</v>
      </c>
      <c r="S1457" t="s">
        <v>8320</v>
      </c>
      <c r="T1457" t="s">
        <v>8339</v>
      </c>
      <c r="U1457" s="19">
        <f t="shared" si="136"/>
        <v>41887.568749999999</v>
      </c>
      <c r="V1457">
        <f t="shared" si="137"/>
        <v>2014</v>
      </c>
    </row>
    <row r="1458" spans="1:22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9">
        <f t="shared" si="134"/>
        <v>42738.668576388889</v>
      </c>
      <c r="K1458">
        <v>1480867365</v>
      </c>
      <c r="L1458" s="19">
        <f t="shared" si="135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132"/>
        <v>3</v>
      </c>
      <c r="R1458">
        <f t="shared" si="133"/>
        <v>48.33</v>
      </c>
      <c r="S1458" t="s">
        <v>8320</v>
      </c>
      <c r="T1458" t="s">
        <v>8339</v>
      </c>
      <c r="U1458" s="19">
        <f t="shared" si="136"/>
        <v>42738.668576388889</v>
      </c>
      <c r="V1458">
        <f t="shared" si="137"/>
        <v>2016</v>
      </c>
    </row>
    <row r="1459" spans="1:22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9">
        <f t="shared" si="134"/>
        <v>42319.938009259262</v>
      </c>
      <c r="K1459">
        <v>1444685444</v>
      </c>
      <c r="L1459" s="19">
        <f t="shared" si="135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 t="shared" si="132"/>
        <v>0</v>
      </c>
      <c r="R1459">
        <f t="shared" si="133"/>
        <v>0</v>
      </c>
      <c r="S1459" t="s">
        <v>8320</v>
      </c>
      <c r="T1459" t="s">
        <v>8339</v>
      </c>
      <c r="U1459" s="19">
        <f t="shared" si="136"/>
        <v>42319.938009259262</v>
      </c>
      <c r="V1459">
        <f t="shared" si="137"/>
        <v>2015</v>
      </c>
    </row>
    <row r="1460" spans="1:22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9">
        <f t="shared" si="134"/>
        <v>41862.166666666664</v>
      </c>
      <c r="K1460">
        <v>1405097760</v>
      </c>
      <c r="L1460" s="19">
        <f t="shared" si="135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 t="shared" si="132"/>
        <v>0</v>
      </c>
      <c r="R1460">
        <f t="shared" si="133"/>
        <v>0</v>
      </c>
      <c r="S1460" t="s">
        <v>8320</v>
      </c>
      <c r="T1460" t="s">
        <v>8339</v>
      </c>
      <c r="U1460" s="19">
        <f t="shared" si="136"/>
        <v>41862.166666666664</v>
      </c>
      <c r="V1460">
        <f t="shared" si="137"/>
        <v>2014</v>
      </c>
    </row>
    <row r="1461" spans="1:22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9">
        <f t="shared" si="134"/>
        <v>42340.725694444445</v>
      </c>
      <c r="K1461">
        <v>1446612896</v>
      </c>
      <c r="L1461" s="19">
        <f t="shared" si="135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 t="shared" si="132"/>
        <v>0</v>
      </c>
      <c r="R1461">
        <f t="shared" si="133"/>
        <v>0</v>
      </c>
      <c r="S1461" t="s">
        <v>8320</v>
      </c>
      <c r="T1461" t="s">
        <v>8339</v>
      </c>
      <c r="U1461" s="19">
        <f t="shared" si="136"/>
        <v>42340.725694444445</v>
      </c>
      <c r="V1461">
        <f t="shared" si="137"/>
        <v>2015</v>
      </c>
    </row>
    <row r="1462" spans="1:22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9">
        <f t="shared" si="134"/>
        <v>41973.989583333328</v>
      </c>
      <c r="K1462">
        <v>1412371898</v>
      </c>
      <c r="L1462" s="19">
        <f t="shared" si="135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 t="shared" si="132"/>
        <v>0</v>
      </c>
      <c r="R1462">
        <f t="shared" si="133"/>
        <v>0</v>
      </c>
      <c r="S1462" t="s">
        <v>8320</v>
      </c>
      <c r="T1462" t="s">
        <v>8339</v>
      </c>
      <c r="U1462" s="19">
        <f t="shared" si="136"/>
        <v>41973.989583333328</v>
      </c>
      <c r="V1462">
        <f t="shared" si="137"/>
        <v>2014</v>
      </c>
    </row>
    <row r="1463" spans="1:22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9">
        <f t="shared" si="134"/>
        <v>41933</v>
      </c>
      <c r="K1463">
        <v>1410967754</v>
      </c>
      <c r="L1463" s="19">
        <f t="shared" si="135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132"/>
        <v>101</v>
      </c>
      <c r="R1463">
        <f t="shared" si="133"/>
        <v>44.67</v>
      </c>
      <c r="S1463" t="s">
        <v>8320</v>
      </c>
      <c r="T1463" t="s">
        <v>8340</v>
      </c>
      <c r="U1463" s="19">
        <f t="shared" si="136"/>
        <v>41933</v>
      </c>
      <c r="V1463">
        <f t="shared" si="137"/>
        <v>2014</v>
      </c>
    </row>
    <row r="1464" spans="1:22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9">
        <f t="shared" si="134"/>
        <v>41374.662858796299</v>
      </c>
      <c r="K1464">
        <v>1363017271</v>
      </c>
      <c r="L1464" s="19">
        <f t="shared" si="135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132"/>
        <v>109</v>
      </c>
      <c r="R1464">
        <f t="shared" si="133"/>
        <v>28.94</v>
      </c>
      <c r="S1464" t="s">
        <v>8320</v>
      </c>
      <c r="T1464" t="s">
        <v>8340</v>
      </c>
      <c r="U1464" s="19">
        <f t="shared" si="136"/>
        <v>41374.662858796299</v>
      </c>
      <c r="V1464">
        <f t="shared" si="137"/>
        <v>2013</v>
      </c>
    </row>
    <row r="1465" spans="1:22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9">
        <f t="shared" si="134"/>
        <v>41371.869652777779</v>
      </c>
      <c r="K1465">
        <v>1361483538</v>
      </c>
      <c r="L1465" s="19">
        <f t="shared" si="135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132"/>
        <v>148</v>
      </c>
      <c r="R1465">
        <f t="shared" si="133"/>
        <v>35.44</v>
      </c>
      <c r="S1465" t="s">
        <v>8320</v>
      </c>
      <c r="T1465" t="s">
        <v>8340</v>
      </c>
      <c r="U1465" s="19">
        <f t="shared" si="136"/>
        <v>41371.869652777779</v>
      </c>
      <c r="V1465">
        <f t="shared" si="137"/>
        <v>2013</v>
      </c>
    </row>
    <row r="1466" spans="1:22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9">
        <f t="shared" si="134"/>
        <v>41321.661550925928</v>
      </c>
      <c r="K1466">
        <v>1358437958</v>
      </c>
      <c r="L1466" s="19">
        <f t="shared" si="135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132"/>
        <v>163</v>
      </c>
      <c r="R1466">
        <f t="shared" si="133"/>
        <v>34.869999999999997</v>
      </c>
      <c r="S1466" t="s">
        <v>8320</v>
      </c>
      <c r="T1466" t="s">
        <v>8340</v>
      </c>
      <c r="U1466" s="19">
        <f t="shared" si="136"/>
        <v>41321.661550925928</v>
      </c>
      <c r="V1466">
        <f t="shared" si="137"/>
        <v>2013</v>
      </c>
    </row>
    <row r="1467" spans="1:22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9">
        <f t="shared" si="134"/>
        <v>40990.125</v>
      </c>
      <c r="K1467">
        <v>1329759452</v>
      </c>
      <c r="L1467" s="19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132"/>
        <v>456</v>
      </c>
      <c r="R1467">
        <f t="shared" si="133"/>
        <v>52.62</v>
      </c>
      <c r="S1467" t="s">
        <v>8320</v>
      </c>
      <c r="T1467" t="s">
        <v>8340</v>
      </c>
      <c r="U1467" s="19">
        <f t="shared" si="136"/>
        <v>40990.125</v>
      </c>
      <c r="V1467">
        <f t="shared" si="137"/>
        <v>2012</v>
      </c>
    </row>
    <row r="1468" spans="1:22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9">
        <f t="shared" si="134"/>
        <v>42381.208333333328</v>
      </c>
      <c r="K1468">
        <v>1449029266</v>
      </c>
      <c r="L1468" s="19">
        <f t="shared" si="135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132"/>
        <v>108</v>
      </c>
      <c r="R1468">
        <f t="shared" si="133"/>
        <v>69.599999999999994</v>
      </c>
      <c r="S1468" t="s">
        <v>8320</v>
      </c>
      <c r="T1468" t="s">
        <v>8340</v>
      </c>
      <c r="U1468" s="19">
        <f t="shared" si="136"/>
        <v>42381.208333333328</v>
      </c>
      <c r="V1468">
        <f t="shared" si="137"/>
        <v>2015</v>
      </c>
    </row>
    <row r="1469" spans="1:22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9">
        <f t="shared" si="134"/>
        <v>40993.760243055556</v>
      </c>
      <c r="K1469">
        <v>1327518885</v>
      </c>
      <c r="L1469" s="19">
        <f t="shared" si="135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132"/>
        <v>115</v>
      </c>
      <c r="R1469">
        <f t="shared" si="133"/>
        <v>76.72</v>
      </c>
      <c r="S1469" t="s">
        <v>8320</v>
      </c>
      <c r="T1469" t="s">
        <v>8340</v>
      </c>
      <c r="U1469" s="19">
        <f t="shared" si="136"/>
        <v>40993.760243055556</v>
      </c>
      <c r="V1469">
        <f t="shared" si="137"/>
        <v>2012</v>
      </c>
    </row>
    <row r="1470" spans="1:22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9">
        <f t="shared" si="134"/>
        <v>40706.014456018522</v>
      </c>
      <c r="K1470">
        <v>1302654049</v>
      </c>
      <c r="L1470" s="19">
        <f t="shared" si="135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 t="shared" si="132"/>
        <v>102</v>
      </c>
      <c r="R1470">
        <f t="shared" si="133"/>
        <v>33.19</v>
      </c>
      <c r="S1470" t="s">
        <v>8320</v>
      </c>
      <c r="T1470" t="s">
        <v>8340</v>
      </c>
      <c r="U1470" s="19">
        <f t="shared" si="136"/>
        <v>40706.014456018522</v>
      </c>
      <c r="V1470">
        <f t="shared" si="137"/>
        <v>2011</v>
      </c>
    </row>
    <row r="1471" spans="1:22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9">
        <f t="shared" si="134"/>
        <v>41320.598483796297</v>
      </c>
      <c r="K1471">
        <v>1358346109</v>
      </c>
      <c r="L1471" s="19">
        <f t="shared" si="135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132"/>
        <v>108</v>
      </c>
      <c r="R1471">
        <f t="shared" si="133"/>
        <v>149.46</v>
      </c>
      <c r="S1471" t="s">
        <v>8320</v>
      </c>
      <c r="T1471" t="s">
        <v>8340</v>
      </c>
      <c r="U1471" s="19">
        <f t="shared" si="136"/>
        <v>41320.598483796297</v>
      </c>
      <c r="V1471">
        <f t="shared" si="137"/>
        <v>2013</v>
      </c>
    </row>
    <row r="1472" spans="1:22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9">
        <f t="shared" si="134"/>
        <v>41271.827118055553</v>
      </c>
      <c r="K1472">
        <v>1354909863</v>
      </c>
      <c r="L1472" s="19">
        <f t="shared" si="135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132"/>
        <v>125</v>
      </c>
      <c r="R1472">
        <f t="shared" si="133"/>
        <v>23.17</v>
      </c>
      <c r="S1472" t="s">
        <v>8320</v>
      </c>
      <c r="T1472" t="s">
        <v>8340</v>
      </c>
      <c r="U1472" s="19">
        <f t="shared" si="136"/>
        <v>41271.827118055553</v>
      </c>
      <c r="V1472">
        <f t="shared" si="137"/>
        <v>2012</v>
      </c>
    </row>
    <row r="1473" spans="1:22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9">
        <f t="shared" si="134"/>
        <v>42103.957569444443</v>
      </c>
      <c r="K1473">
        <v>1426028334</v>
      </c>
      <c r="L1473" s="19">
        <f t="shared" si="135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132"/>
        <v>104</v>
      </c>
      <c r="R1473">
        <f t="shared" si="133"/>
        <v>96.88</v>
      </c>
      <c r="S1473" t="s">
        <v>8320</v>
      </c>
      <c r="T1473" t="s">
        <v>8340</v>
      </c>
      <c r="U1473" s="19">
        <f t="shared" si="136"/>
        <v>42103.957569444443</v>
      </c>
      <c r="V1473">
        <f t="shared" si="137"/>
        <v>2015</v>
      </c>
    </row>
    <row r="1474" spans="1:22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9">
        <f t="shared" si="134"/>
        <v>41563.542858796296</v>
      </c>
      <c r="K1474">
        <v>1379336503</v>
      </c>
      <c r="L1474" s="19">
        <f t="shared" si="135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ref="Q1474:Q1537" si="138">ROUND(E1474/D1474*100,0)</f>
        <v>139</v>
      </c>
      <c r="R1474">
        <f t="shared" ref="R1474:R1537" si="139">IFERROR(ROUND(E1474/N1474,2),0)</f>
        <v>103.2</v>
      </c>
      <c r="S1474" t="s">
        <v>8320</v>
      </c>
      <c r="T1474" t="s">
        <v>8340</v>
      </c>
      <c r="U1474" s="19">
        <f t="shared" si="136"/>
        <v>41563.542858796296</v>
      </c>
      <c r="V1474">
        <f t="shared" si="137"/>
        <v>2013</v>
      </c>
    </row>
    <row r="1475" spans="1:22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9">
        <f t="shared" ref="J1475:J1538" si="140">(((I1475/60)/60)/24)+DATE(1970,1,1)</f>
        <v>40969.979618055557</v>
      </c>
      <c r="K1475">
        <v>1328052639</v>
      </c>
      <c r="L1475" s="19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si="138"/>
        <v>121</v>
      </c>
      <c r="R1475">
        <f t="shared" si="139"/>
        <v>38.46</v>
      </c>
      <c r="S1475" t="s">
        <v>8320</v>
      </c>
      <c r="T1475" t="s">
        <v>8340</v>
      </c>
      <c r="U1475" s="19">
        <f t="shared" ref="U1475:U1538" si="142">(((I1475/60)/60)/24)+DATE(1970,1,1)</f>
        <v>40969.979618055557</v>
      </c>
      <c r="V1475">
        <f t="shared" ref="V1475:V1538" si="143">YEAR(L1475)</f>
        <v>2012</v>
      </c>
    </row>
    <row r="1476" spans="1:22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9">
        <f t="shared" si="140"/>
        <v>41530.727916666663</v>
      </c>
      <c r="K1476">
        <v>1376501292</v>
      </c>
      <c r="L1476" s="19">
        <f t="shared" si="141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 t="shared" si="138"/>
        <v>112</v>
      </c>
      <c r="R1476">
        <f t="shared" si="139"/>
        <v>44.32</v>
      </c>
      <c r="S1476" t="s">
        <v>8320</v>
      </c>
      <c r="T1476" t="s">
        <v>8340</v>
      </c>
      <c r="U1476" s="19">
        <f t="shared" si="142"/>
        <v>41530.727916666663</v>
      </c>
      <c r="V1476">
        <f t="shared" si="143"/>
        <v>2013</v>
      </c>
    </row>
    <row r="1477" spans="1:22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9">
        <f t="shared" si="140"/>
        <v>41993.207638888889</v>
      </c>
      <c r="K1477">
        <v>1416244863</v>
      </c>
      <c r="L1477" s="19">
        <f t="shared" si="141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138"/>
        <v>189</v>
      </c>
      <c r="R1477">
        <f t="shared" si="139"/>
        <v>64.17</v>
      </c>
      <c r="S1477" t="s">
        <v>8320</v>
      </c>
      <c r="T1477" t="s">
        <v>8340</v>
      </c>
      <c r="U1477" s="19">
        <f t="shared" si="142"/>
        <v>41993.207638888889</v>
      </c>
      <c r="V1477">
        <f t="shared" si="143"/>
        <v>2014</v>
      </c>
    </row>
    <row r="1478" spans="1:22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9">
        <f t="shared" si="140"/>
        <v>40796.041921296295</v>
      </c>
      <c r="K1478">
        <v>1313024422</v>
      </c>
      <c r="L1478" s="19">
        <f t="shared" si="141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138"/>
        <v>662</v>
      </c>
      <c r="R1478">
        <f t="shared" si="139"/>
        <v>43.33</v>
      </c>
      <c r="S1478" t="s">
        <v>8320</v>
      </c>
      <c r="T1478" t="s">
        <v>8340</v>
      </c>
      <c r="U1478" s="19">
        <f t="shared" si="142"/>
        <v>40796.041921296295</v>
      </c>
      <c r="V1478">
        <f t="shared" si="143"/>
        <v>2011</v>
      </c>
    </row>
    <row r="1479" spans="1:22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9">
        <f t="shared" si="140"/>
        <v>40900.125</v>
      </c>
      <c r="K1479">
        <v>1319467604</v>
      </c>
      <c r="L1479" s="19">
        <f t="shared" si="141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138"/>
        <v>111</v>
      </c>
      <c r="R1479">
        <f t="shared" si="139"/>
        <v>90.5</v>
      </c>
      <c r="S1479" t="s">
        <v>8320</v>
      </c>
      <c r="T1479" t="s">
        <v>8340</v>
      </c>
      <c r="U1479" s="19">
        <f t="shared" si="142"/>
        <v>40900.125</v>
      </c>
      <c r="V1479">
        <f t="shared" si="143"/>
        <v>2011</v>
      </c>
    </row>
    <row r="1480" spans="1:22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9">
        <f t="shared" si="140"/>
        <v>41408.871678240743</v>
      </c>
      <c r="K1480">
        <v>1367355313</v>
      </c>
      <c r="L1480" s="19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138"/>
        <v>1182</v>
      </c>
      <c r="R1480">
        <f t="shared" si="139"/>
        <v>29.19</v>
      </c>
      <c r="S1480" t="s">
        <v>8320</v>
      </c>
      <c r="T1480" t="s">
        <v>8340</v>
      </c>
      <c r="U1480" s="19">
        <f t="shared" si="142"/>
        <v>41408.871678240743</v>
      </c>
      <c r="V1480">
        <f t="shared" si="143"/>
        <v>2013</v>
      </c>
    </row>
    <row r="1481" spans="1:22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9">
        <f t="shared" si="140"/>
        <v>41769.165972222225</v>
      </c>
      <c r="K1481">
        <v>1398448389</v>
      </c>
      <c r="L1481" s="19">
        <f t="shared" si="141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138"/>
        <v>137</v>
      </c>
      <c r="R1481">
        <f t="shared" si="139"/>
        <v>30.96</v>
      </c>
      <c r="S1481" t="s">
        <v>8320</v>
      </c>
      <c r="T1481" t="s">
        <v>8340</v>
      </c>
      <c r="U1481" s="19">
        <f t="shared" si="142"/>
        <v>41769.165972222225</v>
      </c>
      <c r="V1481">
        <f t="shared" si="143"/>
        <v>2014</v>
      </c>
    </row>
    <row r="1482" spans="1:22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9">
        <f t="shared" si="140"/>
        <v>41481.708333333336</v>
      </c>
      <c r="K1482">
        <v>1373408699</v>
      </c>
      <c r="L1482" s="19">
        <f t="shared" si="141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138"/>
        <v>117</v>
      </c>
      <c r="R1482">
        <f t="shared" si="139"/>
        <v>92.16</v>
      </c>
      <c r="S1482" t="s">
        <v>8320</v>
      </c>
      <c r="T1482" t="s">
        <v>8340</v>
      </c>
      <c r="U1482" s="19">
        <f t="shared" si="142"/>
        <v>41481.708333333336</v>
      </c>
      <c r="V1482">
        <f t="shared" si="143"/>
        <v>2013</v>
      </c>
    </row>
    <row r="1483" spans="1:22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9">
        <f t="shared" si="140"/>
        <v>41580.922974537039</v>
      </c>
      <c r="K1483">
        <v>1380838145</v>
      </c>
      <c r="L1483" s="19">
        <f t="shared" si="141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138"/>
        <v>2</v>
      </c>
      <c r="R1483">
        <f t="shared" si="139"/>
        <v>17.5</v>
      </c>
      <c r="S1483" t="s">
        <v>8320</v>
      </c>
      <c r="T1483" t="s">
        <v>8322</v>
      </c>
      <c r="U1483" s="19">
        <f t="shared" si="142"/>
        <v>41580.922974537039</v>
      </c>
      <c r="V1483">
        <f t="shared" si="143"/>
        <v>2013</v>
      </c>
    </row>
    <row r="1484" spans="1:22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9">
        <f t="shared" si="140"/>
        <v>41159.32708333333</v>
      </c>
      <c r="K1484">
        <v>1345062936</v>
      </c>
      <c r="L1484" s="19">
        <f t="shared" si="141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 t="shared" si="138"/>
        <v>0</v>
      </c>
      <c r="R1484">
        <f t="shared" si="139"/>
        <v>5</v>
      </c>
      <c r="S1484" t="s">
        <v>8320</v>
      </c>
      <c r="T1484" t="s">
        <v>8322</v>
      </c>
      <c r="U1484" s="19">
        <f t="shared" si="142"/>
        <v>41159.32708333333</v>
      </c>
      <c r="V1484">
        <f t="shared" si="143"/>
        <v>2012</v>
      </c>
    </row>
    <row r="1485" spans="1:22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9">
        <f t="shared" si="140"/>
        <v>42573.192997685182</v>
      </c>
      <c r="K1485">
        <v>1467002275</v>
      </c>
      <c r="L1485" s="19">
        <f t="shared" si="141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138"/>
        <v>1</v>
      </c>
      <c r="R1485">
        <f t="shared" si="139"/>
        <v>25</v>
      </c>
      <c r="S1485" t="s">
        <v>8320</v>
      </c>
      <c r="T1485" t="s">
        <v>8322</v>
      </c>
      <c r="U1485" s="19">
        <f t="shared" si="142"/>
        <v>42573.192997685182</v>
      </c>
      <c r="V1485">
        <f t="shared" si="143"/>
        <v>2016</v>
      </c>
    </row>
    <row r="1486" spans="1:22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9">
        <f t="shared" si="140"/>
        <v>41111.618750000001</v>
      </c>
      <c r="K1486">
        <v>1337834963</v>
      </c>
      <c r="L1486" s="19">
        <f t="shared" si="141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 t="shared" si="138"/>
        <v>0</v>
      </c>
      <c r="R1486">
        <f t="shared" si="139"/>
        <v>0</v>
      </c>
      <c r="S1486" t="s">
        <v>8320</v>
      </c>
      <c r="T1486" t="s">
        <v>8322</v>
      </c>
      <c r="U1486" s="19">
        <f t="shared" si="142"/>
        <v>41111.618750000001</v>
      </c>
      <c r="V1486">
        <f t="shared" si="143"/>
        <v>2012</v>
      </c>
    </row>
    <row r="1487" spans="1:22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9">
        <f t="shared" si="140"/>
        <v>42175.795983796299</v>
      </c>
      <c r="K1487">
        <v>1430939173</v>
      </c>
      <c r="L1487" s="19">
        <f t="shared" si="141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138"/>
        <v>2</v>
      </c>
      <c r="R1487">
        <f t="shared" si="139"/>
        <v>50</v>
      </c>
      <c r="S1487" t="s">
        <v>8320</v>
      </c>
      <c r="T1487" t="s">
        <v>8322</v>
      </c>
      <c r="U1487" s="19">
        <f t="shared" si="142"/>
        <v>42175.795983796299</v>
      </c>
      <c r="V1487">
        <f t="shared" si="143"/>
        <v>2015</v>
      </c>
    </row>
    <row r="1488" spans="1:22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9">
        <f t="shared" si="140"/>
        <v>42062.168530092589</v>
      </c>
      <c r="K1488">
        <v>1422417761</v>
      </c>
      <c r="L1488" s="19">
        <f t="shared" si="141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138"/>
        <v>0</v>
      </c>
      <c r="R1488">
        <f t="shared" si="139"/>
        <v>16</v>
      </c>
      <c r="S1488" t="s">
        <v>8320</v>
      </c>
      <c r="T1488" t="s">
        <v>8322</v>
      </c>
      <c r="U1488" s="19">
        <f t="shared" si="142"/>
        <v>42062.168530092589</v>
      </c>
      <c r="V1488">
        <f t="shared" si="143"/>
        <v>2015</v>
      </c>
    </row>
    <row r="1489" spans="1:22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9">
        <f t="shared" si="140"/>
        <v>42584.917488425926</v>
      </c>
      <c r="K1489">
        <v>1467583271</v>
      </c>
      <c r="L1489" s="19">
        <f t="shared" si="141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138"/>
        <v>0</v>
      </c>
      <c r="R1489">
        <f t="shared" si="139"/>
        <v>0</v>
      </c>
      <c r="S1489" t="s">
        <v>8320</v>
      </c>
      <c r="T1489" t="s">
        <v>8322</v>
      </c>
      <c r="U1489" s="19">
        <f t="shared" si="142"/>
        <v>42584.917488425926</v>
      </c>
      <c r="V1489">
        <f t="shared" si="143"/>
        <v>2016</v>
      </c>
    </row>
    <row r="1490" spans="1:22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9">
        <f t="shared" si="140"/>
        <v>41644.563194444447</v>
      </c>
      <c r="K1490">
        <v>1386336660</v>
      </c>
      <c r="L1490" s="19">
        <f t="shared" si="141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138"/>
        <v>2</v>
      </c>
      <c r="R1490">
        <f t="shared" si="139"/>
        <v>60</v>
      </c>
      <c r="S1490" t="s">
        <v>8320</v>
      </c>
      <c r="T1490" t="s">
        <v>8322</v>
      </c>
      <c r="U1490" s="19">
        <f t="shared" si="142"/>
        <v>41644.563194444447</v>
      </c>
      <c r="V1490">
        <f t="shared" si="143"/>
        <v>2013</v>
      </c>
    </row>
    <row r="1491" spans="1:22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9">
        <f t="shared" si="140"/>
        <v>41228.653379629628</v>
      </c>
      <c r="K1491">
        <v>1350398452</v>
      </c>
      <c r="L1491" s="19">
        <f t="shared" si="141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 t="shared" si="138"/>
        <v>0</v>
      </c>
      <c r="R1491">
        <f t="shared" si="139"/>
        <v>0</v>
      </c>
      <c r="S1491" t="s">
        <v>8320</v>
      </c>
      <c r="T1491" t="s">
        <v>8322</v>
      </c>
      <c r="U1491" s="19">
        <f t="shared" si="142"/>
        <v>41228.653379629628</v>
      </c>
      <c r="V1491">
        <f t="shared" si="143"/>
        <v>2012</v>
      </c>
    </row>
    <row r="1492" spans="1:22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9">
        <f t="shared" si="140"/>
        <v>41549.561041666668</v>
      </c>
      <c r="K1492">
        <v>1378214874</v>
      </c>
      <c r="L1492" s="19">
        <f t="shared" si="141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138"/>
        <v>31</v>
      </c>
      <c r="R1492">
        <f t="shared" si="139"/>
        <v>47.11</v>
      </c>
      <c r="S1492" t="s">
        <v>8320</v>
      </c>
      <c r="T1492" t="s">
        <v>8322</v>
      </c>
      <c r="U1492" s="19">
        <f t="shared" si="142"/>
        <v>41549.561041666668</v>
      </c>
      <c r="V1492">
        <f t="shared" si="143"/>
        <v>2013</v>
      </c>
    </row>
    <row r="1493" spans="1:22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9">
        <f t="shared" si="140"/>
        <v>42050.651388888888</v>
      </c>
      <c r="K1493">
        <v>1418922443</v>
      </c>
      <c r="L1493" s="19">
        <f t="shared" si="141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138"/>
        <v>8</v>
      </c>
      <c r="R1493">
        <f t="shared" si="139"/>
        <v>100</v>
      </c>
      <c r="S1493" t="s">
        <v>8320</v>
      </c>
      <c r="T1493" t="s">
        <v>8322</v>
      </c>
      <c r="U1493" s="19">
        <f t="shared" si="142"/>
        <v>42050.651388888888</v>
      </c>
      <c r="V1493">
        <f t="shared" si="143"/>
        <v>2014</v>
      </c>
    </row>
    <row r="1494" spans="1:22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9">
        <f t="shared" si="140"/>
        <v>40712.884791666671</v>
      </c>
      <c r="K1494">
        <v>1305839646</v>
      </c>
      <c r="L1494" s="19">
        <f t="shared" si="141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138"/>
        <v>1</v>
      </c>
      <c r="R1494">
        <f t="shared" si="139"/>
        <v>15</v>
      </c>
      <c r="S1494" t="s">
        <v>8320</v>
      </c>
      <c r="T1494" t="s">
        <v>8322</v>
      </c>
      <c r="U1494" s="19">
        <f t="shared" si="142"/>
        <v>40712.884791666671</v>
      </c>
      <c r="V1494">
        <f t="shared" si="143"/>
        <v>2011</v>
      </c>
    </row>
    <row r="1495" spans="1:22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9">
        <f t="shared" si="140"/>
        <v>41441.866608796299</v>
      </c>
      <c r="K1495">
        <v>1368823675</v>
      </c>
      <c r="L1495" s="19">
        <f t="shared" si="141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 t="shared" si="138"/>
        <v>0</v>
      </c>
      <c r="R1495">
        <f t="shared" si="139"/>
        <v>0</v>
      </c>
      <c r="S1495" t="s">
        <v>8320</v>
      </c>
      <c r="T1495" t="s">
        <v>8322</v>
      </c>
      <c r="U1495" s="19">
        <f t="shared" si="142"/>
        <v>41441.866608796299</v>
      </c>
      <c r="V1495">
        <f t="shared" si="143"/>
        <v>2013</v>
      </c>
    </row>
    <row r="1496" spans="1:22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9">
        <f t="shared" si="140"/>
        <v>42097.651388888888</v>
      </c>
      <c r="K1496">
        <v>1425489613</v>
      </c>
      <c r="L1496" s="19">
        <f t="shared" si="141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138"/>
        <v>9</v>
      </c>
      <c r="R1496">
        <f t="shared" si="139"/>
        <v>40.450000000000003</v>
      </c>
      <c r="S1496" t="s">
        <v>8320</v>
      </c>
      <c r="T1496" t="s">
        <v>8322</v>
      </c>
      <c r="U1496" s="19">
        <f t="shared" si="142"/>
        <v>42097.651388888888</v>
      </c>
      <c r="V1496">
        <f t="shared" si="143"/>
        <v>2015</v>
      </c>
    </row>
    <row r="1497" spans="1:22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9">
        <f t="shared" si="140"/>
        <v>40782.789710648147</v>
      </c>
      <c r="K1497">
        <v>1311879431</v>
      </c>
      <c r="L1497" s="19">
        <f t="shared" si="141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138"/>
        <v>0</v>
      </c>
      <c r="R1497">
        <f t="shared" si="139"/>
        <v>0</v>
      </c>
      <c r="S1497" t="s">
        <v>8320</v>
      </c>
      <c r="T1497" t="s">
        <v>8322</v>
      </c>
      <c r="U1497" s="19">
        <f t="shared" si="142"/>
        <v>40782.789710648147</v>
      </c>
      <c r="V1497">
        <f t="shared" si="143"/>
        <v>2011</v>
      </c>
    </row>
    <row r="1498" spans="1:22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9">
        <f t="shared" si="140"/>
        <v>41898.475219907406</v>
      </c>
      <c r="K1498">
        <v>1405682659</v>
      </c>
      <c r="L1498" s="19">
        <f t="shared" si="141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138"/>
        <v>0</v>
      </c>
      <c r="R1498">
        <f t="shared" si="139"/>
        <v>0</v>
      </c>
      <c r="S1498" t="s">
        <v>8320</v>
      </c>
      <c r="T1498" t="s">
        <v>8322</v>
      </c>
      <c r="U1498" s="19">
        <f t="shared" si="142"/>
        <v>41898.475219907406</v>
      </c>
      <c r="V1498">
        <f t="shared" si="143"/>
        <v>2014</v>
      </c>
    </row>
    <row r="1499" spans="1:22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9">
        <f t="shared" si="140"/>
        <v>41486.821527777778</v>
      </c>
      <c r="K1499">
        <v>1371655522</v>
      </c>
      <c r="L1499" s="19">
        <f t="shared" si="141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 t="shared" si="138"/>
        <v>0</v>
      </c>
      <c r="R1499">
        <f t="shared" si="139"/>
        <v>1</v>
      </c>
      <c r="S1499" t="s">
        <v>8320</v>
      </c>
      <c r="T1499" t="s">
        <v>8322</v>
      </c>
      <c r="U1499" s="19">
        <f t="shared" si="142"/>
        <v>41486.821527777778</v>
      </c>
      <c r="V1499">
        <f t="shared" si="143"/>
        <v>2013</v>
      </c>
    </row>
    <row r="1500" spans="1:22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9">
        <f t="shared" si="140"/>
        <v>41885.983541666668</v>
      </c>
      <c r="K1500">
        <v>1405899378</v>
      </c>
      <c r="L1500" s="19">
        <f t="shared" si="141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138"/>
        <v>2</v>
      </c>
      <c r="R1500">
        <f t="shared" si="139"/>
        <v>19</v>
      </c>
      <c r="S1500" t="s">
        <v>8320</v>
      </c>
      <c r="T1500" t="s">
        <v>8322</v>
      </c>
      <c r="U1500" s="19">
        <f t="shared" si="142"/>
        <v>41885.983541666668</v>
      </c>
      <c r="V1500">
        <f t="shared" si="143"/>
        <v>2014</v>
      </c>
    </row>
    <row r="1501" spans="1:22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9">
        <f t="shared" si="140"/>
        <v>42587.007326388892</v>
      </c>
      <c r="K1501">
        <v>1465171833</v>
      </c>
      <c r="L1501" s="19">
        <f t="shared" si="141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138"/>
        <v>0</v>
      </c>
      <c r="R1501">
        <f t="shared" si="139"/>
        <v>5</v>
      </c>
      <c r="S1501" t="s">
        <v>8320</v>
      </c>
      <c r="T1501" t="s">
        <v>8322</v>
      </c>
      <c r="U1501" s="19">
        <f t="shared" si="142"/>
        <v>42587.007326388892</v>
      </c>
      <c r="V1501">
        <f t="shared" si="143"/>
        <v>2016</v>
      </c>
    </row>
    <row r="1502" spans="1:22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9">
        <f t="shared" si="140"/>
        <v>41395.904594907406</v>
      </c>
      <c r="K1502">
        <v>1364852557</v>
      </c>
      <c r="L1502" s="19">
        <f t="shared" si="141"/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138"/>
        <v>25</v>
      </c>
      <c r="R1502">
        <f t="shared" si="139"/>
        <v>46.73</v>
      </c>
      <c r="S1502" t="s">
        <v>8320</v>
      </c>
      <c r="T1502" t="s">
        <v>8322</v>
      </c>
      <c r="U1502" s="19">
        <f t="shared" si="142"/>
        <v>41395.904594907406</v>
      </c>
      <c r="V1502">
        <f t="shared" si="143"/>
        <v>2013</v>
      </c>
    </row>
    <row r="1503" spans="1:22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9">
        <f t="shared" si="140"/>
        <v>42193.583599537036</v>
      </c>
      <c r="K1503">
        <v>1433772023</v>
      </c>
      <c r="L1503" s="19">
        <f t="shared" si="141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138"/>
        <v>166</v>
      </c>
      <c r="R1503">
        <f t="shared" si="139"/>
        <v>97.73</v>
      </c>
      <c r="S1503" t="s">
        <v>8336</v>
      </c>
      <c r="T1503" t="s">
        <v>8337</v>
      </c>
      <c r="U1503" s="19">
        <f t="shared" si="142"/>
        <v>42193.583599537036</v>
      </c>
      <c r="V1503">
        <f t="shared" si="143"/>
        <v>2015</v>
      </c>
    </row>
    <row r="1504" spans="1:22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9">
        <f t="shared" si="140"/>
        <v>42454.916666666672</v>
      </c>
      <c r="K1504">
        <v>1456491680</v>
      </c>
      <c r="L1504" s="19">
        <f t="shared" si="141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138"/>
        <v>101</v>
      </c>
      <c r="R1504">
        <f t="shared" si="139"/>
        <v>67.84</v>
      </c>
      <c r="S1504" t="s">
        <v>8336</v>
      </c>
      <c r="T1504" t="s">
        <v>8337</v>
      </c>
      <c r="U1504" s="19">
        <f t="shared" si="142"/>
        <v>42454.916666666672</v>
      </c>
      <c r="V1504">
        <f t="shared" si="143"/>
        <v>2016</v>
      </c>
    </row>
    <row r="1505" spans="1:22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9">
        <f t="shared" si="140"/>
        <v>42666.347233796296</v>
      </c>
      <c r="K1505">
        <v>1472026801</v>
      </c>
      <c r="L1505" s="19">
        <f t="shared" si="141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138"/>
        <v>108</v>
      </c>
      <c r="R1505">
        <f t="shared" si="139"/>
        <v>56.98</v>
      </c>
      <c r="S1505" t="s">
        <v>8336</v>
      </c>
      <c r="T1505" t="s">
        <v>8337</v>
      </c>
      <c r="U1505" s="19">
        <f t="shared" si="142"/>
        <v>42666.347233796296</v>
      </c>
      <c r="V1505">
        <f t="shared" si="143"/>
        <v>2016</v>
      </c>
    </row>
    <row r="1506" spans="1:22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9">
        <f t="shared" si="140"/>
        <v>41800.356249999997</v>
      </c>
      <c r="K1506">
        <v>1399996024</v>
      </c>
      <c r="L1506" s="19">
        <f t="shared" si="141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138"/>
        <v>278</v>
      </c>
      <c r="R1506">
        <f t="shared" si="139"/>
        <v>67.16</v>
      </c>
      <c r="S1506" t="s">
        <v>8336</v>
      </c>
      <c r="T1506" t="s">
        <v>8337</v>
      </c>
      <c r="U1506" s="19">
        <f t="shared" si="142"/>
        <v>41800.356249999997</v>
      </c>
      <c r="V1506">
        <f t="shared" si="143"/>
        <v>2014</v>
      </c>
    </row>
    <row r="1507" spans="1:22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9">
        <f t="shared" si="140"/>
        <v>42451.834027777775</v>
      </c>
      <c r="K1507">
        <v>1455446303</v>
      </c>
      <c r="L1507" s="19">
        <f t="shared" si="141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138"/>
        <v>104</v>
      </c>
      <c r="R1507">
        <f t="shared" si="139"/>
        <v>48.04</v>
      </c>
      <c r="S1507" t="s">
        <v>8336</v>
      </c>
      <c r="T1507" t="s">
        <v>8337</v>
      </c>
      <c r="U1507" s="19">
        <f t="shared" si="142"/>
        <v>42451.834027777775</v>
      </c>
      <c r="V1507">
        <f t="shared" si="143"/>
        <v>2016</v>
      </c>
    </row>
    <row r="1508" spans="1:22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9">
        <f t="shared" si="140"/>
        <v>41844.785925925928</v>
      </c>
      <c r="K1508">
        <v>1403635904</v>
      </c>
      <c r="L1508" s="19">
        <f t="shared" si="141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138"/>
        <v>111</v>
      </c>
      <c r="R1508">
        <f t="shared" si="139"/>
        <v>38.86</v>
      </c>
      <c r="S1508" t="s">
        <v>8336</v>
      </c>
      <c r="T1508" t="s">
        <v>8337</v>
      </c>
      <c r="U1508" s="19">
        <f t="shared" si="142"/>
        <v>41844.785925925928</v>
      </c>
      <c r="V1508">
        <f t="shared" si="143"/>
        <v>2014</v>
      </c>
    </row>
    <row r="1509" spans="1:22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9">
        <f t="shared" si="140"/>
        <v>40313.340277777781</v>
      </c>
      <c r="K1509">
        <v>1268822909</v>
      </c>
      <c r="L1509" s="19">
        <f t="shared" si="141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 t="shared" si="138"/>
        <v>215</v>
      </c>
      <c r="R1509">
        <f t="shared" si="139"/>
        <v>78.180000000000007</v>
      </c>
      <c r="S1509" t="s">
        <v>8336</v>
      </c>
      <c r="T1509" t="s">
        <v>8337</v>
      </c>
      <c r="U1509" s="19">
        <f t="shared" si="142"/>
        <v>40313.340277777781</v>
      </c>
      <c r="V1509">
        <f t="shared" si="143"/>
        <v>2010</v>
      </c>
    </row>
    <row r="1510" spans="1:22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9">
        <f t="shared" si="140"/>
        <v>41817.614363425928</v>
      </c>
      <c r="K1510">
        <v>1401201881</v>
      </c>
      <c r="L1510" s="19">
        <f t="shared" si="141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138"/>
        <v>111</v>
      </c>
      <c r="R1510">
        <f t="shared" si="139"/>
        <v>97.11</v>
      </c>
      <c r="S1510" t="s">
        <v>8336</v>
      </c>
      <c r="T1510" t="s">
        <v>8337</v>
      </c>
      <c r="U1510" s="19">
        <f t="shared" si="142"/>
        <v>41817.614363425928</v>
      </c>
      <c r="V1510">
        <f t="shared" si="143"/>
        <v>2014</v>
      </c>
    </row>
    <row r="1511" spans="1:22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9">
        <f t="shared" si="140"/>
        <v>42780.957638888889</v>
      </c>
      <c r="K1511">
        <v>1484570885</v>
      </c>
      <c r="L1511" s="19">
        <f t="shared" si="141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138"/>
        <v>124</v>
      </c>
      <c r="R1511">
        <f t="shared" si="139"/>
        <v>110.39</v>
      </c>
      <c r="S1511" t="s">
        <v>8336</v>
      </c>
      <c r="T1511" t="s">
        <v>8337</v>
      </c>
      <c r="U1511" s="19">
        <f t="shared" si="142"/>
        <v>42780.957638888889</v>
      </c>
      <c r="V1511">
        <f t="shared" si="143"/>
        <v>2017</v>
      </c>
    </row>
    <row r="1512" spans="1:22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9">
        <f t="shared" si="140"/>
        <v>41839.385162037033</v>
      </c>
      <c r="K1512">
        <v>1403169278</v>
      </c>
      <c r="L1512" s="19">
        <f t="shared" si="141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 t="shared" si="138"/>
        <v>101</v>
      </c>
      <c r="R1512">
        <f t="shared" si="139"/>
        <v>39.92</v>
      </c>
      <c r="S1512" t="s">
        <v>8336</v>
      </c>
      <c r="T1512" t="s">
        <v>8337</v>
      </c>
      <c r="U1512" s="19">
        <f t="shared" si="142"/>
        <v>41839.385162037033</v>
      </c>
      <c r="V1512">
        <f t="shared" si="143"/>
        <v>2014</v>
      </c>
    </row>
    <row r="1513" spans="1:22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9">
        <f t="shared" si="140"/>
        <v>42326.625046296293</v>
      </c>
      <c r="K1513">
        <v>1445263204</v>
      </c>
      <c r="L1513" s="19">
        <f t="shared" si="141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138"/>
        <v>112</v>
      </c>
      <c r="R1513">
        <f t="shared" si="139"/>
        <v>75.98</v>
      </c>
      <c r="S1513" t="s">
        <v>8336</v>
      </c>
      <c r="T1513" t="s">
        <v>8337</v>
      </c>
      <c r="U1513" s="19">
        <f t="shared" si="142"/>
        <v>42326.625046296293</v>
      </c>
      <c r="V1513">
        <f t="shared" si="143"/>
        <v>2015</v>
      </c>
    </row>
    <row r="1514" spans="1:22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9">
        <f t="shared" si="140"/>
        <v>42771.684479166666</v>
      </c>
      <c r="K1514">
        <v>1483719939</v>
      </c>
      <c r="L1514" s="19">
        <f t="shared" si="141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138"/>
        <v>559</v>
      </c>
      <c r="R1514">
        <f t="shared" si="139"/>
        <v>58.38</v>
      </c>
      <c r="S1514" t="s">
        <v>8336</v>
      </c>
      <c r="T1514" t="s">
        <v>8337</v>
      </c>
      <c r="U1514" s="19">
        <f t="shared" si="142"/>
        <v>42771.684479166666</v>
      </c>
      <c r="V1514">
        <f t="shared" si="143"/>
        <v>2017</v>
      </c>
    </row>
    <row r="1515" spans="1:22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9">
        <f t="shared" si="140"/>
        <v>41836.637337962966</v>
      </c>
      <c r="K1515">
        <v>1402931866</v>
      </c>
      <c r="L1515" s="19">
        <f t="shared" si="141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138"/>
        <v>150</v>
      </c>
      <c r="R1515">
        <f t="shared" si="139"/>
        <v>55.82</v>
      </c>
      <c r="S1515" t="s">
        <v>8336</v>
      </c>
      <c r="T1515" t="s">
        <v>8337</v>
      </c>
      <c r="U1515" s="19">
        <f t="shared" si="142"/>
        <v>41836.637337962966</v>
      </c>
      <c r="V1515">
        <f t="shared" si="143"/>
        <v>2014</v>
      </c>
    </row>
    <row r="1516" spans="1:22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9">
        <f t="shared" si="140"/>
        <v>42274.597685185188</v>
      </c>
      <c r="K1516">
        <v>1439907640</v>
      </c>
      <c r="L1516" s="19">
        <f t="shared" si="141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138"/>
        <v>106</v>
      </c>
      <c r="R1516">
        <f t="shared" si="139"/>
        <v>151.24</v>
      </c>
      <c r="S1516" t="s">
        <v>8336</v>
      </c>
      <c r="T1516" t="s">
        <v>8337</v>
      </c>
      <c r="U1516" s="19">
        <f t="shared" si="142"/>
        <v>42274.597685185188</v>
      </c>
      <c r="V1516">
        <f t="shared" si="143"/>
        <v>2015</v>
      </c>
    </row>
    <row r="1517" spans="1:22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9">
        <f t="shared" si="140"/>
        <v>42445.211770833332</v>
      </c>
      <c r="K1517">
        <v>1455516297</v>
      </c>
      <c r="L1517" s="19">
        <f t="shared" si="141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138"/>
        <v>157</v>
      </c>
      <c r="R1517">
        <f t="shared" si="139"/>
        <v>849.67</v>
      </c>
      <c r="S1517" t="s">
        <v>8336</v>
      </c>
      <c r="T1517" t="s">
        <v>8337</v>
      </c>
      <c r="U1517" s="19">
        <f t="shared" si="142"/>
        <v>42445.211770833332</v>
      </c>
      <c r="V1517">
        <f t="shared" si="143"/>
        <v>2016</v>
      </c>
    </row>
    <row r="1518" spans="1:22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9">
        <f t="shared" si="140"/>
        <v>42649.583333333328</v>
      </c>
      <c r="K1518">
        <v>1473160292</v>
      </c>
      <c r="L1518" s="19">
        <f t="shared" si="141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138"/>
        <v>109</v>
      </c>
      <c r="R1518">
        <f t="shared" si="139"/>
        <v>159.24</v>
      </c>
      <c r="S1518" t="s">
        <v>8336</v>
      </c>
      <c r="T1518" t="s">
        <v>8337</v>
      </c>
      <c r="U1518" s="19">
        <f t="shared" si="142"/>
        <v>42649.583333333328</v>
      </c>
      <c r="V1518">
        <f t="shared" si="143"/>
        <v>2016</v>
      </c>
    </row>
    <row r="1519" spans="1:22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9">
        <f t="shared" si="140"/>
        <v>41979.25</v>
      </c>
      <c r="K1519">
        <v>1415194553</v>
      </c>
      <c r="L1519" s="19">
        <f t="shared" si="141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138"/>
        <v>162</v>
      </c>
      <c r="R1519">
        <f t="shared" si="139"/>
        <v>39.51</v>
      </c>
      <c r="S1519" t="s">
        <v>8336</v>
      </c>
      <c r="T1519" t="s">
        <v>8337</v>
      </c>
      <c r="U1519" s="19">
        <f t="shared" si="142"/>
        <v>41979.25</v>
      </c>
      <c r="V1519">
        <f t="shared" si="143"/>
        <v>2014</v>
      </c>
    </row>
    <row r="1520" spans="1:22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9">
        <f t="shared" si="140"/>
        <v>41790.8200462963</v>
      </c>
      <c r="K1520">
        <v>1398973252</v>
      </c>
      <c r="L1520" s="19">
        <f t="shared" si="141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138"/>
        <v>205</v>
      </c>
      <c r="R1520">
        <f t="shared" si="139"/>
        <v>130.53</v>
      </c>
      <c r="S1520" t="s">
        <v>8336</v>
      </c>
      <c r="T1520" t="s">
        <v>8337</v>
      </c>
      <c r="U1520" s="19">
        <f t="shared" si="142"/>
        <v>41790.8200462963</v>
      </c>
      <c r="V1520">
        <f t="shared" si="143"/>
        <v>2014</v>
      </c>
    </row>
    <row r="1521" spans="1:22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9">
        <f t="shared" si="140"/>
        <v>41810.915972222225</v>
      </c>
      <c r="K1521">
        <v>1400867283</v>
      </c>
      <c r="L1521" s="19">
        <f t="shared" si="141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138"/>
        <v>103</v>
      </c>
      <c r="R1521">
        <f t="shared" si="139"/>
        <v>64.16</v>
      </c>
      <c r="S1521" t="s">
        <v>8336</v>
      </c>
      <c r="T1521" t="s">
        <v>8337</v>
      </c>
      <c r="U1521" s="19">
        <f t="shared" si="142"/>
        <v>41810.915972222225</v>
      </c>
      <c r="V1521">
        <f t="shared" si="143"/>
        <v>2014</v>
      </c>
    </row>
    <row r="1522" spans="1:22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9">
        <f t="shared" si="140"/>
        <v>41992.166666666672</v>
      </c>
      <c r="K1522">
        <v>1415824513</v>
      </c>
      <c r="L1522" s="19">
        <f t="shared" si="141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138"/>
        <v>103</v>
      </c>
      <c r="R1522">
        <f t="shared" si="139"/>
        <v>111.53</v>
      </c>
      <c r="S1522" t="s">
        <v>8336</v>
      </c>
      <c r="T1522" t="s">
        <v>8337</v>
      </c>
      <c r="U1522" s="19">
        <f t="shared" si="142"/>
        <v>41992.166666666672</v>
      </c>
      <c r="V1522">
        <f t="shared" si="143"/>
        <v>2014</v>
      </c>
    </row>
    <row r="1523" spans="1:22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9">
        <f t="shared" si="140"/>
        <v>42528.167719907404</v>
      </c>
      <c r="K1523">
        <v>1462248091</v>
      </c>
      <c r="L1523" s="19">
        <f t="shared" si="141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138"/>
        <v>107</v>
      </c>
      <c r="R1523">
        <f t="shared" si="139"/>
        <v>170.45</v>
      </c>
      <c r="S1523" t="s">
        <v>8336</v>
      </c>
      <c r="T1523" t="s">
        <v>8337</v>
      </c>
      <c r="U1523" s="19">
        <f t="shared" si="142"/>
        <v>42528.167719907404</v>
      </c>
      <c r="V1523">
        <f t="shared" si="143"/>
        <v>2016</v>
      </c>
    </row>
    <row r="1524" spans="1:22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9">
        <f t="shared" si="140"/>
        <v>41929.830312500002</v>
      </c>
      <c r="K1524">
        <v>1410983739</v>
      </c>
      <c r="L1524" s="19">
        <f t="shared" si="141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138"/>
        <v>139</v>
      </c>
      <c r="R1524">
        <f t="shared" si="139"/>
        <v>133.74</v>
      </c>
      <c r="S1524" t="s">
        <v>8336</v>
      </c>
      <c r="T1524" t="s">
        <v>8337</v>
      </c>
      <c r="U1524" s="19">
        <f t="shared" si="142"/>
        <v>41929.830312500002</v>
      </c>
      <c r="V1524">
        <f t="shared" si="143"/>
        <v>2014</v>
      </c>
    </row>
    <row r="1525" spans="1:22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9">
        <f t="shared" si="140"/>
        <v>41996</v>
      </c>
      <c r="K1525">
        <v>1416592916</v>
      </c>
      <c r="L1525" s="19">
        <f t="shared" si="141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138"/>
        <v>125</v>
      </c>
      <c r="R1525">
        <f t="shared" si="139"/>
        <v>95.83</v>
      </c>
      <c r="S1525" t="s">
        <v>8336</v>
      </c>
      <c r="T1525" t="s">
        <v>8337</v>
      </c>
      <c r="U1525" s="19">
        <f t="shared" si="142"/>
        <v>41996</v>
      </c>
      <c r="V1525">
        <f t="shared" si="143"/>
        <v>2014</v>
      </c>
    </row>
    <row r="1526" spans="1:22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9">
        <f t="shared" si="140"/>
        <v>42786.501041666663</v>
      </c>
      <c r="K1526">
        <v>1485000090</v>
      </c>
      <c r="L1526" s="19">
        <f t="shared" si="141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138"/>
        <v>207</v>
      </c>
      <c r="R1526">
        <f t="shared" si="139"/>
        <v>221.79</v>
      </c>
      <c r="S1526" t="s">
        <v>8336</v>
      </c>
      <c r="T1526" t="s">
        <v>8337</v>
      </c>
      <c r="U1526" s="19">
        <f t="shared" si="142"/>
        <v>42786.501041666663</v>
      </c>
      <c r="V1526">
        <f t="shared" si="143"/>
        <v>2017</v>
      </c>
    </row>
    <row r="1527" spans="1:22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9">
        <f t="shared" si="140"/>
        <v>42600.702986111108</v>
      </c>
      <c r="K1527">
        <v>1468947138</v>
      </c>
      <c r="L1527" s="19">
        <f t="shared" si="141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138"/>
        <v>174</v>
      </c>
      <c r="R1527">
        <f t="shared" si="139"/>
        <v>32.32</v>
      </c>
      <c r="S1527" t="s">
        <v>8336</v>
      </c>
      <c r="T1527" t="s">
        <v>8337</v>
      </c>
      <c r="U1527" s="19">
        <f t="shared" si="142"/>
        <v>42600.702986111108</v>
      </c>
      <c r="V1527">
        <f t="shared" si="143"/>
        <v>2016</v>
      </c>
    </row>
    <row r="1528" spans="1:22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9">
        <f t="shared" si="140"/>
        <v>42388.276006944448</v>
      </c>
      <c r="K1528">
        <v>1448951847</v>
      </c>
      <c r="L1528" s="19">
        <f t="shared" si="141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138"/>
        <v>120</v>
      </c>
      <c r="R1528">
        <f t="shared" si="139"/>
        <v>98.84</v>
      </c>
      <c r="S1528" t="s">
        <v>8336</v>
      </c>
      <c r="T1528" t="s">
        <v>8337</v>
      </c>
      <c r="U1528" s="19">
        <f t="shared" si="142"/>
        <v>42388.276006944448</v>
      </c>
      <c r="V1528">
        <f t="shared" si="143"/>
        <v>2015</v>
      </c>
    </row>
    <row r="1529" spans="1:22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9">
        <f t="shared" si="140"/>
        <v>42808.558865740735</v>
      </c>
      <c r="K1529">
        <v>1487082286</v>
      </c>
      <c r="L1529" s="19">
        <f t="shared" si="141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138"/>
        <v>110</v>
      </c>
      <c r="R1529">
        <f t="shared" si="139"/>
        <v>55.22</v>
      </c>
      <c r="S1529" t="s">
        <v>8336</v>
      </c>
      <c r="T1529" t="s">
        <v>8337</v>
      </c>
      <c r="U1529" s="19">
        <f t="shared" si="142"/>
        <v>42808.558865740735</v>
      </c>
      <c r="V1529">
        <f t="shared" si="143"/>
        <v>2017</v>
      </c>
    </row>
    <row r="1530" spans="1:22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9">
        <f t="shared" si="140"/>
        <v>42767</v>
      </c>
      <c r="K1530">
        <v>1483292122</v>
      </c>
      <c r="L1530" s="19">
        <f t="shared" si="141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138"/>
        <v>282</v>
      </c>
      <c r="R1530">
        <f t="shared" si="139"/>
        <v>52.79</v>
      </c>
      <c r="S1530" t="s">
        <v>8336</v>
      </c>
      <c r="T1530" t="s">
        <v>8337</v>
      </c>
      <c r="U1530" s="19">
        <f t="shared" si="142"/>
        <v>42767</v>
      </c>
      <c r="V1530">
        <f t="shared" si="143"/>
        <v>2017</v>
      </c>
    </row>
    <row r="1531" spans="1:22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9">
        <f t="shared" si="140"/>
        <v>42082.587037037039</v>
      </c>
      <c r="K1531">
        <v>1424185520</v>
      </c>
      <c r="L1531" s="19">
        <f t="shared" si="141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138"/>
        <v>101</v>
      </c>
      <c r="R1531">
        <f t="shared" si="139"/>
        <v>135.66999999999999</v>
      </c>
      <c r="S1531" t="s">
        <v>8336</v>
      </c>
      <c r="T1531" t="s">
        <v>8337</v>
      </c>
      <c r="U1531" s="19">
        <f t="shared" si="142"/>
        <v>42082.587037037039</v>
      </c>
      <c r="V1531">
        <f t="shared" si="143"/>
        <v>2015</v>
      </c>
    </row>
    <row r="1532" spans="1:22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9">
        <f t="shared" si="140"/>
        <v>42300.767303240747</v>
      </c>
      <c r="K1532">
        <v>1443464695</v>
      </c>
      <c r="L1532" s="19">
        <f t="shared" si="141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 t="shared" si="138"/>
        <v>135</v>
      </c>
      <c r="R1532">
        <f t="shared" si="139"/>
        <v>53.99</v>
      </c>
      <c r="S1532" t="s">
        <v>8336</v>
      </c>
      <c r="T1532" t="s">
        <v>8337</v>
      </c>
      <c r="U1532" s="19">
        <f t="shared" si="142"/>
        <v>42300.767303240747</v>
      </c>
      <c r="V1532">
        <f t="shared" si="143"/>
        <v>2015</v>
      </c>
    </row>
    <row r="1533" spans="1:22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9">
        <f t="shared" si="140"/>
        <v>41974.125</v>
      </c>
      <c r="K1533">
        <v>1414610126</v>
      </c>
      <c r="L1533" s="19">
        <f t="shared" si="141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138"/>
        <v>176</v>
      </c>
      <c r="R1533">
        <f t="shared" si="139"/>
        <v>56.64</v>
      </c>
      <c r="S1533" t="s">
        <v>8336</v>
      </c>
      <c r="T1533" t="s">
        <v>8337</v>
      </c>
      <c r="U1533" s="19">
        <f t="shared" si="142"/>
        <v>41974.125</v>
      </c>
      <c r="V1533">
        <f t="shared" si="143"/>
        <v>2014</v>
      </c>
    </row>
    <row r="1534" spans="1:22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9">
        <f t="shared" si="140"/>
        <v>42415.625</v>
      </c>
      <c r="K1534">
        <v>1453461865</v>
      </c>
      <c r="L1534" s="19">
        <f t="shared" si="141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138"/>
        <v>484</v>
      </c>
      <c r="R1534">
        <f t="shared" si="139"/>
        <v>82.32</v>
      </c>
      <c r="S1534" t="s">
        <v>8336</v>
      </c>
      <c r="T1534" t="s">
        <v>8337</v>
      </c>
      <c r="U1534" s="19">
        <f t="shared" si="142"/>
        <v>42415.625</v>
      </c>
      <c r="V1534">
        <f t="shared" si="143"/>
        <v>2016</v>
      </c>
    </row>
    <row r="1535" spans="1:22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9">
        <f t="shared" si="140"/>
        <v>42492.165972222225</v>
      </c>
      <c r="K1535">
        <v>1457913777</v>
      </c>
      <c r="L1535" s="19">
        <f t="shared" si="141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138"/>
        <v>145</v>
      </c>
      <c r="R1535">
        <f t="shared" si="139"/>
        <v>88.26</v>
      </c>
      <c r="S1535" t="s">
        <v>8336</v>
      </c>
      <c r="T1535" t="s">
        <v>8337</v>
      </c>
      <c r="U1535" s="19">
        <f t="shared" si="142"/>
        <v>42492.165972222225</v>
      </c>
      <c r="V1535">
        <f t="shared" si="143"/>
        <v>2016</v>
      </c>
    </row>
    <row r="1536" spans="1:22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9">
        <f t="shared" si="140"/>
        <v>42251.67432870371</v>
      </c>
      <c r="K1536">
        <v>1438791062</v>
      </c>
      <c r="L1536" s="19">
        <f t="shared" si="141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 t="shared" si="138"/>
        <v>418</v>
      </c>
      <c r="R1536">
        <f t="shared" si="139"/>
        <v>84.91</v>
      </c>
      <c r="S1536" t="s">
        <v>8336</v>
      </c>
      <c r="T1536" t="s">
        <v>8337</v>
      </c>
      <c r="U1536" s="19">
        <f t="shared" si="142"/>
        <v>42251.67432870371</v>
      </c>
      <c r="V1536">
        <f t="shared" si="143"/>
        <v>2015</v>
      </c>
    </row>
    <row r="1537" spans="1:22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9">
        <f t="shared" si="140"/>
        <v>42513.916666666672</v>
      </c>
      <c r="K1537">
        <v>1461527631</v>
      </c>
      <c r="L1537" s="19">
        <f t="shared" si="141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138"/>
        <v>132</v>
      </c>
      <c r="R1537">
        <f t="shared" si="139"/>
        <v>48.15</v>
      </c>
      <c r="S1537" t="s">
        <v>8336</v>
      </c>
      <c r="T1537" t="s">
        <v>8337</v>
      </c>
      <c r="U1537" s="19">
        <f t="shared" si="142"/>
        <v>42513.916666666672</v>
      </c>
      <c r="V1537">
        <f t="shared" si="143"/>
        <v>2016</v>
      </c>
    </row>
    <row r="1538" spans="1:22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9">
        <f t="shared" si="140"/>
        <v>42243.802199074074</v>
      </c>
      <c r="K1538">
        <v>1438110910</v>
      </c>
      <c r="L1538" s="19">
        <f t="shared" si="141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ref="Q1538:Q1601" si="144">ROUND(E1538/D1538*100,0)</f>
        <v>250</v>
      </c>
      <c r="R1538">
        <f t="shared" ref="R1538:R1601" si="145">IFERROR(ROUND(E1538/N1538,2),0)</f>
        <v>66.02</v>
      </c>
      <c r="S1538" t="s">
        <v>8336</v>
      </c>
      <c r="T1538" t="s">
        <v>8337</v>
      </c>
      <c r="U1538" s="19">
        <f t="shared" si="142"/>
        <v>42243.802199074074</v>
      </c>
      <c r="V1538">
        <f t="shared" si="143"/>
        <v>2015</v>
      </c>
    </row>
    <row r="1539" spans="1:22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9">
        <f t="shared" ref="J1539:J1602" si="146">(((I1539/60)/60)/24)+DATE(1970,1,1)</f>
        <v>42588.75</v>
      </c>
      <c r="K1539">
        <v>1467358427</v>
      </c>
      <c r="L1539" s="19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si="144"/>
        <v>180</v>
      </c>
      <c r="R1539">
        <f t="shared" si="145"/>
        <v>96.38</v>
      </c>
      <c r="S1539" t="s">
        <v>8336</v>
      </c>
      <c r="T1539" t="s">
        <v>8337</v>
      </c>
      <c r="U1539" s="19">
        <f t="shared" ref="U1539:U1602" si="148">(((I1539/60)/60)/24)+DATE(1970,1,1)</f>
        <v>42588.75</v>
      </c>
      <c r="V1539">
        <f t="shared" ref="V1539:V1602" si="149">YEAR(L1539)</f>
        <v>2016</v>
      </c>
    </row>
    <row r="1540" spans="1:22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9">
        <f t="shared" si="146"/>
        <v>42026.782060185185</v>
      </c>
      <c r="K1540">
        <v>1418064370</v>
      </c>
      <c r="L1540" s="19">
        <f t="shared" si="147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144"/>
        <v>103</v>
      </c>
      <c r="R1540">
        <f t="shared" si="145"/>
        <v>156.16999999999999</v>
      </c>
      <c r="S1540" t="s">
        <v>8336</v>
      </c>
      <c r="T1540" t="s">
        <v>8337</v>
      </c>
      <c r="U1540" s="19">
        <f t="shared" si="148"/>
        <v>42026.782060185185</v>
      </c>
      <c r="V1540">
        <f t="shared" si="149"/>
        <v>2014</v>
      </c>
    </row>
    <row r="1541" spans="1:22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9">
        <f t="shared" si="146"/>
        <v>42738.919201388882</v>
      </c>
      <c r="K1541">
        <v>1480629819</v>
      </c>
      <c r="L1541" s="19">
        <f t="shared" si="147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 t="shared" si="144"/>
        <v>136</v>
      </c>
      <c r="R1541">
        <f t="shared" si="145"/>
        <v>95.76</v>
      </c>
      <c r="S1541" t="s">
        <v>8336</v>
      </c>
      <c r="T1541" t="s">
        <v>8337</v>
      </c>
      <c r="U1541" s="19">
        <f t="shared" si="148"/>
        <v>42738.919201388882</v>
      </c>
      <c r="V1541">
        <f t="shared" si="149"/>
        <v>2016</v>
      </c>
    </row>
    <row r="1542" spans="1:22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9">
        <f t="shared" si="146"/>
        <v>41969.052083333328</v>
      </c>
      <c r="K1542">
        <v>1414368616</v>
      </c>
      <c r="L1542" s="19">
        <f t="shared" si="147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144"/>
        <v>118</v>
      </c>
      <c r="R1542">
        <f t="shared" si="145"/>
        <v>180.41</v>
      </c>
      <c r="S1542" t="s">
        <v>8336</v>
      </c>
      <c r="T1542" t="s">
        <v>8337</v>
      </c>
      <c r="U1542" s="19">
        <f t="shared" si="148"/>
        <v>41969.052083333328</v>
      </c>
      <c r="V1542">
        <f t="shared" si="149"/>
        <v>2014</v>
      </c>
    </row>
    <row r="1543" spans="1:22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9">
        <f t="shared" si="146"/>
        <v>42004.712245370371</v>
      </c>
      <c r="K1543">
        <v>1417453538</v>
      </c>
      <c r="L1543" s="19">
        <f t="shared" si="147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144"/>
        <v>0</v>
      </c>
      <c r="R1543">
        <f t="shared" si="145"/>
        <v>3</v>
      </c>
      <c r="S1543" t="s">
        <v>8336</v>
      </c>
      <c r="T1543" t="s">
        <v>8341</v>
      </c>
      <c r="U1543" s="19">
        <f t="shared" si="148"/>
        <v>42004.712245370371</v>
      </c>
      <c r="V1543">
        <f t="shared" si="149"/>
        <v>2014</v>
      </c>
    </row>
    <row r="1544" spans="1:22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9">
        <f t="shared" si="146"/>
        <v>42185.996527777781</v>
      </c>
      <c r="K1544">
        <v>1434412500</v>
      </c>
      <c r="L1544" s="19">
        <f t="shared" si="147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144"/>
        <v>4</v>
      </c>
      <c r="R1544">
        <f t="shared" si="145"/>
        <v>20</v>
      </c>
      <c r="S1544" t="s">
        <v>8336</v>
      </c>
      <c r="T1544" t="s">
        <v>8341</v>
      </c>
      <c r="U1544" s="19">
        <f t="shared" si="148"/>
        <v>42185.996527777781</v>
      </c>
      <c r="V1544">
        <f t="shared" si="149"/>
        <v>2015</v>
      </c>
    </row>
    <row r="1545" spans="1:22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9">
        <f t="shared" si="146"/>
        <v>41965.551319444443</v>
      </c>
      <c r="K1545">
        <v>1414066434</v>
      </c>
      <c r="L1545" s="19">
        <f t="shared" si="147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 t="shared" si="144"/>
        <v>0</v>
      </c>
      <c r="R1545">
        <f t="shared" si="145"/>
        <v>10</v>
      </c>
      <c r="S1545" t="s">
        <v>8336</v>
      </c>
      <c r="T1545" t="s">
        <v>8341</v>
      </c>
      <c r="U1545" s="19">
        <f t="shared" si="148"/>
        <v>41965.551319444443</v>
      </c>
      <c r="V1545">
        <f t="shared" si="149"/>
        <v>2014</v>
      </c>
    </row>
    <row r="1546" spans="1:22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9">
        <f t="shared" si="146"/>
        <v>42095.012499999997</v>
      </c>
      <c r="K1546">
        <v>1424222024</v>
      </c>
      <c r="L1546" s="19">
        <f t="shared" si="147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 t="shared" si="144"/>
        <v>0</v>
      </c>
      <c r="R1546">
        <f t="shared" si="145"/>
        <v>0</v>
      </c>
      <c r="S1546" t="s">
        <v>8336</v>
      </c>
      <c r="T1546" t="s">
        <v>8341</v>
      </c>
      <c r="U1546" s="19">
        <f t="shared" si="148"/>
        <v>42095.012499999997</v>
      </c>
      <c r="V1546">
        <f t="shared" si="149"/>
        <v>2015</v>
      </c>
    </row>
    <row r="1547" spans="1:22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9">
        <f t="shared" si="146"/>
        <v>42065.886111111111</v>
      </c>
      <c r="K1547">
        <v>1422393234</v>
      </c>
      <c r="L1547" s="19">
        <f t="shared" si="147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 t="shared" si="144"/>
        <v>0</v>
      </c>
      <c r="R1547">
        <f t="shared" si="145"/>
        <v>1</v>
      </c>
      <c r="S1547" t="s">
        <v>8336</v>
      </c>
      <c r="T1547" t="s">
        <v>8341</v>
      </c>
      <c r="U1547" s="19">
        <f t="shared" si="148"/>
        <v>42065.886111111111</v>
      </c>
      <c r="V1547">
        <f t="shared" si="149"/>
        <v>2015</v>
      </c>
    </row>
    <row r="1548" spans="1:22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9">
        <f t="shared" si="146"/>
        <v>41899.212951388887</v>
      </c>
      <c r="K1548">
        <v>1405746399</v>
      </c>
      <c r="L1548" s="19">
        <f t="shared" si="147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144"/>
        <v>29</v>
      </c>
      <c r="R1548">
        <f t="shared" si="145"/>
        <v>26.27</v>
      </c>
      <c r="S1548" t="s">
        <v>8336</v>
      </c>
      <c r="T1548" t="s">
        <v>8341</v>
      </c>
      <c r="U1548" s="19">
        <f t="shared" si="148"/>
        <v>41899.212951388887</v>
      </c>
      <c r="V1548">
        <f t="shared" si="149"/>
        <v>2014</v>
      </c>
    </row>
    <row r="1549" spans="1:22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9">
        <f t="shared" si="146"/>
        <v>42789.426875000005</v>
      </c>
      <c r="K1549">
        <v>1487240082</v>
      </c>
      <c r="L1549" s="19">
        <f t="shared" si="147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144"/>
        <v>0</v>
      </c>
      <c r="R1549">
        <f t="shared" si="145"/>
        <v>0</v>
      </c>
      <c r="S1549" t="s">
        <v>8336</v>
      </c>
      <c r="T1549" t="s">
        <v>8341</v>
      </c>
      <c r="U1549" s="19">
        <f t="shared" si="148"/>
        <v>42789.426875000005</v>
      </c>
      <c r="V1549">
        <f t="shared" si="149"/>
        <v>2017</v>
      </c>
    </row>
    <row r="1550" spans="1:22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9">
        <f t="shared" si="146"/>
        <v>42316.923842592587</v>
      </c>
      <c r="K1550">
        <v>1444425020</v>
      </c>
      <c r="L1550" s="19">
        <f t="shared" si="147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144"/>
        <v>9</v>
      </c>
      <c r="R1550">
        <f t="shared" si="145"/>
        <v>60</v>
      </c>
      <c r="S1550" t="s">
        <v>8336</v>
      </c>
      <c r="T1550" t="s">
        <v>8341</v>
      </c>
      <c r="U1550" s="19">
        <f t="shared" si="148"/>
        <v>42316.923842592587</v>
      </c>
      <c r="V1550">
        <f t="shared" si="149"/>
        <v>2015</v>
      </c>
    </row>
    <row r="1551" spans="1:22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9">
        <f t="shared" si="146"/>
        <v>42311.177766203706</v>
      </c>
      <c r="K1551">
        <v>1443928559</v>
      </c>
      <c r="L1551" s="19">
        <f t="shared" si="147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144"/>
        <v>34</v>
      </c>
      <c r="R1551">
        <f t="shared" si="145"/>
        <v>28.33</v>
      </c>
      <c r="S1551" t="s">
        <v>8336</v>
      </c>
      <c r="T1551" t="s">
        <v>8341</v>
      </c>
      <c r="U1551" s="19">
        <f t="shared" si="148"/>
        <v>42311.177766203706</v>
      </c>
      <c r="V1551">
        <f t="shared" si="149"/>
        <v>2015</v>
      </c>
    </row>
    <row r="1552" spans="1:22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9">
        <f t="shared" si="146"/>
        <v>42502.449467592596</v>
      </c>
      <c r="K1552">
        <v>1460458034</v>
      </c>
      <c r="L1552" s="19">
        <f t="shared" si="147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144"/>
        <v>13</v>
      </c>
      <c r="R1552">
        <f t="shared" si="145"/>
        <v>14.43</v>
      </c>
      <c r="S1552" t="s">
        <v>8336</v>
      </c>
      <c r="T1552" t="s">
        <v>8341</v>
      </c>
      <c r="U1552" s="19">
        <f t="shared" si="148"/>
        <v>42502.449467592596</v>
      </c>
      <c r="V1552">
        <f t="shared" si="149"/>
        <v>2016</v>
      </c>
    </row>
    <row r="1553" spans="1:22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9">
        <f t="shared" si="146"/>
        <v>42151.824525462958</v>
      </c>
      <c r="K1553">
        <v>1430164039</v>
      </c>
      <c r="L1553" s="19">
        <f t="shared" si="147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144"/>
        <v>0</v>
      </c>
      <c r="R1553">
        <f t="shared" si="145"/>
        <v>0</v>
      </c>
      <c r="S1553" t="s">
        <v>8336</v>
      </c>
      <c r="T1553" t="s">
        <v>8341</v>
      </c>
      <c r="U1553" s="19">
        <f t="shared" si="148"/>
        <v>42151.824525462958</v>
      </c>
      <c r="V1553">
        <f t="shared" si="149"/>
        <v>2015</v>
      </c>
    </row>
    <row r="1554" spans="1:22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9">
        <f t="shared" si="146"/>
        <v>41913.165972222225</v>
      </c>
      <c r="K1554">
        <v>1410366708</v>
      </c>
      <c r="L1554" s="19">
        <f t="shared" si="147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144"/>
        <v>49</v>
      </c>
      <c r="R1554">
        <f t="shared" si="145"/>
        <v>132.19</v>
      </c>
      <c r="S1554" t="s">
        <v>8336</v>
      </c>
      <c r="T1554" t="s">
        <v>8341</v>
      </c>
      <c r="U1554" s="19">
        <f t="shared" si="148"/>
        <v>41913.165972222225</v>
      </c>
      <c r="V1554">
        <f t="shared" si="149"/>
        <v>2014</v>
      </c>
    </row>
    <row r="1555" spans="1:22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9">
        <f t="shared" si="146"/>
        <v>42249.282951388886</v>
      </c>
      <c r="K1555">
        <v>1438584447</v>
      </c>
      <c r="L1555" s="19">
        <f t="shared" si="147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144"/>
        <v>0</v>
      </c>
      <c r="R1555">
        <f t="shared" si="145"/>
        <v>0</v>
      </c>
      <c r="S1555" t="s">
        <v>8336</v>
      </c>
      <c r="T1555" t="s">
        <v>8341</v>
      </c>
      <c r="U1555" s="19">
        <f t="shared" si="148"/>
        <v>42249.282951388886</v>
      </c>
      <c r="V1555">
        <f t="shared" si="149"/>
        <v>2015</v>
      </c>
    </row>
    <row r="1556" spans="1:22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9">
        <f t="shared" si="146"/>
        <v>42218.252199074079</v>
      </c>
      <c r="K1556">
        <v>1435903390</v>
      </c>
      <c r="L1556" s="19">
        <f t="shared" si="147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144"/>
        <v>0</v>
      </c>
      <c r="R1556">
        <f t="shared" si="145"/>
        <v>0</v>
      </c>
      <c r="S1556" t="s">
        <v>8336</v>
      </c>
      <c r="T1556" t="s">
        <v>8341</v>
      </c>
      <c r="U1556" s="19">
        <f t="shared" si="148"/>
        <v>42218.252199074079</v>
      </c>
      <c r="V1556">
        <f t="shared" si="149"/>
        <v>2015</v>
      </c>
    </row>
    <row r="1557" spans="1:22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9">
        <f t="shared" si="146"/>
        <v>42264.708333333328</v>
      </c>
      <c r="K1557">
        <v>1440513832</v>
      </c>
      <c r="L1557" s="19">
        <f t="shared" si="147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 t="shared" si="144"/>
        <v>0</v>
      </c>
      <c r="R1557">
        <f t="shared" si="145"/>
        <v>0</v>
      </c>
      <c r="S1557" t="s">
        <v>8336</v>
      </c>
      <c r="T1557" t="s">
        <v>8341</v>
      </c>
      <c r="U1557" s="19">
        <f t="shared" si="148"/>
        <v>42264.708333333328</v>
      </c>
      <c r="V1557">
        <f t="shared" si="149"/>
        <v>2015</v>
      </c>
    </row>
    <row r="1558" spans="1:22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9">
        <f t="shared" si="146"/>
        <v>42555.153055555551</v>
      </c>
      <c r="K1558">
        <v>1465011624</v>
      </c>
      <c r="L1558" s="19">
        <f t="shared" si="147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144"/>
        <v>45</v>
      </c>
      <c r="R1558">
        <f t="shared" si="145"/>
        <v>56.42</v>
      </c>
      <c r="S1558" t="s">
        <v>8336</v>
      </c>
      <c r="T1558" t="s">
        <v>8341</v>
      </c>
      <c r="U1558" s="19">
        <f t="shared" si="148"/>
        <v>42555.153055555551</v>
      </c>
      <c r="V1558">
        <f t="shared" si="149"/>
        <v>2016</v>
      </c>
    </row>
    <row r="1559" spans="1:22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9">
        <f t="shared" si="146"/>
        <v>41902.65315972222</v>
      </c>
      <c r="K1559">
        <v>1408549233</v>
      </c>
      <c r="L1559" s="19">
        <f t="shared" si="147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144"/>
        <v>4</v>
      </c>
      <c r="R1559">
        <f t="shared" si="145"/>
        <v>100</v>
      </c>
      <c r="S1559" t="s">
        <v>8336</v>
      </c>
      <c r="T1559" t="s">
        <v>8341</v>
      </c>
      <c r="U1559" s="19">
        <f t="shared" si="148"/>
        <v>41902.65315972222</v>
      </c>
      <c r="V1559">
        <f t="shared" si="149"/>
        <v>2014</v>
      </c>
    </row>
    <row r="1560" spans="1:22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9">
        <f t="shared" si="146"/>
        <v>42244.508333333331</v>
      </c>
      <c r="K1560">
        <v>1435656759</v>
      </c>
      <c r="L1560" s="19">
        <f t="shared" si="147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144"/>
        <v>5</v>
      </c>
      <c r="R1560">
        <f t="shared" si="145"/>
        <v>11.67</v>
      </c>
      <c r="S1560" t="s">
        <v>8336</v>
      </c>
      <c r="T1560" t="s">
        <v>8341</v>
      </c>
      <c r="U1560" s="19">
        <f t="shared" si="148"/>
        <v>42244.508333333331</v>
      </c>
      <c r="V1560">
        <f t="shared" si="149"/>
        <v>2015</v>
      </c>
    </row>
    <row r="1561" spans="1:22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9">
        <f t="shared" si="146"/>
        <v>42123.05322916666</v>
      </c>
      <c r="K1561">
        <v>1428974199</v>
      </c>
      <c r="L1561" s="19">
        <f t="shared" si="147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 t="shared" si="144"/>
        <v>0</v>
      </c>
      <c r="R1561">
        <f t="shared" si="145"/>
        <v>50</v>
      </c>
      <c r="S1561" t="s">
        <v>8336</v>
      </c>
      <c r="T1561" t="s">
        <v>8341</v>
      </c>
      <c r="U1561" s="19">
        <f t="shared" si="148"/>
        <v>42123.05322916666</v>
      </c>
      <c r="V1561">
        <f t="shared" si="149"/>
        <v>2015</v>
      </c>
    </row>
    <row r="1562" spans="1:22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9">
        <f t="shared" si="146"/>
        <v>41956.062418981484</v>
      </c>
      <c r="K1562">
        <v>1414110593</v>
      </c>
      <c r="L1562" s="19">
        <f t="shared" si="147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144"/>
        <v>4</v>
      </c>
      <c r="R1562">
        <f t="shared" si="145"/>
        <v>23.5</v>
      </c>
      <c r="S1562" t="s">
        <v>8336</v>
      </c>
      <c r="T1562" t="s">
        <v>8341</v>
      </c>
      <c r="U1562" s="19">
        <f t="shared" si="148"/>
        <v>41956.062418981484</v>
      </c>
      <c r="V1562">
        <f t="shared" si="149"/>
        <v>2014</v>
      </c>
    </row>
    <row r="1563" spans="1:22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9">
        <f t="shared" si="146"/>
        <v>41585.083368055559</v>
      </c>
      <c r="K1563">
        <v>1381194003</v>
      </c>
      <c r="L1563" s="19">
        <f t="shared" si="147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144"/>
        <v>1</v>
      </c>
      <c r="R1563">
        <f t="shared" si="145"/>
        <v>67</v>
      </c>
      <c r="S1563" t="s">
        <v>8320</v>
      </c>
      <c r="T1563" t="s">
        <v>8342</v>
      </c>
      <c r="U1563" s="19">
        <f t="shared" si="148"/>
        <v>41585.083368055559</v>
      </c>
      <c r="V1563">
        <f t="shared" si="149"/>
        <v>2013</v>
      </c>
    </row>
    <row r="1564" spans="1:22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9">
        <f t="shared" si="146"/>
        <v>40149.034722222219</v>
      </c>
      <c r="K1564">
        <v>1253712916</v>
      </c>
      <c r="L1564" s="19">
        <f t="shared" si="147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 t="shared" si="144"/>
        <v>0</v>
      </c>
      <c r="R1564">
        <f t="shared" si="145"/>
        <v>0</v>
      </c>
      <c r="S1564" t="s">
        <v>8320</v>
      </c>
      <c r="T1564" t="s">
        <v>8342</v>
      </c>
      <c r="U1564" s="19">
        <f t="shared" si="148"/>
        <v>40149.034722222219</v>
      </c>
      <c r="V1564">
        <f t="shared" si="149"/>
        <v>2009</v>
      </c>
    </row>
    <row r="1565" spans="1:22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9">
        <f t="shared" si="146"/>
        <v>41712.700821759259</v>
      </c>
      <c r="K1565">
        <v>1389635351</v>
      </c>
      <c r="L1565" s="19">
        <f t="shared" si="147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144"/>
        <v>1</v>
      </c>
      <c r="R1565">
        <f t="shared" si="145"/>
        <v>42.5</v>
      </c>
      <c r="S1565" t="s">
        <v>8320</v>
      </c>
      <c r="T1565" t="s">
        <v>8342</v>
      </c>
      <c r="U1565" s="19">
        <f t="shared" si="148"/>
        <v>41712.700821759259</v>
      </c>
      <c r="V1565">
        <f t="shared" si="149"/>
        <v>2014</v>
      </c>
    </row>
    <row r="1566" spans="1:22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9">
        <f t="shared" si="146"/>
        <v>42152.836805555555</v>
      </c>
      <c r="K1566">
        <v>1430124509</v>
      </c>
      <c r="L1566" s="19">
        <f t="shared" si="147"/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 t="shared" si="144"/>
        <v>0</v>
      </c>
      <c r="R1566">
        <f t="shared" si="145"/>
        <v>10</v>
      </c>
      <c r="S1566" t="s">
        <v>8320</v>
      </c>
      <c r="T1566" t="s">
        <v>8342</v>
      </c>
      <c r="U1566" s="19">
        <f t="shared" si="148"/>
        <v>42152.836805555555</v>
      </c>
      <c r="V1566">
        <f t="shared" si="149"/>
        <v>2015</v>
      </c>
    </row>
    <row r="1567" spans="1:22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9">
        <f t="shared" si="146"/>
        <v>40702.729872685188</v>
      </c>
      <c r="K1567">
        <v>1304962261</v>
      </c>
      <c r="L1567" s="19">
        <f t="shared" si="147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144"/>
        <v>3</v>
      </c>
      <c r="R1567">
        <f t="shared" si="145"/>
        <v>100</v>
      </c>
      <c r="S1567" t="s">
        <v>8320</v>
      </c>
      <c r="T1567" t="s">
        <v>8342</v>
      </c>
      <c r="U1567" s="19">
        <f t="shared" si="148"/>
        <v>40702.729872685188</v>
      </c>
      <c r="V1567">
        <f t="shared" si="149"/>
        <v>2011</v>
      </c>
    </row>
    <row r="1568" spans="1:22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9">
        <f t="shared" si="146"/>
        <v>42578.916666666672</v>
      </c>
      <c r="K1568">
        <v>1467151204</v>
      </c>
      <c r="L1568" s="19">
        <f t="shared" si="147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144"/>
        <v>21</v>
      </c>
      <c r="R1568">
        <f t="shared" si="145"/>
        <v>108.05</v>
      </c>
      <c r="S1568" t="s">
        <v>8320</v>
      </c>
      <c r="T1568" t="s">
        <v>8342</v>
      </c>
      <c r="U1568" s="19">
        <f t="shared" si="148"/>
        <v>42578.916666666672</v>
      </c>
      <c r="V1568">
        <f t="shared" si="149"/>
        <v>2016</v>
      </c>
    </row>
    <row r="1569" spans="1:22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9">
        <f t="shared" si="146"/>
        <v>41687</v>
      </c>
      <c r="K1569">
        <v>1391293745</v>
      </c>
      <c r="L1569" s="19">
        <f t="shared" si="147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 t="shared" si="144"/>
        <v>4</v>
      </c>
      <c r="R1569">
        <f t="shared" si="145"/>
        <v>26.92</v>
      </c>
      <c r="S1569" t="s">
        <v>8320</v>
      </c>
      <c r="T1569" t="s">
        <v>8342</v>
      </c>
      <c r="U1569" s="19">
        <f t="shared" si="148"/>
        <v>41687</v>
      </c>
      <c r="V1569">
        <f t="shared" si="149"/>
        <v>2014</v>
      </c>
    </row>
    <row r="1570" spans="1:22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9">
        <f t="shared" si="146"/>
        <v>41997.062326388885</v>
      </c>
      <c r="K1570">
        <v>1416360585</v>
      </c>
      <c r="L1570" s="19">
        <f t="shared" si="147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144"/>
        <v>14</v>
      </c>
      <c r="R1570">
        <f t="shared" si="145"/>
        <v>155</v>
      </c>
      <c r="S1570" t="s">
        <v>8320</v>
      </c>
      <c r="T1570" t="s">
        <v>8342</v>
      </c>
      <c r="U1570" s="19">
        <f t="shared" si="148"/>
        <v>41997.062326388885</v>
      </c>
      <c r="V1570">
        <f t="shared" si="149"/>
        <v>2014</v>
      </c>
    </row>
    <row r="1571" spans="1:22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9">
        <f t="shared" si="146"/>
        <v>41419.679560185185</v>
      </c>
      <c r="K1571">
        <v>1366906714</v>
      </c>
      <c r="L1571" s="19">
        <f t="shared" si="147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144"/>
        <v>0</v>
      </c>
      <c r="R1571">
        <f t="shared" si="145"/>
        <v>0</v>
      </c>
      <c r="S1571" t="s">
        <v>8320</v>
      </c>
      <c r="T1571" t="s">
        <v>8342</v>
      </c>
      <c r="U1571" s="19">
        <f t="shared" si="148"/>
        <v>41419.679560185185</v>
      </c>
      <c r="V1571">
        <f t="shared" si="149"/>
        <v>2013</v>
      </c>
    </row>
    <row r="1572" spans="1:22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9">
        <f t="shared" si="146"/>
        <v>42468.771782407406</v>
      </c>
      <c r="K1572">
        <v>1457551882</v>
      </c>
      <c r="L1572" s="19">
        <f t="shared" si="147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144"/>
        <v>41</v>
      </c>
      <c r="R1572">
        <f t="shared" si="145"/>
        <v>47.77</v>
      </c>
      <c r="S1572" t="s">
        <v>8320</v>
      </c>
      <c r="T1572" t="s">
        <v>8342</v>
      </c>
      <c r="U1572" s="19">
        <f t="shared" si="148"/>
        <v>42468.771782407406</v>
      </c>
      <c r="V1572">
        <f t="shared" si="149"/>
        <v>2016</v>
      </c>
    </row>
    <row r="1573" spans="1:22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9">
        <f t="shared" si="146"/>
        <v>42174.769479166673</v>
      </c>
      <c r="K1573">
        <v>1432146483</v>
      </c>
      <c r="L1573" s="19">
        <f t="shared" si="147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 t="shared" si="144"/>
        <v>1</v>
      </c>
      <c r="R1573">
        <f t="shared" si="145"/>
        <v>20</v>
      </c>
      <c r="S1573" t="s">
        <v>8320</v>
      </c>
      <c r="T1573" t="s">
        <v>8342</v>
      </c>
      <c r="U1573" s="19">
        <f t="shared" si="148"/>
        <v>42174.769479166673</v>
      </c>
      <c r="V1573">
        <f t="shared" si="149"/>
        <v>2015</v>
      </c>
    </row>
    <row r="1574" spans="1:22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9">
        <f t="shared" si="146"/>
        <v>42428.999305555553</v>
      </c>
      <c r="K1574">
        <v>1454546859</v>
      </c>
      <c r="L1574" s="19">
        <f t="shared" si="147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144"/>
        <v>5</v>
      </c>
      <c r="R1574">
        <f t="shared" si="145"/>
        <v>41.67</v>
      </c>
      <c r="S1574" t="s">
        <v>8320</v>
      </c>
      <c r="T1574" t="s">
        <v>8342</v>
      </c>
      <c r="U1574" s="19">
        <f t="shared" si="148"/>
        <v>42428.999305555553</v>
      </c>
      <c r="V1574">
        <f t="shared" si="149"/>
        <v>2016</v>
      </c>
    </row>
    <row r="1575" spans="1:22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9">
        <f t="shared" si="146"/>
        <v>42826.165972222225</v>
      </c>
      <c r="K1575">
        <v>1487548802</v>
      </c>
      <c r="L1575" s="19">
        <f t="shared" si="147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144"/>
        <v>2</v>
      </c>
      <c r="R1575">
        <f t="shared" si="145"/>
        <v>74.33</v>
      </c>
      <c r="S1575" t="s">
        <v>8320</v>
      </c>
      <c r="T1575" t="s">
        <v>8342</v>
      </c>
      <c r="U1575" s="19">
        <f t="shared" si="148"/>
        <v>42826.165972222225</v>
      </c>
      <c r="V1575">
        <f t="shared" si="149"/>
        <v>2017</v>
      </c>
    </row>
    <row r="1576" spans="1:22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9">
        <f t="shared" si="146"/>
        <v>42052.927418981482</v>
      </c>
      <c r="K1576">
        <v>1421187329</v>
      </c>
      <c r="L1576" s="19">
        <f t="shared" si="147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144"/>
        <v>5</v>
      </c>
      <c r="R1576">
        <f t="shared" si="145"/>
        <v>84.33</v>
      </c>
      <c r="S1576" t="s">
        <v>8320</v>
      </c>
      <c r="T1576" t="s">
        <v>8342</v>
      </c>
      <c r="U1576" s="19">
        <f t="shared" si="148"/>
        <v>42052.927418981482</v>
      </c>
      <c r="V1576">
        <f t="shared" si="149"/>
        <v>2015</v>
      </c>
    </row>
    <row r="1577" spans="1:22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9">
        <f t="shared" si="146"/>
        <v>41829.524259259262</v>
      </c>
      <c r="K1577">
        <v>1402317296</v>
      </c>
      <c r="L1577" s="19">
        <f t="shared" si="147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 t="shared" si="144"/>
        <v>23</v>
      </c>
      <c r="R1577">
        <f t="shared" si="145"/>
        <v>65.459999999999994</v>
      </c>
      <c r="S1577" t="s">
        <v>8320</v>
      </c>
      <c r="T1577" t="s">
        <v>8342</v>
      </c>
      <c r="U1577" s="19">
        <f t="shared" si="148"/>
        <v>41829.524259259262</v>
      </c>
      <c r="V1577">
        <f t="shared" si="149"/>
        <v>2014</v>
      </c>
    </row>
    <row r="1578" spans="1:22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9">
        <f t="shared" si="146"/>
        <v>42185.879259259258</v>
      </c>
      <c r="K1578">
        <v>1431810368</v>
      </c>
      <c r="L1578" s="19">
        <f t="shared" si="147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144"/>
        <v>13</v>
      </c>
      <c r="R1578">
        <f t="shared" si="145"/>
        <v>65</v>
      </c>
      <c r="S1578" t="s">
        <v>8320</v>
      </c>
      <c r="T1578" t="s">
        <v>8342</v>
      </c>
      <c r="U1578" s="19">
        <f t="shared" si="148"/>
        <v>42185.879259259258</v>
      </c>
      <c r="V1578">
        <f t="shared" si="149"/>
        <v>2015</v>
      </c>
    </row>
    <row r="1579" spans="1:22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9">
        <f t="shared" si="146"/>
        <v>41114.847777777781</v>
      </c>
      <c r="K1579">
        <v>1337977248</v>
      </c>
      <c r="L1579" s="19">
        <f t="shared" si="147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 t="shared" si="144"/>
        <v>1</v>
      </c>
      <c r="R1579">
        <f t="shared" si="145"/>
        <v>27.5</v>
      </c>
      <c r="S1579" t="s">
        <v>8320</v>
      </c>
      <c r="T1579" t="s">
        <v>8342</v>
      </c>
      <c r="U1579" s="19">
        <f t="shared" si="148"/>
        <v>41114.847777777781</v>
      </c>
      <c r="V1579">
        <f t="shared" si="149"/>
        <v>2012</v>
      </c>
    </row>
    <row r="1580" spans="1:22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9">
        <f t="shared" si="146"/>
        <v>40423.083333333336</v>
      </c>
      <c r="K1580">
        <v>1281317691</v>
      </c>
      <c r="L1580" s="19">
        <f t="shared" si="147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144"/>
        <v>11</v>
      </c>
      <c r="R1580">
        <f t="shared" si="145"/>
        <v>51.25</v>
      </c>
      <c r="S1580" t="s">
        <v>8320</v>
      </c>
      <c r="T1580" t="s">
        <v>8342</v>
      </c>
      <c r="U1580" s="19">
        <f t="shared" si="148"/>
        <v>40423.083333333336</v>
      </c>
      <c r="V1580">
        <f t="shared" si="149"/>
        <v>2010</v>
      </c>
    </row>
    <row r="1581" spans="1:22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9">
        <f t="shared" si="146"/>
        <v>41514.996423611112</v>
      </c>
      <c r="K1581">
        <v>1374882891</v>
      </c>
      <c r="L1581" s="19">
        <f t="shared" si="147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144"/>
        <v>1</v>
      </c>
      <c r="R1581">
        <f t="shared" si="145"/>
        <v>14</v>
      </c>
      <c r="S1581" t="s">
        <v>8320</v>
      </c>
      <c r="T1581" t="s">
        <v>8342</v>
      </c>
      <c r="U1581" s="19">
        <f t="shared" si="148"/>
        <v>41514.996423611112</v>
      </c>
      <c r="V1581">
        <f t="shared" si="149"/>
        <v>2013</v>
      </c>
    </row>
    <row r="1582" spans="1:22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9">
        <f t="shared" si="146"/>
        <v>41050.050069444449</v>
      </c>
      <c r="K1582">
        <v>1332378726</v>
      </c>
      <c r="L1582" s="19">
        <f t="shared" si="147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 t="shared" si="144"/>
        <v>0</v>
      </c>
      <c r="R1582">
        <f t="shared" si="145"/>
        <v>0</v>
      </c>
      <c r="S1582" t="s">
        <v>8320</v>
      </c>
      <c r="T1582" t="s">
        <v>8342</v>
      </c>
      <c r="U1582" s="19">
        <f t="shared" si="148"/>
        <v>41050.050069444449</v>
      </c>
      <c r="V1582">
        <f t="shared" si="149"/>
        <v>2012</v>
      </c>
    </row>
    <row r="1583" spans="1:22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9">
        <f t="shared" si="146"/>
        <v>42357.448958333334</v>
      </c>
      <c r="K1583">
        <v>1447757190</v>
      </c>
      <c r="L1583" s="19">
        <f t="shared" si="147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144"/>
        <v>1</v>
      </c>
      <c r="R1583">
        <f t="shared" si="145"/>
        <v>5</v>
      </c>
      <c r="S1583" t="s">
        <v>8336</v>
      </c>
      <c r="T1583" t="s">
        <v>8343</v>
      </c>
      <c r="U1583" s="19">
        <f t="shared" si="148"/>
        <v>42357.448958333334</v>
      </c>
      <c r="V1583">
        <f t="shared" si="149"/>
        <v>2015</v>
      </c>
    </row>
    <row r="1584" spans="1:22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9">
        <f t="shared" si="146"/>
        <v>42303.888888888891</v>
      </c>
      <c r="K1584">
        <v>1440961053</v>
      </c>
      <c r="L1584" s="19">
        <f t="shared" si="147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144"/>
        <v>9</v>
      </c>
      <c r="R1584">
        <f t="shared" si="145"/>
        <v>31</v>
      </c>
      <c r="S1584" t="s">
        <v>8336</v>
      </c>
      <c r="T1584" t="s">
        <v>8343</v>
      </c>
      <c r="U1584" s="19">
        <f t="shared" si="148"/>
        <v>42303.888888888891</v>
      </c>
      <c r="V1584">
        <f t="shared" si="149"/>
        <v>2015</v>
      </c>
    </row>
    <row r="1585" spans="1:22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9">
        <f t="shared" si="146"/>
        <v>41907.904988425929</v>
      </c>
      <c r="K1585">
        <v>1409089391</v>
      </c>
      <c r="L1585" s="19">
        <f t="shared" si="147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144"/>
        <v>0</v>
      </c>
      <c r="R1585">
        <f t="shared" si="145"/>
        <v>15</v>
      </c>
      <c r="S1585" t="s">
        <v>8336</v>
      </c>
      <c r="T1585" t="s">
        <v>8343</v>
      </c>
      <c r="U1585" s="19">
        <f t="shared" si="148"/>
        <v>41907.904988425929</v>
      </c>
      <c r="V1585">
        <f t="shared" si="149"/>
        <v>2014</v>
      </c>
    </row>
    <row r="1586" spans="1:22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9">
        <f t="shared" si="146"/>
        <v>41789.649317129632</v>
      </c>
      <c r="K1586">
        <v>1400600101</v>
      </c>
      <c r="L1586" s="19">
        <f t="shared" si="147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144"/>
        <v>0</v>
      </c>
      <c r="R1586">
        <f t="shared" si="145"/>
        <v>0</v>
      </c>
      <c r="S1586" t="s">
        <v>8336</v>
      </c>
      <c r="T1586" t="s">
        <v>8343</v>
      </c>
      <c r="U1586" s="19">
        <f t="shared" si="148"/>
        <v>41789.649317129632</v>
      </c>
      <c r="V1586">
        <f t="shared" si="149"/>
        <v>2014</v>
      </c>
    </row>
    <row r="1587" spans="1:22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9">
        <f t="shared" si="146"/>
        <v>42729.458333333328</v>
      </c>
      <c r="K1587">
        <v>1480800568</v>
      </c>
      <c r="L1587" s="19">
        <f t="shared" si="147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144"/>
        <v>79</v>
      </c>
      <c r="R1587">
        <f t="shared" si="145"/>
        <v>131.66999999999999</v>
      </c>
      <c r="S1587" t="s">
        <v>8336</v>
      </c>
      <c r="T1587" t="s">
        <v>8343</v>
      </c>
      <c r="U1587" s="19">
        <f t="shared" si="148"/>
        <v>42729.458333333328</v>
      </c>
      <c r="V1587">
        <f t="shared" si="149"/>
        <v>2016</v>
      </c>
    </row>
    <row r="1588" spans="1:22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9">
        <f t="shared" si="146"/>
        <v>42099.062754629631</v>
      </c>
      <c r="K1588">
        <v>1425609022</v>
      </c>
      <c r="L1588" s="19">
        <f t="shared" si="147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 t="shared" si="144"/>
        <v>0</v>
      </c>
      <c r="R1588">
        <f t="shared" si="145"/>
        <v>0</v>
      </c>
      <c r="S1588" t="s">
        <v>8336</v>
      </c>
      <c r="T1588" t="s">
        <v>8343</v>
      </c>
      <c r="U1588" s="19">
        <f t="shared" si="148"/>
        <v>42099.062754629631</v>
      </c>
      <c r="V1588">
        <f t="shared" si="149"/>
        <v>2015</v>
      </c>
    </row>
    <row r="1589" spans="1:22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9">
        <f t="shared" si="146"/>
        <v>41986.950983796298</v>
      </c>
      <c r="K1589">
        <v>1415918965</v>
      </c>
      <c r="L1589" s="19">
        <f t="shared" si="147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144"/>
        <v>0</v>
      </c>
      <c r="R1589">
        <f t="shared" si="145"/>
        <v>1</v>
      </c>
      <c r="S1589" t="s">
        <v>8336</v>
      </c>
      <c r="T1589" t="s">
        <v>8343</v>
      </c>
      <c r="U1589" s="19">
        <f t="shared" si="148"/>
        <v>41986.950983796298</v>
      </c>
      <c r="V1589">
        <f t="shared" si="149"/>
        <v>2014</v>
      </c>
    </row>
    <row r="1590" spans="1:22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9">
        <f t="shared" si="146"/>
        <v>42035.841666666667</v>
      </c>
      <c r="K1590">
        <v>1420091999</v>
      </c>
      <c r="L1590" s="19">
        <f t="shared" si="147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 t="shared" si="144"/>
        <v>0</v>
      </c>
      <c r="R1590">
        <f t="shared" si="145"/>
        <v>0</v>
      </c>
      <c r="S1590" t="s">
        <v>8336</v>
      </c>
      <c r="T1590" t="s">
        <v>8343</v>
      </c>
      <c r="U1590" s="19">
        <f t="shared" si="148"/>
        <v>42035.841666666667</v>
      </c>
      <c r="V1590">
        <f t="shared" si="149"/>
        <v>2015</v>
      </c>
    </row>
    <row r="1591" spans="1:22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9">
        <f t="shared" si="146"/>
        <v>42286.984791666662</v>
      </c>
      <c r="K1591">
        <v>1441841886</v>
      </c>
      <c r="L1591" s="19">
        <f t="shared" si="147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144"/>
        <v>0</v>
      </c>
      <c r="R1591">
        <f t="shared" si="145"/>
        <v>0</v>
      </c>
      <c r="S1591" t="s">
        <v>8336</v>
      </c>
      <c r="T1591" t="s">
        <v>8343</v>
      </c>
      <c r="U1591" s="19">
        <f t="shared" si="148"/>
        <v>42286.984791666662</v>
      </c>
      <c r="V1591">
        <f t="shared" si="149"/>
        <v>2015</v>
      </c>
    </row>
    <row r="1592" spans="1:22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9">
        <f t="shared" si="146"/>
        <v>42270.857222222221</v>
      </c>
      <c r="K1592">
        <v>1440448464</v>
      </c>
      <c r="L1592" s="19">
        <f t="shared" si="147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144"/>
        <v>2</v>
      </c>
      <c r="R1592">
        <f t="shared" si="145"/>
        <v>510</v>
      </c>
      <c r="S1592" t="s">
        <v>8336</v>
      </c>
      <c r="T1592" t="s">
        <v>8343</v>
      </c>
      <c r="U1592" s="19">
        <f t="shared" si="148"/>
        <v>42270.857222222221</v>
      </c>
      <c r="V1592">
        <f t="shared" si="149"/>
        <v>2015</v>
      </c>
    </row>
    <row r="1593" spans="1:22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9">
        <f t="shared" si="146"/>
        <v>42463.68450231482</v>
      </c>
      <c r="K1593">
        <v>1457112341</v>
      </c>
      <c r="L1593" s="19">
        <f t="shared" si="147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144"/>
        <v>29</v>
      </c>
      <c r="R1593">
        <f t="shared" si="145"/>
        <v>44.48</v>
      </c>
      <c r="S1593" t="s">
        <v>8336</v>
      </c>
      <c r="T1593" t="s">
        <v>8343</v>
      </c>
      <c r="U1593" s="19">
        <f t="shared" si="148"/>
        <v>42463.68450231482</v>
      </c>
      <c r="V1593">
        <f t="shared" si="149"/>
        <v>2016</v>
      </c>
    </row>
    <row r="1594" spans="1:22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9">
        <f t="shared" si="146"/>
        <v>42091.031076388885</v>
      </c>
      <c r="K1594">
        <v>1423619085</v>
      </c>
      <c r="L1594" s="19">
        <f t="shared" si="147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 t="shared" si="144"/>
        <v>0</v>
      </c>
      <c r="R1594">
        <f t="shared" si="145"/>
        <v>0</v>
      </c>
      <c r="S1594" t="s">
        <v>8336</v>
      </c>
      <c r="T1594" t="s">
        <v>8343</v>
      </c>
      <c r="U1594" s="19">
        <f t="shared" si="148"/>
        <v>42091.031076388885</v>
      </c>
      <c r="V1594">
        <f t="shared" si="149"/>
        <v>2015</v>
      </c>
    </row>
    <row r="1595" spans="1:22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9">
        <f t="shared" si="146"/>
        <v>42063.845543981486</v>
      </c>
      <c r="K1595">
        <v>1422562655</v>
      </c>
      <c r="L1595" s="19">
        <f t="shared" si="147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144"/>
        <v>0</v>
      </c>
      <c r="R1595">
        <f t="shared" si="145"/>
        <v>1</v>
      </c>
      <c r="S1595" t="s">
        <v>8336</v>
      </c>
      <c r="T1595" t="s">
        <v>8343</v>
      </c>
      <c r="U1595" s="19">
        <f t="shared" si="148"/>
        <v>42063.845543981486</v>
      </c>
      <c r="V1595">
        <f t="shared" si="149"/>
        <v>2015</v>
      </c>
    </row>
    <row r="1596" spans="1:22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9">
        <f t="shared" si="146"/>
        <v>42505.681249999994</v>
      </c>
      <c r="K1596">
        <v>1458147982</v>
      </c>
      <c r="L1596" s="19">
        <f t="shared" si="147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144"/>
        <v>21</v>
      </c>
      <c r="R1596">
        <f t="shared" si="145"/>
        <v>20.5</v>
      </c>
      <c r="S1596" t="s">
        <v>8336</v>
      </c>
      <c r="T1596" t="s">
        <v>8343</v>
      </c>
      <c r="U1596" s="19">
        <f t="shared" si="148"/>
        <v>42505.681249999994</v>
      </c>
      <c r="V1596">
        <f t="shared" si="149"/>
        <v>2016</v>
      </c>
    </row>
    <row r="1597" spans="1:22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9">
        <f t="shared" si="146"/>
        <v>41808.842361111114</v>
      </c>
      <c r="K1597">
        <v>1400634728</v>
      </c>
      <c r="L1597" s="19">
        <f t="shared" si="147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 t="shared" si="144"/>
        <v>0</v>
      </c>
      <c r="R1597">
        <f t="shared" si="145"/>
        <v>40</v>
      </c>
      <c r="S1597" t="s">
        <v>8336</v>
      </c>
      <c r="T1597" t="s">
        <v>8343</v>
      </c>
      <c r="U1597" s="19">
        <f t="shared" si="148"/>
        <v>41808.842361111114</v>
      </c>
      <c r="V1597">
        <f t="shared" si="149"/>
        <v>2014</v>
      </c>
    </row>
    <row r="1598" spans="1:22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9">
        <f t="shared" si="146"/>
        <v>41986.471863425926</v>
      </c>
      <c r="K1598">
        <v>1414577969</v>
      </c>
      <c r="L1598" s="19">
        <f t="shared" si="147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144"/>
        <v>2</v>
      </c>
      <c r="R1598">
        <f t="shared" si="145"/>
        <v>25</v>
      </c>
      <c r="S1598" t="s">
        <v>8336</v>
      </c>
      <c r="T1598" t="s">
        <v>8343</v>
      </c>
      <c r="U1598" s="19">
        <f t="shared" si="148"/>
        <v>41986.471863425926</v>
      </c>
      <c r="V1598">
        <f t="shared" si="149"/>
        <v>2014</v>
      </c>
    </row>
    <row r="1599" spans="1:22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9">
        <f t="shared" si="146"/>
        <v>42633.354131944448</v>
      </c>
      <c r="K1599">
        <v>1471768197</v>
      </c>
      <c r="L1599" s="19">
        <f t="shared" si="147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144"/>
        <v>0</v>
      </c>
      <c r="R1599">
        <f t="shared" si="145"/>
        <v>0</v>
      </c>
      <c r="S1599" t="s">
        <v>8336</v>
      </c>
      <c r="T1599" t="s">
        <v>8343</v>
      </c>
      <c r="U1599" s="19">
        <f t="shared" si="148"/>
        <v>42633.354131944448</v>
      </c>
      <c r="V1599">
        <f t="shared" si="149"/>
        <v>2016</v>
      </c>
    </row>
    <row r="1600" spans="1:22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9">
        <f t="shared" si="146"/>
        <v>42211.667337962965</v>
      </c>
      <c r="K1600">
        <v>1432742458</v>
      </c>
      <c r="L1600" s="19">
        <f t="shared" si="147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144"/>
        <v>0</v>
      </c>
      <c r="R1600">
        <f t="shared" si="145"/>
        <v>1</v>
      </c>
      <c r="S1600" t="s">
        <v>8336</v>
      </c>
      <c r="T1600" t="s">
        <v>8343</v>
      </c>
      <c r="U1600" s="19">
        <f t="shared" si="148"/>
        <v>42211.667337962965</v>
      </c>
      <c r="V1600">
        <f t="shared" si="149"/>
        <v>2015</v>
      </c>
    </row>
    <row r="1601" spans="1:22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9">
        <f t="shared" si="146"/>
        <v>42468.497407407413</v>
      </c>
      <c r="K1601">
        <v>1457528176</v>
      </c>
      <c r="L1601" s="19">
        <f t="shared" si="147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 t="shared" si="144"/>
        <v>0</v>
      </c>
      <c r="R1601">
        <f t="shared" si="145"/>
        <v>0</v>
      </c>
      <c r="S1601" t="s">
        <v>8336</v>
      </c>
      <c r="T1601" t="s">
        <v>8343</v>
      </c>
      <c r="U1601" s="19">
        <f t="shared" si="148"/>
        <v>42468.497407407413</v>
      </c>
      <c r="V1601">
        <f t="shared" si="149"/>
        <v>2016</v>
      </c>
    </row>
    <row r="1602" spans="1:22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9">
        <f t="shared" si="146"/>
        <v>41835.21597222222</v>
      </c>
      <c r="K1602">
        <v>1401585752</v>
      </c>
      <c r="L1602" s="19">
        <f t="shared" si="147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 t="shared" ref="Q1602:Q1665" si="150">ROUND(E1602/D1602*100,0)</f>
        <v>7</v>
      </c>
      <c r="R1602">
        <f t="shared" ref="R1602:R1665" si="151">IFERROR(ROUND(E1602/N1602,2),0)</f>
        <v>40.78</v>
      </c>
      <c r="S1602" t="s">
        <v>8336</v>
      </c>
      <c r="T1602" t="s">
        <v>8343</v>
      </c>
      <c r="U1602" s="19">
        <f t="shared" si="148"/>
        <v>41835.21597222222</v>
      </c>
      <c r="V1602">
        <f t="shared" si="149"/>
        <v>2014</v>
      </c>
    </row>
    <row r="1603" spans="1:22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9">
        <f t="shared" ref="J1603:J1666" si="152">(((I1603/60)/60)/24)+DATE(1970,1,1)</f>
        <v>40668.092974537038</v>
      </c>
      <c r="K1603">
        <v>1301969633</v>
      </c>
      <c r="L1603" s="19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si="150"/>
        <v>108</v>
      </c>
      <c r="R1603">
        <f t="shared" si="151"/>
        <v>48.33</v>
      </c>
      <c r="S1603" t="s">
        <v>8323</v>
      </c>
      <c r="T1603" t="s">
        <v>8324</v>
      </c>
      <c r="U1603" s="19">
        <f t="shared" ref="U1603:U1666" si="154">(((I1603/60)/60)/24)+DATE(1970,1,1)</f>
        <v>40668.092974537038</v>
      </c>
      <c r="V1603">
        <f t="shared" ref="V1603:V1666" si="155">YEAR(L1603)</f>
        <v>2011</v>
      </c>
    </row>
    <row r="1604" spans="1:22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9">
        <f t="shared" si="152"/>
        <v>40830.958333333336</v>
      </c>
      <c r="K1604">
        <v>1314947317</v>
      </c>
      <c r="L1604" s="19">
        <f t="shared" si="153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50"/>
        <v>100</v>
      </c>
      <c r="R1604">
        <f t="shared" si="151"/>
        <v>46.95</v>
      </c>
      <c r="S1604" t="s">
        <v>8323</v>
      </c>
      <c r="T1604" t="s">
        <v>8324</v>
      </c>
      <c r="U1604" s="19">
        <f t="shared" si="154"/>
        <v>40830.958333333336</v>
      </c>
      <c r="V1604">
        <f t="shared" si="155"/>
        <v>2011</v>
      </c>
    </row>
    <row r="1605" spans="1:22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9">
        <f t="shared" si="152"/>
        <v>40936.169664351852</v>
      </c>
      <c r="K1605">
        <v>1322539459</v>
      </c>
      <c r="L1605" s="19">
        <f t="shared" si="153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50"/>
        <v>100</v>
      </c>
      <c r="R1605">
        <f t="shared" si="151"/>
        <v>66.69</v>
      </c>
      <c r="S1605" t="s">
        <v>8323</v>
      </c>
      <c r="T1605" t="s">
        <v>8324</v>
      </c>
      <c r="U1605" s="19">
        <f t="shared" si="154"/>
        <v>40936.169664351852</v>
      </c>
      <c r="V1605">
        <f t="shared" si="155"/>
        <v>2011</v>
      </c>
    </row>
    <row r="1606" spans="1:22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9">
        <f t="shared" si="152"/>
        <v>40985.80364583333</v>
      </c>
      <c r="K1606">
        <v>1328559435</v>
      </c>
      <c r="L1606" s="19">
        <f t="shared" si="153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50"/>
        <v>122</v>
      </c>
      <c r="R1606">
        <f t="shared" si="151"/>
        <v>48.84</v>
      </c>
      <c r="S1606" t="s">
        <v>8323</v>
      </c>
      <c r="T1606" t="s">
        <v>8324</v>
      </c>
      <c r="U1606" s="19">
        <f t="shared" si="154"/>
        <v>40985.80364583333</v>
      </c>
      <c r="V1606">
        <f t="shared" si="155"/>
        <v>2012</v>
      </c>
    </row>
    <row r="1607" spans="1:22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9">
        <f t="shared" si="152"/>
        <v>40756.291666666664</v>
      </c>
      <c r="K1607">
        <v>1311380313</v>
      </c>
      <c r="L1607" s="19">
        <f t="shared" si="153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50"/>
        <v>101</v>
      </c>
      <c r="R1607">
        <f t="shared" si="151"/>
        <v>137.31</v>
      </c>
      <c r="S1607" t="s">
        <v>8323</v>
      </c>
      <c r="T1607" t="s">
        <v>8324</v>
      </c>
      <c r="U1607" s="19">
        <f t="shared" si="154"/>
        <v>40756.291666666664</v>
      </c>
      <c r="V1607">
        <f t="shared" si="155"/>
        <v>2011</v>
      </c>
    </row>
    <row r="1608" spans="1:22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9">
        <f t="shared" si="152"/>
        <v>40626.069884259261</v>
      </c>
      <c r="K1608">
        <v>1293158438</v>
      </c>
      <c r="L1608" s="19">
        <f t="shared" si="153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50"/>
        <v>101</v>
      </c>
      <c r="R1608">
        <f t="shared" si="151"/>
        <v>87.83</v>
      </c>
      <c r="S1608" t="s">
        <v>8323</v>
      </c>
      <c r="T1608" t="s">
        <v>8324</v>
      </c>
      <c r="U1608" s="19">
        <f t="shared" si="154"/>
        <v>40626.069884259261</v>
      </c>
      <c r="V1608">
        <f t="shared" si="155"/>
        <v>2010</v>
      </c>
    </row>
    <row r="1609" spans="1:22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9">
        <f t="shared" si="152"/>
        <v>41074.80846064815</v>
      </c>
      <c r="K1609">
        <v>1337887451</v>
      </c>
      <c r="L1609" s="19">
        <f t="shared" si="153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50"/>
        <v>145</v>
      </c>
      <c r="R1609">
        <f t="shared" si="151"/>
        <v>70.790000000000006</v>
      </c>
      <c r="S1609" t="s">
        <v>8323</v>
      </c>
      <c r="T1609" t="s">
        <v>8324</v>
      </c>
      <c r="U1609" s="19">
        <f t="shared" si="154"/>
        <v>41074.80846064815</v>
      </c>
      <c r="V1609">
        <f t="shared" si="155"/>
        <v>2012</v>
      </c>
    </row>
    <row r="1610" spans="1:22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9">
        <f t="shared" si="152"/>
        <v>41640.226388888892</v>
      </c>
      <c r="K1610">
        <v>1385754986</v>
      </c>
      <c r="L1610" s="19">
        <f t="shared" si="153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50"/>
        <v>101</v>
      </c>
      <c r="R1610">
        <f t="shared" si="151"/>
        <v>52.83</v>
      </c>
      <c r="S1610" t="s">
        <v>8323</v>
      </c>
      <c r="T1610" t="s">
        <v>8324</v>
      </c>
      <c r="U1610" s="19">
        <f t="shared" si="154"/>
        <v>41640.226388888892</v>
      </c>
      <c r="V1610">
        <f t="shared" si="155"/>
        <v>2013</v>
      </c>
    </row>
    <row r="1611" spans="1:22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9">
        <f t="shared" si="152"/>
        <v>40849.333333333336</v>
      </c>
      <c r="K1611">
        <v>1315612909</v>
      </c>
      <c r="L1611" s="19">
        <f t="shared" si="153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50"/>
        <v>118</v>
      </c>
      <c r="R1611">
        <f t="shared" si="151"/>
        <v>443.75</v>
      </c>
      <c r="S1611" t="s">
        <v>8323</v>
      </c>
      <c r="T1611" t="s">
        <v>8324</v>
      </c>
      <c r="U1611" s="19">
        <f t="shared" si="154"/>
        <v>40849.333333333336</v>
      </c>
      <c r="V1611">
        <f t="shared" si="155"/>
        <v>2011</v>
      </c>
    </row>
    <row r="1612" spans="1:22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9">
        <f t="shared" si="152"/>
        <v>41258.924884259257</v>
      </c>
      <c r="K1612">
        <v>1353017510</v>
      </c>
      <c r="L1612" s="19">
        <f t="shared" si="153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50"/>
        <v>272</v>
      </c>
      <c r="R1612">
        <f t="shared" si="151"/>
        <v>48.54</v>
      </c>
      <c r="S1612" t="s">
        <v>8323</v>
      </c>
      <c r="T1612" t="s">
        <v>8324</v>
      </c>
      <c r="U1612" s="19">
        <f t="shared" si="154"/>
        <v>41258.924884259257</v>
      </c>
      <c r="V1612">
        <f t="shared" si="155"/>
        <v>2012</v>
      </c>
    </row>
    <row r="1613" spans="1:22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9">
        <f t="shared" si="152"/>
        <v>41430.00037037037</v>
      </c>
      <c r="K1613">
        <v>1368576032</v>
      </c>
      <c r="L1613" s="19">
        <f t="shared" si="153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50"/>
        <v>125</v>
      </c>
      <c r="R1613">
        <f t="shared" si="151"/>
        <v>37.07</v>
      </c>
      <c r="S1613" t="s">
        <v>8323</v>
      </c>
      <c r="T1613" t="s">
        <v>8324</v>
      </c>
      <c r="U1613" s="19">
        <f t="shared" si="154"/>
        <v>41430.00037037037</v>
      </c>
      <c r="V1613">
        <f t="shared" si="155"/>
        <v>2013</v>
      </c>
    </row>
    <row r="1614" spans="1:22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9">
        <f t="shared" si="152"/>
        <v>41276.874814814815</v>
      </c>
      <c r="K1614">
        <v>1354568384</v>
      </c>
      <c r="L1614" s="19">
        <f t="shared" si="153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50"/>
        <v>110</v>
      </c>
      <c r="R1614">
        <f t="shared" si="151"/>
        <v>50</v>
      </c>
      <c r="S1614" t="s">
        <v>8323</v>
      </c>
      <c r="T1614" t="s">
        <v>8324</v>
      </c>
      <c r="U1614" s="19">
        <f t="shared" si="154"/>
        <v>41276.874814814815</v>
      </c>
      <c r="V1614">
        <f t="shared" si="155"/>
        <v>2012</v>
      </c>
    </row>
    <row r="1615" spans="1:22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9">
        <f t="shared" si="152"/>
        <v>41112.069467592592</v>
      </c>
      <c r="K1615">
        <v>1340329202</v>
      </c>
      <c r="L1615" s="19">
        <f t="shared" si="153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50"/>
        <v>102</v>
      </c>
      <c r="R1615">
        <f t="shared" si="151"/>
        <v>39.04</v>
      </c>
      <c r="S1615" t="s">
        <v>8323</v>
      </c>
      <c r="T1615" t="s">
        <v>8324</v>
      </c>
      <c r="U1615" s="19">
        <f t="shared" si="154"/>
        <v>41112.069467592592</v>
      </c>
      <c r="V1615">
        <f t="shared" si="155"/>
        <v>2012</v>
      </c>
    </row>
    <row r="1616" spans="1:22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9">
        <f t="shared" si="152"/>
        <v>41854.708333333336</v>
      </c>
      <c r="K1616">
        <v>1401924769</v>
      </c>
      <c r="L1616" s="19">
        <f t="shared" si="153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 t="shared" si="150"/>
        <v>103</v>
      </c>
      <c r="R1616">
        <f t="shared" si="151"/>
        <v>66.69</v>
      </c>
      <c r="S1616" t="s">
        <v>8323</v>
      </c>
      <c r="T1616" t="s">
        <v>8324</v>
      </c>
      <c r="U1616" s="19">
        <f t="shared" si="154"/>
        <v>41854.708333333336</v>
      </c>
      <c r="V1616">
        <f t="shared" si="155"/>
        <v>2014</v>
      </c>
    </row>
    <row r="1617" spans="1:22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9">
        <f t="shared" si="152"/>
        <v>40890.092546296299</v>
      </c>
      <c r="K1617">
        <v>1319850796</v>
      </c>
      <c r="L1617" s="19">
        <f t="shared" si="153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50"/>
        <v>114</v>
      </c>
      <c r="R1617">
        <f t="shared" si="151"/>
        <v>67.13</v>
      </c>
      <c r="S1617" t="s">
        <v>8323</v>
      </c>
      <c r="T1617" t="s">
        <v>8324</v>
      </c>
      <c r="U1617" s="19">
        <f t="shared" si="154"/>
        <v>40890.092546296299</v>
      </c>
      <c r="V1617">
        <f t="shared" si="155"/>
        <v>2011</v>
      </c>
    </row>
    <row r="1618" spans="1:22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9">
        <f t="shared" si="152"/>
        <v>41235.916666666664</v>
      </c>
      <c r="K1618">
        <v>1350061821</v>
      </c>
      <c r="L1618" s="19">
        <f t="shared" si="153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50"/>
        <v>104</v>
      </c>
      <c r="R1618">
        <f t="shared" si="151"/>
        <v>66.37</v>
      </c>
      <c r="S1618" t="s">
        <v>8323</v>
      </c>
      <c r="T1618" t="s">
        <v>8324</v>
      </c>
      <c r="U1618" s="19">
        <f t="shared" si="154"/>
        <v>41235.916666666664</v>
      </c>
      <c r="V1618">
        <f t="shared" si="155"/>
        <v>2012</v>
      </c>
    </row>
    <row r="1619" spans="1:22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9">
        <f t="shared" si="152"/>
        <v>41579.791666666664</v>
      </c>
      <c r="K1619">
        <v>1380470188</v>
      </c>
      <c r="L1619" s="19">
        <f t="shared" si="153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50"/>
        <v>146</v>
      </c>
      <c r="R1619">
        <f t="shared" si="151"/>
        <v>64.62</v>
      </c>
      <c r="S1619" t="s">
        <v>8323</v>
      </c>
      <c r="T1619" t="s">
        <v>8324</v>
      </c>
      <c r="U1619" s="19">
        <f t="shared" si="154"/>
        <v>41579.791666666664</v>
      </c>
      <c r="V1619">
        <f t="shared" si="155"/>
        <v>2013</v>
      </c>
    </row>
    <row r="1620" spans="1:22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9">
        <f t="shared" si="152"/>
        <v>41341.654340277775</v>
      </c>
      <c r="K1620">
        <v>1359301335</v>
      </c>
      <c r="L1620" s="19">
        <f t="shared" si="153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50"/>
        <v>105</v>
      </c>
      <c r="R1620">
        <f t="shared" si="151"/>
        <v>58.37</v>
      </c>
      <c r="S1620" t="s">
        <v>8323</v>
      </c>
      <c r="T1620" t="s">
        <v>8324</v>
      </c>
      <c r="U1620" s="19">
        <f t="shared" si="154"/>
        <v>41341.654340277775</v>
      </c>
      <c r="V1620">
        <f t="shared" si="155"/>
        <v>2013</v>
      </c>
    </row>
    <row r="1621" spans="1:22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9">
        <f t="shared" si="152"/>
        <v>41897.18618055556</v>
      </c>
      <c r="K1621">
        <v>1408940886</v>
      </c>
      <c r="L1621" s="19">
        <f t="shared" si="153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 t="shared" si="150"/>
        <v>133</v>
      </c>
      <c r="R1621">
        <f t="shared" si="151"/>
        <v>86.96</v>
      </c>
      <c r="S1621" t="s">
        <v>8323</v>
      </c>
      <c r="T1621" t="s">
        <v>8324</v>
      </c>
      <c r="U1621" s="19">
        <f t="shared" si="154"/>
        <v>41897.18618055556</v>
      </c>
      <c r="V1621">
        <f t="shared" si="155"/>
        <v>2014</v>
      </c>
    </row>
    <row r="1622" spans="1:22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9">
        <f t="shared" si="152"/>
        <v>41328.339583333334</v>
      </c>
      <c r="K1622">
        <v>1361002140</v>
      </c>
      <c r="L1622" s="19">
        <f t="shared" si="153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50"/>
        <v>113</v>
      </c>
      <c r="R1622">
        <f t="shared" si="151"/>
        <v>66.47</v>
      </c>
      <c r="S1622" t="s">
        <v>8323</v>
      </c>
      <c r="T1622" t="s">
        <v>8324</v>
      </c>
      <c r="U1622" s="19">
        <f t="shared" si="154"/>
        <v>41328.339583333334</v>
      </c>
      <c r="V1622">
        <f t="shared" si="155"/>
        <v>2013</v>
      </c>
    </row>
    <row r="1623" spans="1:22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9">
        <f t="shared" si="152"/>
        <v>41057.165972222225</v>
      </c>
      <c r="K1623">
        <v>1333550015</v>
      </c>
      <c r="L1623" s="19">
        <f t="shared" si="153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50"/>
        <v>121</v>
      </c>
      <c r="R1623">
        <f t="shared" si="151"/>
        <v>163.78</v>
      </c>
      <c r="S1623" t="s">
        <v>8323</v>
      </c>
      <c r="T1623" t="s">
        <v>8324</v>
      </c>
      <c r="U1623" s="19">
        <f t="shared" si="154"/>
        <v>41057.165972222225</v>
      </c>
      <c r="V1623">
        <f t="shared" si="155"/>
        <v>2012</v>
      </c>
    </row>
    <row r="1624" spans="1:22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9">
        <f t="shared" si="152"/>
        <v>41990.332638888889</v>
      </c>
      <c r="K1624">
        <v>1415343874</v>
      </c>
      <c r="L1624" s="19">
        <f t="shared" si="153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 t="shared" si="150"/>
        <v>102</v>
      </c>
      <c r="R1624">
        <f t="shared" si="151"/>
        <v>107.98</v>
      </c>
      <c r="S1624" t="s">
        <v>8323</v>
      </c>
      <c r="T1624" t="s">
        <v>8324</v>
      </c>
      <c r="U1624" s="19">
        <f t="shared" si="154"/>
        <v>41990.332638888889</v>
      </c>
      <c r="V1624">
        <f t="shared" si="155"/>
        <v>2014</v>
      </c>
    </row>
    <row r="1625" spans="1:22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9">
        <f t="shared" si="152"/>
        <v>41513.688530092593</v>
      </c>
      <c r="K1625">
        <v>1372437089</v>
      </c>
      <c r="L1625" s="19">
        <f t="shared" si="153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50"/>
        <v>101</v>
      </c>
      <c r="R1625">
        <f t="shared" si="151"/>
        <v>42.11</v>
      </c>
      <c r="S1625" t="s">
        <v>8323</v>
      </c>
      <c r="T1625" t="s">
        <v>8324</v>
      </c>
      <c r="U1625" s="19">
        <f t="shared" si="154"/>
        <v>41513.688530092593</v>
      </c>
      <c r="V1625">
        <f t="shared" si="155"/>
        <v>2013</v>
      </c>
    </row>
    <row r="1626" spans="1:22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9">
        <f t="shared" si="152"/>
        <v>41283.367303240739</v>
      </c>
      <c r="K1626">
        <v>1354265335</v>
      </c>
      <c r="L1626" s="19">
        <f t="shared" si="153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50"/>
        <v>118</v>
      </c>
      <c r="R1626">
        <f t="shared" si="151"/>
        <v>47.2</v>
      </c>
      <c r="S1626" t="s">
        <v>8323</v>
      </c>
      <c r="T1626" t="s">
        <v>8324</v>
      </c>
      <c r="U1626" s="19">
        <f t="shared" si="154"/>
        <v>41283.367303240739</v>
      </c>
      <c r="V1626">
        <f t="shared" si="155"/>
        <v>2012</v>
      </c>
    </row>
    <row r="1627" spans="1:22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9">
        <f t="shared" si="152"/>
        <v>41163.699687500004</v>
      </c>
      <c r="K1627">
        <v>1344962853</v>
      </c>
      <c r="L1627" s="19">
        <f t="shared" si="153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50"/>
        <v>155</v>
      </c>
      <c r="R1627">
        <f t="shared" si="151"/>
        <v>112.02</v>
      </c>
      <c r="S1627" t="s">
        <v>8323</v>
      </c>
      <c r="T1627" t="s">
        <v>8324</v>
      </c>
      <c r="U1627" s="19">
        <f t="shared" si="154"/>
        <v>41163.699687500004</v>
      </c>
      <c r="V1627">
        <f t="shared" si="155"/>
        <v>2012</v>
      </c>
    </row>
    <row r="1628" spans="1:22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9">
        <f t="shared" si="152"/>
        <v>41609.889664351853</v>
      </c>
      <c r="K1628">
        <v>1383337267</v>
      </c>
      <c r="L1628" s="19">
        <f t="shared" si="153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 t="shared" si="150"/>
        <v>101</v>
      </c>
      <c r="R1628">
        <f t="shared" si="151"/>
        <v>74.95</v>
      </c>
      <c r="S1628" t="s">
        <v>8323</v>
      </c>
      <c r="T1628" t="s">
        <v>8324</v>
      </c>
      <c r="U1628" s="19">
        <f t="shared" si="154"/>
        <v>41609.889664351853</v>
      </c>
      <c r="V1628">
        <f t="shared" si="155"/>
        <v>2013</v>
      </c>
    </row>
    <row r="1629" spans="1:22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9">
        <f t="shared" si="152"/>
        <v>41239.207638888889</v>
      </c>
      <c r="K1629">
        <v>1351011489</v>
      </c>
      <c r="L1629" s="19">
        <f t="shared" si="153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50"/>
        <v>117</v>
      </c>
      <c r="R1629">
        <f t="shared" si="151"/>
        <v>61.58</v>
      </c>
      <c r="S1629" t="s">
        <v>8323</v>
      </c>
      <c r="T1629" t="s">
        <v>8324</v>
      </c>
      <c r="U1629" s="19">
        <f t="shared" si="154"/>
        <v>41239.207638888889</v>
      </c>
      <c r="V1629">
        <f t="shared" si="155"/>
        <v>2012</v>
      </c>
    </row>
    <row r="1630" spans="1:22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9">
        <f t="shared" si="152"/>
        <v>41807.737060185187</v>
      </c>
      <c r="K1630">
        <v>1400175682</v>
      </c>
      <c r="L1630" s="19">
        <f t="shared" si="153"/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50"/>
        <v>101</v>
      </c>
      <c r="R1630">
        <f t="shared" si="151"/>
        <v>45.88</v>
      </c>
      <c r="S1630" t="s">
        <v>8323</v>
      </c>
      <c r="T1630" t="s">
        <v>8324</v>
      </c>
      <c r="U1630" s="19">
        <f t="shared" si="154"/>
        <v>41807.737060185187</v>
      </c>
      <c r="V1630">
        <f t="shared" si="155"/>
        <v>2014</v>
      </c>
    </row>
    <row r="1631" spans="1:22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9">
        <f t="shared" si="152"/>
        <v>41690.867280092592</v>
      </c>
      <c r="K1631">
        <v>1389041333</v>
      </c>
      <c r="L1631" s="19">
        <f t="shared" si="153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50"/>
        <v>104</v>
      </c>
      <c r="R1631">
        <f t="shared" si="151"/>
        <v>75.849999999999994</v>
      </c>
      <c r="S1631" t="s">
        <v>8323</v>
      </c>
      <c r="T1631" t="s">
        <v>8324</v>
      </c>
      <c r="U1631" s="19">
        <f t="shared" si="154"/>
        <v>41690.867280092592</v>
      </c>
      <c r="V1631">
        <f t="shared" si="155"/>
        <v>2014</v>
      </c>
    </row>
    <row r="1632" spans="1:22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9">
        <f t="shared" si="152"/>
        <v>40970.290972222225</v>
      </c>
      <c r="K1632">
        <v>1328040375</v>
      </c>
      <c r="L1632" s="19">
        <f t="shared" si="153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50"/>
        <v>265</v>
      </c>
      <c r="R1632">
        <f t="shared" si="151"/>
        <v>84.21</v>
      </c>
      <c r="S1632" t="s">
        <v>8323</v>
      </c>
      <c r="T1632" t="s">
        <v>8324</v>
      </c>
      <c r="U1632" s="19">
        <f t="shared" si="154"/>
        <v>40970.290972222225</v>
      </c>
      <c r="V1632">
        <f t="shared" si="155"/>
        <v>2012</v>
      </c>
    </row>
    <row r="1633" spans="1:22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9">
        <f t="shared" si="152"/>
        <v>41194.859502314815</v>
      </c>
      <c r="K1633">
        <v>1347482261</v>
      </c>
      <c r="L1633" s="19">
        <f t="shared" si="153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50"/>
        <v>156</v>
      </c>
      <c r="R1633">
        <f t="shared" si="151"/>
        <v>117.23</v>
      </c>
      <c r="S1633" t="s">
        <v>8323</v>
      </c>
      <c r="T1633" t="s">
        <v>8324</v>
      </c>
      <c r="U1633" s="19">
        <f t="shared" si="154"/>
        <v>41194.859502314815</v>
      </c>
      <c r="V1633">
        <f t="shared" si="155"/>
        <v>2012</v>
      </c>
    </row>
    <row r="1634" spans="1:22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9">
        <f t="shared" si="152"/>
        <v>40810.340902777774</v>
      </c>
      <c r="K1634">
        <v>1311667854</v>
      </c>
      <c r="L1634" s="19">
        <f t="shared" si="153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 t="shared" si="150"/>
        <v>102</v>
      </c>
      <c r="R1634">
        <f t="shared" si="151"/>
        <v>86.49</v>
      </c>
      <c r="S1634" t="s">
        <v>8323</v>
      </c>
      <c r="T1634" t="s">
        <v>8324</v>
      </c>
      <c r="U1634" s="19">
        <f t="shared" si="154"/>
        <v>40810.340902777774</v>
      </c>
      <c r="V1634">
        <f t="shared" si="155"/>
        <v>2011</v>
      </c>
    </row>
    <row r="1635" spans="1:22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9">
        <f t="shared" si="152"/>
        <v>40924.208333333336</v>
      </c>
      <c r="K1635">
        <v>1324329156</v>
      </c>
      <c r="L1635" s="19">
        <f t="shared" si="153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50"/>
        <v>100</v>
      </c>
      <c r="R1635">
        <f t="shared" si="151"/>
        <v>172.41</v>
      </c>
      <c r="S1635" t="s">
        <v>8323</v>
      </c>
      <c r="T1635" t="s">
        <v>8324</v>
      </c>
      <c r="U1635" s="19">
        <f t="shared" si="154"/>
        <v>40924.208333333336</v>
      </c>
      <c r="V1635">
        <f t="shared" si="155"/>
        <v>2011</v>
      </c>
    </row>
    <row r="1636" spans="1:22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9">
        <f t="shared" si="152"/>
        <v>40696.249305555553</v>
      </c>
      <c r="K1636">
        <v>1303706001</v>
      </c>
      <c r="L1636" s="19">
        <f t="shared" si="153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50"/>
        <v>101</v>
      </c>
      <c r="R1636">
        <f t="shared" si="151"/>
        <v>62.81</v>
      </c>
      <c r="S1636" t="s">
        <v>8323</v>
      </c>
      <c r="T1636" t="s">
        <v>8324</v>
      </c>
      <c r="U1636" s="19">
        <f t="shared" si="154"/>
        <v>40696.249305555553</v>
      </c>
      <c r="V1636">
        <f t="shared" si="155"/>
        <v>2011</v>
      </c>
    </row>
    <row r="1637" spans="1:22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9">
        <f t="shared" si="152"/>
        <v>42562.868761574078</v>
      </c>
      <c r="K1637">
        <v>1463086261</v>
      </c>
      <c r="L1637" s="19">
        <f t="shared" si="153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50"/>
        <v>125</v>
      </c>
      <c r="R1637">
        <f t="shared" si="151"/>
        <v>67.73</v>
      </c>
      <c r="S1637" t="s">
        <v>8323</v>
      </c>
      <c r="T1637" t="s">
        <v>8324</v>
      </c>
      <c r="U1637" s="19">
        <f t="shared" si="154"/>
        <v>42562.868761574078</v>
      </c>
      <c r="V1637">
        <f t="shared" si="155"/>
        <v>2016</v>
      </c>
    </row>
    <row r="1638" spans="1:22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9">
        <f t="shared" si="152"/>
        <v>40706.166666666664</v>
      </c>
      <c r="K1638">
        <v>1304129088</v>
      </c>
      <c r="L1638" s="19">
        <f t="shared" si="153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50"/>
        <v>104</v>
      </c>
      <c r="R1638">
        <f t="shared" si="151"/>
        <v>53.56</v>
      </c>
      <c r="S1638" t="s">
        <v>8323</v>
      </c>
      <c r="T1638" t="s">
        <v>8324</v>
      </c>
      <c r="U1638" s="19">
        <f t="shared" si="154"/>
        <v>40706.166666666664</v>
      </c>
      <c r="V1638">
        <f t="shared" si="155"/>
        <v>2011</v>
      </c>
    </row>
    <row r="1639" spans="1:22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9">
        <f t="shared" si="152"/>
        <v>40178.98541666667</v>
      </c>
      <c r="K1639">
        <v>1257444140</v>
      </c>
      <c r="L1639" s="19">
        <f t="shared" si="153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50"/>
        <v>104</v>
      </c>
      <c r="R1639">
        <f t="shared" si="151"/>
        <v>34.6</v>
      </c>
      <c r="S1639" t="s">
        <v>8323</v>
      </c>
      <c r="T1639" t="s">
        <v>8324</v>
      </c>
      <c r="U1639" s="19">
        <f t="shared" si="154"/>
        <v>40178.98541666667</v>
      </c>
      <c r="V1639">
        <f t="shared" si="155"/>
        <v>2009</v>
      </c>
    </row>
    <row r="1640" spans="1:22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9">
        <f t="shared" si="152"/>
        <v>41333.892361111109</v>
      </c>
      <c r="K1640">
        <v>1358180968</v>
      </c>
      <c r="L1640" s="19">
        <f t="shared" si="153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50"/>
        <v>105</v>
      </c>
      <c r="R1640">
        <f t="shared" si="151"/>
        <v>38.89</v>
      </c>
      <c r="S1640" t="s">
        <v>8323</v>
      </c>
      <c r="T1640" t="s">
        <v>8324</v>
      </c>
      <c r="U1640" s="19">
        <f t="shared" si="154"/>
        <v>41333.892361111109</v>
      </c>
      <c r="V1640">
        <f t="shared" si="155"/>
        <v>2013</v>
      </c>
    </row>
    <row r="1641" spans="1:22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9">
        <f t="shared" si="152"/>
        <v>40971.652372685188</v>
      </c>
      <c r="K1641">
        <v>1328197165</v>
      </c>
      <c r="L1641" s="19">
        <f t="shared" si="153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50"/>
        <v>100</v>
      </c>
      <c r="R1641">
        <f t="shared" si="151"/>
        <v>94.74</v>
      </c>
      <c r="S1641" t="s">
        <v>8323</v>
      </c>
      <c r="T1641" t="s">
        <v>8324</v>
      </c>
      <c r="U1641" s="19">
        <f t="shared" si="154"/>
        <v>40971.652372685188</v>
      </c>
      <c r="V1641">
        <f t="shared" si="155"/>
        <v>2012</v>
      </c>
    </row>
    <row r="1642" spans="1:22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9">
        <f t="shared" si="152"/>
        <v>40393.082638888889</v>
      </c>
      <c r="K1642">
        <v>1279603955</v>
      </c>
      <c r="L1642" s="19">
        <f t="shared" si="153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50"/>
        <v>170</v>
      </c>
      <c r="R1642">
        <f t="shared" si="151"/>
        <v>39.97</v>
      </c>
      <c r="S1642" t="s">
        <v>8323</v>
      </c>
      <c r="T1642" t="s">
        <v>8324</v>
      </c>
      <c r="U1642" s="19">
        <f t="shared" si="154"/>
        <v>40393.082638888889</v>
      </c>
      <c r="V1642">
        <f t="shared" si="155"/>
        <v>2010</v>
      </c>
    </row>
    <row r="1643" spans="1:22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9">
        <f t="shared" si="152"/>
        <v>41992.596574074079</v>
      </c>
      <c r="K1643">
        <v>1416406744</v>
      </c>
      <c r="L1643" s="19">
        <f t="shared" si="153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50"/>
        <v>101</v>
      </c>
      <c r="R1643">
        <f t="shared" si="151"/>
        <v>97.5</v>
      </c>
      <c r="S1643" t="s">
        <v>8323</v>
      </c>
      <c r="T1643" t="s">
        <v>8344</v>
      </c>
      <c r="U1643" s="19">
        <f t="shared" si="154"/>
        <v>41992.596574074079</v>
      </c>
      <c r="V1643">
        <f t="shared" si="155"/>
        <v>2014</v>
      </c>
    </row>
    <row r="1644" spans="1:22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9">
        <f t="shared" si="152"/>
        <v>40708.024618055555</v>
      </c>
      <c r="K1644">
        <v>1306283727</v>
      </c>
      <c r="L1644" s="19">
        <f t="shared" si="153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50"/>
        <v>100</v>
      </c>
      <c r="R1644">
        <f t="shared" si="151"/>
        <v>42.86</v>
      </c>
      <c r="S1644" t="s">
        <v>8323</v>
      </c>
      <c r="T1644" t="s">
        <v>8344</v>
      </c>
      <c r="U1644" s="19">
        <f t="shared" si="154"/>
        <v>40708.024618055555</v>
      </c>
      <c r="V1644">
        <f t="shared" si="155"/>
        <v>2011</v>
      </c>
    </row>
    <row r="1645" spans="1:22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9">
        <f t="shared" si="152"/>
        <v>41176.824212962965</v>
      </c>
      <c r="K1645">
        <v>1345924012</v>
      </c>
      <c r="L1645" s="19">
        <f t="shared" si="153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50"/>
        <v>125</v>
      </c>
      <c r="R1645">
        <f t="shared" si="151"/>
        <v>168.51</v>
      </c>
      <c r="S1645" t="s">
        <v>8323</v>
      </c>
      <c r="T1645" t="s">
        <v>8344</v>
      </c>
      <c r="U1645" s="19">
        <f t="shared" si="154"/>
        <v>41176.824212962965</v>
      </c>
      <c r="V1645">
        <f t="shared" si="155"/>
        <v>2012</v>
      </c>
    </row>
    <row r="1646" spans="1:22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9">
        <f t="shared" si="152"/>
        <v>41235.101388888892</v>
      </c>
      <c r="K1646">
        <v>1348363560</v>
      </c>
      <c r="L1646" s="19">
        <f t="shared" si="153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50"/>
        <v>110</v>
      </c>
      <c r="R1646">
        <f t="shared" si="151"/>
        <v>85.55</v>
      </c>
      <c r="S1646" t="s">
        <v>8323</v>
      </c>
      <c r="T1646" t="s">
        <v>8344</v>
      </c>
      <c r="U1646" s="19">
        <f t="shared" si="154"/>
        <v>41235.101388888892</v>
      </c>
      <c r="V1646">
        <f t="shared" si="155"/>
        <v>2012</v>
      </c>
    </row>
    <row r="1647" spans="1:22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9">
        <f t="shared" si="152"/>
        <v>41535.617361111108</v>
      </c>
      <c r="K1647">
        <v>1378306140</v>
      </c>
      <c r="L1647" s="19">
        <f t="shared" si="153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 t="shared" si="150"/>
        <v>111</v>
      </c>
      <c r="R1647">
        <f t="shared" si="151"/>
        <v>554</v>
      </c>
      <c r="S1647" t="s">
        <v>8323</v>
      </c>
      <c r="T1647" t="s">
        <v>8344</v>
      </c>
      <c r="U1647" s="19">
        <f t="shared" si="154"/>
        <v>41535.617361111108</v>
      </c>
      <c r="V1647">
        <f t="shared" si="155"/>
        <v>2013</v>
      </c>
    </row>
    <row r="1648" spans="1:22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9">
        <f t="shared" si="152"/>
        <v>41865.757638888892</v>
      </c>
      <c r="K1648">
        <v>1405248503</v>
      </c>
      <c r="L1648" s="19">
        <f t="shared" si="153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50"/>
        <v>110</v>
      </c>
      <c r="R1648">
        <f t="shared" si="151"/>
        <v>26.55</v>
      </c>
      <c r="S1648" t="s">
        <v>8323</v>
      </c>
      <c r="T1648" t="s">
        <v>8344</v>
      </c>
      <c r="U1648" s="19">
        <f t="shared" si="154"/>
        <v>41865.757638888892</v>
      </c>
      <c r="V1648">
        <f t="shared" si="155"/>
        <v>2014</v>
      </c>
    </row>
    <row r="1649" spans="1:22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9">
        <f t="shared" si="152"/>
        <v>41069.409456018519</v>
      </c>
      <c r="K1649">
        <v>1336643377</v>
      </c>
      <c r="L1649" s="19">
        <f t="shared" si="153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50"/>
        <v>105</v>
      </c>
      <c r="R1649">
        <f t="shared" si="151"/>
        <v>113.83</v>
      </c>
      <c r="S1649" t="s">
        <v>8323</v>
      </c>
      <c r="T1649" t="s">
        <v>8344</v>
      </c>
      <c r="U1649" s="19">
        <f t="shared" si="154"/>
        <v>41069.409456018519</v>
      </c>
      <c r="V1649">
        <f t="shared" si="155"/>
        <v>2012</v>
      </c>
    </row>
    <row r="1650" spans="1:22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9">
        <f t="shared" si="152"/>
        <v>40622.662986111114</v>
      </c>
      <c r="K1650">
        <v>1298048082</v>
      </c>
      <c r="L1650" s="19">
        <f t="shared" si="153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50"/>
        <v>125</v>
      </c>
      <c r="R1650">
        <f t="shared" si="151"/>
        <v>32.01</v>
      </c>
      <c r="S1650" t="s">
        <v>8323</v>
      </c>
      <c r="T1650" t="s">
        <v>8344</v>
      </c>
      <c r="U1650" s="19">
        <f t="shared" si="154"/>
        <v>40622.662986111114</v>
      </c>
      <c r="V1650">
        <f t="shared" si="155"/>
        <v>2011</v>
      </c>
    </row>
    <row r="1651" spans="1:22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9">
        <f t="shared" si="152"/>
        <v>41782.684664351851</v>
      </c>
      <c r="K1651">
        <v>1396974355</v>
      </c>
      <c r="L1651" s="19">
        <f t="shared" si="153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50"/>
        <v>101</v>
      </c>
      <c r="R1651">
        <f t="shared" si="151"/>
        <v>47.19</v>
      </c>
      <c r="S1651" t="s">
        <v>8323</v>
      </c>
      <c r="T1651" t="s">
        <v>8344</v>
      </c>
      <c r="U1651" s="19">
        <f t="shared" si="154"/>
        <v>41782.684664351851</v>
      </c>
      <c r="V1651">
        <f t="shared" si="155"/>
        <v>2014</v>
      </c>
    </row>
    <row r="1652" spans="1:22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9">
        <f t="shared" si="152"/>
        <v>41556.435613425929</v>
      </c>
      <c r="K1652">
        <v>1378722437</v>
      </c>
      <c r="L1652" s="19">
        <f t="shared" si="153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50"/>
        <v>142</v>
      </c>
      <c r="R1652">
        <f t="shared" si="151"/>
        <v>88.47</v>
      </c>
      <c r="S1652" t="s">
        <v>8323</v>
      </c>
      <c r="T1652" t="s">
        <v>8344</v>
      </c>
      <c r="U1652" s="19">
        <f t="shared" si="154"/>
        <v>41556.435613425929</v>
      </c>
      <c r="V1652">
        <f t="shared" si="155"/>
        <v>2013</v>
      </c>
    </row>
    <row r="1653" spans="1:22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9">
        <f t="shared" si="152"/>
        <v>40659.290972222225</v>
      </c>
      <c r="K1653">
        <v>1300916220</v>
      </c>
      <c r="L1653" s="19">
        <f t="shared" si="153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50"/>
        <v>101</v>
      </c>
      <c r="R1653">
        <f t="shared" si="151"/>
        <v>100.75</v>
      </c>
      <c r="S1653" t="s">
        <v>8323</v>
      </c>
      <c r="T1653" t="s">
        <v>8344</v>
      </c>
      <c r="U1653" s="19">
        <f t="shared" si="154"/>
        <v>40659.290972222225</v>
      </c>
      <c r="V1653">
        <f t="shared" si="155"/>
        <v>2011</v>
      </c>
    </row>
    <row r="1654" spans="1:22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9">
        <f t="shared" si="152"/>
        <v>41602.534641203703</v>
      </c>
      <c r="K1654">
        <v>1382701793</v>
      </c>
      <c r="L1654" s="19">
        <f t="shared" si="153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50"/>
        <v>101</v>
      </c>
      <c r="R1654">
        <f t="shared" si="151"/>
        <v>64.709999999999994</v>
      </c>
      <c r="S1654" t="s">
        <v>8323</v>
      </c>
      <c r="T1654" t="s">
        <v>8344</v>
      </c>
      <c r="U1654" s="19">
        <f t="shared" si="154"/>
        <v>41602.534641203703</v>
      </c>
      <c r="V1654">
        <f t="shared" si="155"/>
        <v>2013</v>
      </c>
    </row>
    <row r="1655" spans="1:22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9">
        <f t="shared" si="152"/>
        <v>40657.834444444445</v>
      </c>
      <c r="K1655">
        <v>1300996896</v>
      </c>
      <c r="L1655" s="19">
        <f t="shared" si="153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50"/>
        <v>174</v>
      </c>
      <c r="R1655">
        <f t="shared" si="151"/>
        <v>51.85</v>
      </c>
      <c r="S1655" t="s">
        <v>8323</v>
      </c>
      <c r="T1655" t="s">
        <v>8344</v>
      </c>
      <c r="U1655" s="19">
        <f t="shared" si="154"/>
        <v>40657.834444444445</v>
      </c>
      <c r="V1655">
        <f t="shared" si="155"/>
        <v>2011</v>
      </c>
    </row>
    <row r="1656" spans="1:22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9">
        <f t="shared" si="152"/>
        <v>41017.890740740739</v>
      </c>
      <c r="K1656">
        <v>1332192160</v>
      </c>
      <c r="L1656" s="19">
        <f t="shared" si="153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50"/>
        <v>120</v>
      </c>
      <c r="R1656">
        <f t="shared" si="151"/>
        <v>38.79</v>
      </c>
      <c r="S1656" t="s">
        <v>8323</v>
      </c>
      <c r="T1656" t="s">
        <v>8344</v>
      </c>
      <c r="U1656" s="19">
        <f t="shared" si="154"/>
        <v>41017.890740740739</v>
      </c>
      <c r="V1656">
        <f t="shared" si="155"/>
        <v>2012</v>
      </c>
    </row>
    <row r="1657" spans="1:22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9">
        <f t="shared" si="152"/>
        <v>41004.750231481477</v>
      </c>
      <c r="K1657">
        <v>1331060420</v>
      </c>
      <c r="L1657" s="19">
        <f t="shared" si="153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50"/>
        <v>143</v>
      </c>
      <c r="R1657">
        <f t="shared" si="151"/>
        <v>44.65</v>
      </c>
      <c r="S1657" t="s">
        <v>8323</v>
      </c>
      <c r="T1657" t="s">
        <v>8344</v>
      </c>
      <c r="U1657" s="19">
        <f t="shared" si="154"/>
        <v>41004.750231481477</v>
      </c>
      <c r="V1657">
        <f t="shared" si="155"/>
        <v>2012</v>
      </c>
    </row>
    <row r="1658" spans="1:22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9">
        <f t="shared" si="152"/>
        <v>41256.928842592592</v>
      </c>
      <c r="K1658">
        <v>1352845052</v>
      </c>
      <c r="L1658" s="19">
        <f t="shared" si="153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50"/>
        <v>100</v>
      </c>
      <c r="R1658">
        <f t="shared" si="151"/>
        <v>156.77000000000001</v>
      </c>
      <c r="S1658" t="s">
        <v>8323</v>
      </c>
      <c r="T1658" t="s">
        <v>8344</v>
      </c>
      <c r="U1658" s="19">
        <f t="shared" si="154"/>
        <v>41256.928842592592</v>
      </c>
      <c r="V1658">
        <f t="shared" si="155"/>
        <v>2012</v>
      </c>
    </row>
    <row r="1659" spans="1:22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9">
        <f t="shared" si="152"/>
        <v>41053.782037037039</v>
      </c>
      <c r="K1659">
        <v>1335293168</v>
      </c>
      <c r="L1659" s="19">
        <f t="shared" si="153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50"/>
        <v>105</v>
      </c>
      <c r="R1659">
        <f t="shared" si="151"/>
        <v>118.7</v>
      </c>
      <c r="S1659" t="s">
        <v>8323</v>
      </c>
      <c r="T1659" t="s">
        <v>8344</v>
      </c>
      <c r="U1659" s="19">
        <f t="shared" si="154"/>
        <v>41053.782037037039</v>
      </c>
      <c r="V1659">
        <f t="shared" si="155"/>
        <v>2012</v>
      </c>
    </row>
    <row r="1660" spans="1:22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9">
        <f t="shared" si="152"/>
        <v>41261.597222222219</v>
      </c>
      <c r="K1660">
        <v>1352524767</v>
      </c>
      <c r="L1660" s="19">
        <f t="shared" si="153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50"/>
        <v>132</v>
      </c>
      <c r="R1660">
        <f t="shared" si="151"/>
        <v>74.150000000000006</v>
      </c>
      <c r="S1660" t="s">
        <v>8323</v>
      </c>
      <c r="T1660" t="s">
        <v>8344</v>
      </c>
      <c r="U1660" s="19">
        <f t="shared" si="154"/>
        <v>41261.597222222219</v>
      </c>
      <c r="V1660">
        <f t="shared" si="155"/>
        <v>2012</v>
      </c>
    </row>
    <row r="1661" spans="1:22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9">
        <f t="shared" si="152"/>
        <v>41625.5</v>
      </c>
      <c r="K1661">
        <v>1384811721</v>
      </c>
      <c r="L1661" s="19">
        <f t="shared" si="153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50"/>
        <v>113</v>
      </c>
      <c r="R1661">
        <f t="shared" si="151"/>
        <v>12.53</v>
      </c>
      <c r="S1661" t="s">
        <v>8323</v>
      </c>
      <c r="T1661" t="s">
        <v>8344</v>
      </c>
      <c r="U1661" s="19">
        <f t="shared" si="154"/>
        <v>41625.5</v>
      </c>
      <c r="V1661">
        <f t="shared" si="155"/>
        <v>2013</v>
      </c>
    </row>
    <row r="1662" spans="1:22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9">
        <f t="shared" si="152"/>
        <v>42490.915972222225</v>
      </c>
      <c r="K1662">
        <v>1459355950</v>
      </c>
      <c r="L1662" s="19">
        <f t="shared" si="153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50"/>
        <v>1254</v>
      </c>
      <c r="R1662">
        <f t="shared" si="151"/>
        <v>27.86</v>
      </c>
      <c r="S1662" t="s">
        <v>8323</v>
      </c>
      <c r="T1662" t="s">
        <v>8344</v>
      </c>
      <c r="U1662" s="19">
        <f t="shared" si="154"/>
        <v>42490.915972222225</v>
      </c>
      <c r="V1662">
        <f t="shared" si="155"/>
        <v>2016</v>
      </c>
    </row>
    <row r="1663" spans="1:22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9">
        <f t="shared" si="152"/>
        <v>42386.875</v>
      </c>
      <c r="K1663">
        <v>1449359831</v>
      </c>
      <c r="L1663" s="19">
        <f t="shared" si="153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50"/>
        <v>103</v>
      </c>
      <c r="R1663">
        <f t="shared" si="151"/>
        <v>80.180000000000007</v>
      </c>
      <c r="S1663" t="s">
        <v>8323</v>
      </c>
      <c r="T1663" t="s">
        <v>8344</v>
      </c>
      <c r="U1663" s="19">
        <f t="shared" si="154"/>
        <v>42386.875</v>
      </c>
      <c r="V1663">
        <f t="shared" si="155"/>
        <v>2015</v>
      </c>
    </row>
    <row r="1664" spans="1:22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9">
        <f t="shared" si="152"/>
        <v>40908.239999999998</v>
      </c>
      <c r="K1664">
        <v>1320122736</v>
      </c>
      <c r="L1664" s="19">
        <f t="shared" si="153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50"/>
        <v>103</v>
      </c>
      <c r="R1664">
        <f t="shared" si="151"/>
        <v>132.44</v>
      </c>
      <c r="S1664" t="s">
        <v>8323</v>
      </c>
      <c r="T1664" t="s">
        <v>8344</v>
      </c>
      <c r="U1664" s="19">
        <f t="shared" si="154"/>
        <v>40908.239999999998</v>
      </c>
      <c r="V1664">
        <f t="shared" si="155"/>
        <v>2011</v>
      </c>
    </row>
    <row r="1665" spans="1:22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9">
        <f t="shared" si="152"/>
        <v>42036.02207175926</v>
      </c>
      <c r="K1665">
        <v>1420158707</v>
      </c>
      <c r="L1665" s="19">
        <f t="shared" si="153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50"/>
        <v>108</v>
      </c>
      <c r="R1665">
        <f t="shared" si="151"/>
        <v>33.75</v>
      </c>
      <c r="S1665" t="s">
        <v>8323</v>
      </c>
      <c r="T1665" t="s">
        <v>8344</v>
      </c>
      <c r="U1665" s="19">
        <f t="shared" si="154"/>
        <v>42036.02207175926</v>
      </c>
      <c r="V1665">
        <f t="shared" si="155"/>
        <v>2015</v>
      </c>
    </row>
    <row r="1666" spans="1:22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9">
        <f t="shared" si="152"/>
        <v>40984.165972222225</v>
      </c>
      <c r="K1666">
        <v>1328033818</v>
      </c>
      <c r="L1666" s="19">
        <f t="shared" si="153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 t="shared" ref="Q1666:Q1729" si="156">ROUND(E1666/D1666*100,0)</f>
        <v>122</v>
      </c>
      <c r="R1666">
        <f t="shared" ref="R1666:R1729" si="157">IFERROR(ROUND(E1666/N1666,2),0)</f>
        <v>34.380000000000003</v>
      </c>
      <c r="S1666" t="s">
        <v>8323</v>
      </c>
      <c r="T1666" t="s">
        <v>8344</v>
      </c>
      <c r="U1666" s="19">
        <f t="shared" si="154"/>
        <v>40984.165972222225</v>
      </c>
      <c r="V1666">
        <f t="shared" si="155"/>
        <v>2012</v>
      </c>
    </row>
    <row r="1667" spans="1:22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9">
        <f t="shared" ref="J1667:J1730" si="158">(((I1667/60)/60)/24)+DATE(1970,1,1)</f>
        <v>40596.125</v>
      </c>
      <c r="K1667">
        <v>1295624113</v>
      </c>
      <c r="L1667" s="19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si="156"/>
        <v>119</v>
      </c>
      <c r="R1667">
        <f t="shared" si="157"/>
        <v>44.96</v>
      </c>
      <c r="S1667" t="s">
        <v>8323</v>
      </c>
      <c r="T1667" t="s">
        <v>8344</v>
      </c>
      <c r="U1667" s="19">
        <f t="shared" ref="U1667:U1730" si="160">(((I1667/60)/60)/24)+DATE(1970,1,1)</f>
        <v>40596.125</v>
      </c>
      <c r="V1667">
        <f t="shared" ref="V1667:V1730" si="161">YEAR(L1667)</f>
        <v>2011</v>
      </c>
    </row>
    <row r="1668" spans="1:22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9">
        <f t="shared" si="158"/>
        <v>41361.211493055554</v>
      </c>
      <c r="K1668">
        <v>1361858673</v>
      </c>
      <c r="L1668" s="19">
        <f t="shared" si="159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56"/>
        <v>161</v>
      </c>
      <c r="R1668">
        <f t="shared" si="157"/>
        <v>41.04</v>
      </c>
      <c r="S1668" t="s">
        <v>8323</v>
      </c>
      <c r="T1668" t="s">
        <v>8344</v>
      </c>
      <c r="U1668" s="19">
        <f t="shared" si="160"/>
        <v>41361.211493055554</v>
      </c>
      <c r="V1668">
        <f t="shared" si="161"/>
        <v>2013</v>
      </c>
    </row>
    <row r="1669" spans="1:22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9">
        <f t="shared" si="158"/>
        <v>41709.290972222225</v>
      </c>
      <c r="K1669">
        <v>1392169298</v>
      </c>
      <c r="L1669" s="19">
        <f t="shared" si="159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56"/>
        <v>127</v>
      </c>
      <c r="R1669">
        <f t="shared" si="157"/>
        <v>52.6</v>
      </c>
      <c r="S1669" t="s">
        <v>8323</v>
      </c>
      <c r="T1669" t="s">
        <v>8344</v>
      </c>
      <c r="U1669" s="19">
        <f t="shared" si="160"/>
        <v>41709.290972222225</v>
      </c>
      <c r="V1669">
        <f t="shared" si="161"/>
        <v>2014</v>
      </c>
    </row>
    <row r="1670" spans="1:22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9">
        <f t="shared" si="158"/>
        <v>40875.191423611112</v>
      </c>
      <c r="K1670">
        <v>1319859339</v>
      </c>
      <c r="L1670" s="19">
        <f t="shared" si="159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 t="shared" si="156"/>
        <v>103</v>
      </c>
      <c r="R1670">
        <f t="shared" si="157"/>
        <v>70.78</v>
      </c>
      <c r="S1670" t="s">
        <v>8323</v>
      </c>
      <c r="T1670" t="s">
        <v>8344</v>
      </c>
      <c r="U1670" s="19">
        <f t="shared" si="160"/>
        <v>40875.191423611112</v>
      </c>
      <c r="V1670">
        <f t="shared" si="161"/>
        <v>2011</v>
      </c>
    </row>
    <row r="1671" spans="1:22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9">
        <f t="shared" si="158"/>
        <v>42521.885138888887</v>
      </c>
      <c r="K1671">
        <v>1459545276</v>
      </c>
      <c r="L1671" s="19">
        <f t="shared" si="159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56"/>
        <v>140</v>
      </c>
      <c r="R1671">
        <f t="shared" si="157"/>
        <v>53.75</v>
      </c>
      <c r="S1671" t="s">
        <v>8323</v>
      </c>
      <c r="T1671" t="s">
        <v>8344</v>
      </c>
      <c r="U1671" s="19">
        <f t="shared" si="160"/>
        <v>42521.885138888887</v>
      </c>
      <c r="V1671">
        <f t="shared" si="161"/>
        <v>2016</v>
      </c>
    </row>
    <row r="1672" spans="1:22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9">
        <f t="shared" si="158"/>
        <v>40364.166666666664</v>
      </c>
      <c r="K1672">
        <v>1273961999</v>
      </c>
      <c r="L1672" s="19">
        <f t="shared" si="159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 t="shared" si="156"/>
        <v>103</v>
      </c>
      <c r="R1672">
        <f t="shared" si="157"/>
        <v>44.61</v>
      </c>
      <c r="S1672" t="s">
        <v>8323</v>
      </c>
      <c r="T1672" t="s">
        <v>8344</v>
      </c>
      <c r="U1672" s="19">
        <f t="shared" si="160"/>
        <v>40364.166666666664</v>
      </c>
      <c r="V1672">
        <f t="shared" si="161"/>
        <v>2010</v>
      </c>
    </row>
    <row r="1673" spans="1:22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9">
        <f t="shared" si="158"/>
        <v>42583.54414351852</v>
      </c>
      <c r="K1673">
        <v>1467464614</v>
      </c>
      <c r="L1673" s="19">
        <f t="shared" si="159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56"/>
        <v>101</v>
      </c>
      <c r="R1673">
        <f t="shared" si="157"/>
        <v>26.15</v>
      </c>
      <c r="S1673" t="s">
        <v>8323</v>
      </c>
      <c r="T1673" t="s">
        <v>8344</v>
      </c>
      <c r="U1673" s="19">
        <f t="shared" si="160"/>
        <v>42583.54414351852</v>
      </c>
      <c r="V1673">
        <f t="shared" si="161"/>
        <v>2016</v>
      </c>
    </row>
    <row r="1674" spans="1:22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9">
        <f t="shared" si="158"/>
        <v>41064.656597222223</v>
      </c>
      <c r="K1674">
        <v>1336232730</v>
      </c>
      <c r="L1674" s="19">
        <f t="shared" si="159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56"/>
        <v>113</v>
      </c>
      <c r="R1674">
        <f t="shared" si="157"/>
        <v>39.18</v>
      </c>
      <c r="S1674" t="s">
        <v>8323</v>
      </c>
      <c r="T1674" t="s">
        <v>8344</v>
      </c>
      <c r="U1674" s="19">
        <f t="shared" si="160"/>
        <v>41064.656597222223</v>
      </c>
      <c r="V1674">
        <f t="shared" si="161"/>
        <v>2012</v>
      </c>
    </row>
    <row r="1675" spans="1:22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9">
        <f t="shared" si="158"/>
        <v>42069.878379629634</v>
      </c>
      <c r="K1675">
        <v>1423083892</v>
      </c>
      <c r="L1675" s="19">
        <f t="shared" si="159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56"/>
        <v>128</v>
      </c>
      <c r="R1675">
        <f t="shared" si="157"/>
        <v>45.59</v>
      </c>
      <c r="S1675" t="s">
        <v>8323</v>
      </c>
      <c r="T1675" t="s">
        <v>8344</v>
      </c>
      <c r="U1675" s="19">
        <f t="shared" si="160"/>
        <v>42069.878379629634</v>
      </c>
      <c r="V1675">
        <f t="shared" si="161"/>
        <v>2015</v>
      </c>
    </row>
    <row r="1676" spans="1:22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9">
        <f t="shared" si="158"/>
        <v>42600.290972222225</v>
      </c>
      <c r="K1676">
        <v>1468852306</v>
      </c>
      <c r="L1676" s="19">
        <f t="shared" si="159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56"/>
        <v>202</v>
      </c>
      <c r="R1676">
        <f t="shared" si="157"/>
        <v>89.25</v>
      </c>
      <c r="S1676" t="s">
        <v>8323</v>
      </c>
      <c r="T1676" t="s">
        <v>8344</v>
      </c>
      <c r="U1676" s="19">
        <f t="shared" si="160"/>
        <v>42600.290972222225</v>
      </c>
      <c r="V1676">
        <f t="shared" si="161"/>
        <v>2016</v>
      </c>
    </row>
    <row r="1677" spans="1:22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9">
        <f t="shared" si="158"/>
        <v>40832.918749999997</v>
      </c>
      <c r="K1677">
        <v>1316194540</v>
      </c>
      <c r="L1677" s="19">
        <f t="shared" si="159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56"/>
        <v>137</v>
      </c>
      <c r="R1677">
        <f t="shared" si="157"/>
        <v>40.42</v>
      </c>
      <c r="S1677" t="s">
        <v>8323</v>
      </c>
      <c r="T1677" t="s">
        <v>8344</v>
      </c>
      <c r="U1677" s="19">
        <f t="shared" si="160"/>
        <v>40832.918749999997</v>
      </c>
      <c r="V1677">
        <f t="shared" si="161"/>
        <v>2011</v>
      </c>
    </row>
    <row r="1678" spans="1:22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9">
        <f t="shared" si="158"/>
        <v>41020.165972222225</v>
      </c>
      <c r="K1678">
        <v>1330968347</v>
      </c>
      <c r="L1678" s="19">
        <f t="shared" si="159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 t="shared" si="156"/>
        <v>115</v>
      </c>
      <c r="R1678">
        <f t="shared" si="157"/>
        <v>82.38</v>
      </c>
      <c r="S1678" t="s">
        <v>8323</v>
      </c>
      <c r="T1678" t="s">
        <v>8344</v>
      </c>
      <c r="U1678" s="19">
        <f t="shared" si="160"/>
        <v>41020.165972222225</v>
      </c>
      <c r="V1678">
        <f t="shared" si="161"/>
        <v>2012</v>
      </c>
    </row>
    <row r="1679" spans="1:22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9">
        <f t="shared" si="158"/>
        <v>42476.249305555553</v>
      </c>
      <c r="K1679">
        <v>1455615976</v>
      </c>
      <c r="L1679" s="19">
        <f t="shared" si="159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56"/>
        <v>112</v>
      </c>
      <c r="R1679">
        <f t="shared" si="157"/>
        <v>159.52000000000001</v>
      </c>
      <c r="S1679" t="s">
        <v>8323</v>
      </c>
      <c r="T1679" t="s">
        <v>8344</v>
      </c>
      <c r="U1679" s="19">
        <f t="shared" si="160"/>
        <v>42476.249305555553</v>
      </c>
      <c r="V1679">
        <f t="shared" si="161"/>
        <v>2016</v>
      </c>
    </row>
    <row r="1680" spans="1:22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9">
        <f t="shared" si="158"/>
        <v>41676.854988425926</v>
      </c>
      <c r="K1680">
        <v>1390509071</v>
      </c>
      <c r="L1680" s="19">
        <f t="shared" si="159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56"/>
        <v>118</v>
      </c>
      <c r="R1680">
        <f t="shared" si="157"/>
        <v>36.24</v>
      </c>
      <c r="S1680" t="s">
        <v>8323</v>
      </c>
      <c r="T1680" t="s">
        <v>8344</v>
      </c>
      <c r="U1680" s="19">
        <f t="shared" si="160"/>
        <v>41676.854988425926</v>
      </c>
      <c r="V1680">
        <f t="shared" si="161"/>
        <v>2014</v>
      </c>
    </row>
    <row r="1681" spans="1:22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9">
        <f t="shared" si="158"/>
        <v>40746.068807870368</v>
      </c>
      <c r="K1681">
        <v>1309311545</v>
      </c>
      <c r="L1681" s="19">
        <f t="shared" si="159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56"/>
        <v>175</v>
      </c>
      <c r="R1681">
        <f t="shared" si="157"/>
        <v>62.5</v>
      </c>
      <c r="S1681" t="s">
        <v>8323</v>
      </c>
      <c r="T1681" t="s">
        <v>8344</v>
      </c>
      <c r="U1681" s="19">
        <f t="shared" si="160"/>
        <v>40746.068807870368</v>
      </c>
      <c r="V1681">
        <f t="shared" si="161"/>
        <v>2011</v>
      </c>
    </row>
    <row r="1682" spans="1:22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9">
        <f t="shared" si="158"/>
        <v>41832.757719907408</v>
      </c>
      <c r="K1682">
        <v>1402596667</v>
      </c>
      <c r="L1682" s="19">
        <f t="shared" si="159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56"/>
        <v>118</v>
      </c>
      <c r="R1682">
        <f t="shared" si="157"/>
        <v>47</v>
      </c>
      <c r="S1682" t="s">
        <v>8323</v>
      </c>
      <c r="T1682" t="s">
        <v>8344</v>
      </c>
      <c r="U1682" s="19">
        <f t="shared" si="160"/>
        <v>41832.757719907408</v>
      </c>
      <c r="V1682">
        <f t="shared" si="161"/>
        <v>2014</v>
      </c>
    </row>
    <row r="1683" spans="1:22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9">
        <f t="shared" si="158"/>
        <v>42823.083333333328</v>
      </c>
      <c r="K1683">
        <v>1486522484</v>
      </c>
      <c r="L1683" s="19">
        <f t="shared" si="159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56"/>
        <v>101</v>
      </c>
      <c r="R1683">
        <f t="shared" si="157"/>
        <v>74.58</v>
      </c>
      <c r="S1683" t="s">
        <v>8323</v>
      </c>
      <c r="T1683" t="s">
        <v>8345</v>
      </c>
      <c r="U1683" s="19">
        <f t="shared" si="160"/>
        <v>42823.083333333328</v>
      </c>
      <c r="V1683">
        <f t="shared" si="161"/>
        <v>2017</v>
      </c>
    </row>
    <row r="1684" spans="1:22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9">
        <f t="shared" si="158"/>
        <v>42839.171990740739</v>
      </c>
      <c r="K1684">
        <v>1486962460</v>
      </c>
      <c r="L1684" s="19">
        <f t="shared" si="159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 t="shared" si="156"/>
        <v>0</v>
      </c>
      <c r="R1684">
        <f t="shared" si="157"/>
        <v>0</v>
      </c>
      <c r="S1684" t="s">
        <v>8323</v>
      </c>
      <c r="T1684" t="s">
        <v>8345</v>
      </c>
      <c r="U1684" s="19">
        <f t="shared" si="160"/>
        <v>42839.171990740739</v>
      </c>
      <c r="V1684">
        <f t="shared" si="161"/>
        <v>2017</v>
      </c>
    </row>
    <row r="1685" spans="1:22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9">
        <f t="shared" si="158"/>
        <v>42832.781689814816</v>
      </c>
      <c r="K1685">
        <v>1489517138</v>
      </c>
      <c r="L1685" s="19">
        <f t="shared" si="159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56"/>
        <v>22</v>
      </c>
      <c r="R1685">
        <f t="shared" si="157"/>
        <v>76</v>
      </c>
      <c r="S1685" t="s">
        <v>8323</v>
      </c>
      <c r="T1685" t="s">
        <v>8345</v>
      </c>
      <c r="U1685" s="19">
        <f t="shared" si="160"/>
        <v>42832.781689814816</v>
      </c>
      <c r="V1685">
        <f t="shared" si="161"/>
        <v>2017</v>
      </c>
    </row>
    <row r="1686" spans="1:22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9">
        <f t="shared" si="158"/>
        <v>42811.773622685185</v>
      </c>
      <c r="K1686">
        <v>1487360041</v>
      </c>
      <c r="L1686" s="19">
        <f t="shared" si="159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56"/>
        <v>109</v>
      </c>
      <c r="R1686">
        <f t="shared" si="157"/>
        <v>86.44</v>
      </c>
      <c r="S1686" t="s">
        <v>8323</v>
      </c>
      <c r="T1686" t="s">
        <v>8345</v>
      </c>
      <c r="U1686" s="19">
        <f t="shared" si="160"/>
        <v>42811.773622685185</v>
      </c>
      <c r="V1686">
        <f t="shared" si="161"/>
        <v>2017</v>
      </c>
    </row>
    <row r="1687" spans="1:22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9">
        <f t="shared" si="158"/>
        <v>42818.208599537036</v>
      </c>
      <c r="K1687">
        <v>1487743223</v>
      </c>
      <c r="L1687" s="19">
        <f t="shared" si="159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56"/>
        <v>103</v>
      </c>
      <c r="R1687">
        <f t="shared" si="157"/>
        <v>24</v>
      </c>
      <c r="S1687" t="s">
        <v>8323</v>
      </c>
      <c r="T1687" t="s">
        <v>8345</v>
      </c>
      <c r="U1687" s="19">
        <f t="shared" si="160"/>
        <v>42818.208599537036</v>
      </c>
      <c r="V1687">
        <f t="shared" si="161"/>
        <v>2017</v>
      </c>
    </row>
    <row r="1688" spans="1:22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9">
        <f t="shared" si="158"/>
        <v>42852.802303240736</v>
      </c>
      <c r="K1688">
        <v>1488140119</v>
      </c>
      <c r="L1688" s="19">
        <f t="shared" si="159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 t="shared" si="156"/>
        <v>0</v>
      </c>
      <c r="R1688">
        <f t="shared" si="157"/>
        <v>18</v>
      </c>
      <c r="S1688" t="s">
        <v>8323</v>
      </c>
      <c r="T1688" t="s">
        <v>8345</v>
      </c>
      <c r="U1688" s="19">
        <f t="shared" si="160"/>
        <v>42852.802303240736</v>
      </c>
      <c r="V1688">
        <f t="shared" si="161"/>
        <v>2017</v>
      </c>
    </row>
    <row r="1689" spans="1:22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9">
        <f t="shared" si="158"/>
        <v>42835.84375</v>
      </c>
      <c r="K1689">
        <v>1488935245</v>
      </c>
      <c r="L1689" s="19">
        <f t="shared" si="159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56"/>
        <v>31</v>
      </c>
      <c r="R1689">
        <f t="shared" si="157"/>
        <v>80.13</v>
      </c>
      <c r="S1689" t="s">
        <v>8323</v>
      </c>
      <c r="T1689" t="s">
        <v>8345</v>
      </c>
      <c r="U1689" s="19">
        <f t="shared" si="160"/>
        <v>42835.84375</v>
      </c>
      <c r="V1689">
        <f t="shared" si="161"/>
        <v>2017</v>
      </c>
    </row>
    <row r="1690" spans="1:22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9">
        <f t="shared" si="158"/>
        <v>42834.492986111116</v>
      </c>
      <c r="K1690">
        <v>1489150194</v>
      </c>
      <c r="L1690" s="19">
        <f t="shared" si="159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56"/>
        <v>44</v>
      </c>
      <c r="R1690">
        <f t="shared" si="157"/>
        <v>253.14</v>
      </c>
      <c r="S1690" t="s">
        <v>8323</v>
      </c>
      <c r="T1690" t="s">
        <v>8345</v>
      </c>
      <c r="U1690" s="19">
        <f t="shared" si="160"/>
        <v>42834.492986111116</v>
      </c>
      <c r="V1690">
        <f t="shared" si="161"/>
        <v>2017</v>
      </c>
    </row>
    <row r="1691" spans="1:22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9">
        <f t="shared" si="158"/>
        <v>42810.900810185187</v>
      </c>
      <c r="K1691">
        <v>1487111830</v>
      </c>
      <c r="L1691" s="19">
        <f t="shared" si="159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56"/>
        <v>100</v>
      </c>
      <c r="R1691">
        <f t="shared" si="157"/>
        <v>171.43</v>
      </c>
      <c r="S1691" t="s">
        <v>8323</v>
      </c>
      <c r="T1691" t="s">
        <v>8345</v>
      </c>
      <c r="U1691" s="19">
        <f t="shared" si="160"/>
        <v>42810.900810185187</v>
      </c>
      <c r="V1691">
        <f t="shared" si="161"/>
        <v>2017</v>
      </c>
    </row>
    <row r="1692" spans="1:22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9">
        <f t="shared" si="158"/>
        <v>42831.389374999999</v>
      </c>
      <c r="K1692">
        <v>1488882042</v>
      </c>
      <c r="L1692" s="19">
        <f t="shared" si="159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56"/>
        <v>25</v>
      </c>
      <c r="R1692">
        <f t="shared" si="157"/>
        <v>57.73</v>
      </c>
      <c r="S1692" t="s">
        <v>8323</v>
      </c>
      <c r="T1692" t="s">
        <v>8345</v>
      </c>
      <c r="U1692" s="19">
        <f t="shared" si="160"/>
        <v>42831.389374999999</v>
      </c>
      <c r="V1692">
        <f t="shared" si="161"/>
        <v>2017</v>
      </c>
    </row>
    <row r="1693" spans="1:22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9">
        <f t="shared" si="158"/>
        <v>42828.041666666672</v>
      </c>
      <c r="K1693">
        <v>1488387008</v>
      </c>
      <c r="L1693" s="19">
        <f t="shared" si="159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 t="shared" si="156"/>
        <v>33</v>
      </c>
      <c r="R1693">
        <f t="shared" si="157"/>
        <v>264.26</v>
      </c>
      <c r="S1693" t="s">
        <v>8323</v>
      </c>
      <c r="T1693" t="s">
        <v>8345</v>
      </c>
      <c r="U1693" s="19">
        <f t="shared" si="160"/>
        <v>42828.041666666672</v>
      </c>
      <c r="V1693">
        <f t="shared" si="161"/>
        <v>2017</v>
      </c>
    </row>
    <row r="1694" spans="1:22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9">
        <f t="shared" si="158"/>
        <v>42820.999305555553</v>
      </c>
      <c r="K1694">
        <v>1487734667</v>
      </c>
      <c r="L1694" s="19">
        <f t="shared" si="159"/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56"/>
        <v>48</v>
      </c>
      <c r="R1694">
        <f t="shared" si="157"/>
        <v>159.33000000000001</v>
      </c>
      <c r="S1694" t="s">
        <v>8323</v>
      </c>
      <c r="T1694" t="s">
        <v>8345</v>
      </c>
      <c r="U1694" s="19">
        <f t="shared" si="160"/>
        <v>42820.999305555553</v>
      </c>
      <c r="V1694">
        <f t="shared" si="161"/>
        <v>2017</v>
      </c>
    </row>
    <row r="1695" spans="1:22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9">
        <f t="shared" si="158"/>
        <v>42834.833333333328</v>
      </c>
      <c r="K1695">
        <v>1489097112</v>
      </c>
      <c r="L1695" s="19">
        <f t="shared" si="159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56"/>
        <v>9</v>
      </c>
      <c r="R1695">
        <f t="shared" si="157"/>
        <v>35</v>
      </c>
      <c r="S1695" t="s">
        <v>8323</v>
      </c>
      <c r="T1695" t="s">
        <v>8345</v>
      </c>
      <c r="U1695" s="19">
        <f t="shared" si="160"/>
        <v>42834.833333333328</v>
      </c>
      <c r="V1695">
        <f t="shared" si="161"/>
        <v>2017</v>
      </c>
    </row>
    <row r="1696" spans="1:22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9">
        <f t="shared" si="158"/>
        <v>42821.191666666666</v>
      </c>
      <c r="K1696">
        <v>1488038674</v>
      </c>
      <c r="L1696" s="19">
        <f t="shared" si="159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 t="shared" si="156"/>
        <v>0</v>
      </c>
      <c r="R1696">
        <f t="shared" si="157"/>
        <v>5</v>
      </c>
      <c r="S1696" t="s">
        <v>8323</v>
      </c>
      <c r="T1696" t="s">
        <v>8345</v>
      </c>
      <c r="U1696" s="19">
        <f t="shared" si="160"/>
        <v>42821.191666666666</v>
      </c>
      <c r="V1696">
        <f t="shared" si="161"/>
        <v>2017</v>
      </c>
    </row>
    <row r="1697" spans="1:22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9">
        <f t="shared" si="158"/>
        <v>42835.041666666672</v>
      </c>
      <c r="K1697">
        <v>1488847514</v>
      </c>
      <c r="L1697" s="19">
        <f t="shared" si="159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56"/>
        <v>12</v>
      </c>
      <c r="R1697">
        <f t="shared" si="157"/>
        <v>61.09</v>
      </c>
      <c r="S1697" t="s">
        <v>8323</v>
      </c>
      <c r="T1697" t="s">
        <v>8345</v>
      </c>
      <c r="U1697" s="19">
        <f t="shared" si="160"/>
        <v>42835.041666666672</v>
      </c>
      <c r="V1697">
        <f t="shared" si="161"/>
        <v>2017</v>
      </c>
    </row>
    <row r="1698" spans="1:22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9">
        <f t="shared" si="158"/>
        <v>42826.027905092589</v>
      </c>
      <c r="K1698">
        <v>1488418811</v>
      </c>
      <c r="L1698" s="19">
        <f t="shared" si="159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 t="shared" si="156"/>
        <v>0</v>
      </c>
      <c r="R1698">
        <f t="shared" si="157"/>
        <v>0</v>
      </c>
      <c r="S1698" t="s">
        <v>8323</v>
      </c>
      <c r="T1698" t="s">
        <v>8345</v>
      </c>
      <c r="U1698" s="19">
        <f t="shared" si="160"/>
        <v>42826.027905092589</v>
      </c>
      <c r="V1698">
        <f t="shared" si="161"/>
        <v>2017</v>
      </c>
    </row>
    <row r="1699" spans="1:22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9">
        <f t="shared" si="158"/>
        <v>42834.991296296299</v>
      </c>
      <c r="K1699">
        <v>1489193248</v>
      </c>
      <c r="L1699" s="19">
        <f t="shared" si="159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 t="shared" si="156"/>
        <v>20</v>
      </c>
      <c r="R1699">
        <f t="shared" si="157"/>
        <v>114.82</v>
      </c>
      <c r="S1699" t="s">
        <v>8323</v>
      </c>
      <c r="T1699" t="s">
        <v>8345</v>
      </c>
      <c r="U1699" s="19">
        <f t="shared" si="160"/>
        <v>42834.991296296299</v>
      </c>
      <c r="V1699">
        <f t="shared" si="161"/>
        <v>2017</v>
      </c>
    </row>
    <row r="1700" spans="1:22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9">
        <f t="shared" si="158"/>
        <v>42820.147916666669</v>
      </c>
      <c r="K1700">
        <v>1488430760</v>
      </c>
      <c r="L1700" s="19">
        <f t="shared" si="159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 t="shared" si="156"/>
        <v>0</v>
      </c>
      <c r="R1700">
        <f t="shared" si="157"/>
        <v>0</v>
      </c>
      <c r="S1700" t="s">
        <v>8323</v>
      </c>
      <c r="T1700" t="s">
        <v>8345</v>
      </c>
      <c r="U1700" s="19">
        <f t="shared" si="160"/>
        <v>42820.147916666669</v>
      </c>
      <c r="V1700">
        <f t="shared" si="161"/>
        <v>2017</v>
      </c>
    </row>
    <row r="1701" spans="1:22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9">
        <f t="shared" si="158"/>
        <v>42836.863946759258</v>
      </c>
      <c r="K1701">
        <v>1489351445</v>
      </c>
      <c r="L1701" s="19">
        <f t="shared" si="159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56"/>
        <v>4</v>
      </c>
      <c r="R1701">
        <f t="shared" si="157"/>
        <v>54</v>
      </c>
      <c r="S1701" t="s">
        <v>8323</v>
      </c>
      <c r="T1701" t="s">
        <v>8345</v>
      </c>
      <c r="U1701" s="19">
        <f t="shared" si="160"/>
        <v>42836.863946759258</v>
      </c>
      <c r="V1701">
        <f t="shared" si="161"/>
        <v>2017</v>
      </c>
    </row>
    <row r="1702" spans="1:22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9">
        <f t="shared" si="158"/>
        <v>42826.166666666672</v>
      </c>
      <c r="K1702">
        <v>1488418990</v>
      </c>
      <c r="L1702" s="19">
        <f t="shared" si="159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56"/>
        <v>26</v>
      </c>
      <c r="R1702">
        <f t="shared" si="157"/>
        <v>65.97</v>
      </c>
      <c r="S1702" t="s">
        <v>8323</v>
      </c>
      <c r="T1702" t="s">
        <v>8345</v>
      </c>
      <c r="U1702" s="19">
        <f t="shared" si="160"/>
        <v>42826.166666666672</v>
      </c>
      <c r="V1702">
        <f t="shared" si="161"/>
        <v>2017</v>
      </c>
    </row>
    <row r="1703" spans="1:22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9">
        <f t="shared" si="158"/>
        <v>42019.664409722223</v>
      </c>
      <c r="K1703">
        <v>1418745405</v>
      </c>
      <c r="L1703" s="19">
        <f t="shared" si="159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156"/>
        <v>0</v>
      </c>
      <c r="R1703">
        <f t="shared" si="157"/>
        <v>5</v>
      </c>
      <c r="S1703" t="s">
        <v>8323</v>
      </c>
      <c r="T1703" t="s">
        <v>8345</v>
      </c>
      <c r="U1703" s="19">
        <f t="shared" si="160"/>
        <v>42019.664409722223</v>
      </c>
      <c r="V1703">
        <f t="shared" si="161"/>
        <v>2014</v>
      </c>
    </row>
    <row r="1704" spans="1:22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9">
        <f t="shared" si="158"/>
        <v>42093.828125</v>
      </c>
      <c r="K1704">
        <v>1425156750</v>
      </c>
      <c r="L1704" s="19">
        <f t="shared" si="159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 t="shared" si="156"/>
        <v>0</v>
      </c>
      <c r="R1704">
        <f t="shared" si="157"/>
        <v>1</v>
      </c>
      <c r="S1704" t="s">
        <v>8323</v>
      </c>
      <c r="T1704" t="s">
        <v>8345</v>
      </c>
      <c r="U1704" s="19">
        <f t="shared" si="160"/>
        <v>42093.828125</v>
      </c>
      <c r="V1704">
        <f t="shared" si="161"/>
        <v>2015</v>
      </c>
    </row>
    <row r="1705" spans="1:22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9">
        <f t="shared" si="158"/>
        <v>42247.281678240746</v>
      </c>
      <c r="K1705">
        <v>1435819537</v>
      </c>
      <c r="L1705" s="19">
        <f t="shared" si="159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 t="shared" si="156"/>
        <v>1</v>
      </c>
      <c r="R1705">
        <f t="shared" si="157"/>
        <v>25.5</v>
      </c>
      <c r="S1705" t="s">
        <v>8323</v>
      </c>
      <c r="T1705" t="s">
        <v>8345</v>
      </c>
      <c r="U1705" s="19">
        <f t="shared" si="160"/>
        <v>42247.281678240746</v>
      </c>
      <c r="V1705">
        <f t="shared" si="161"/>
        <v>2015</v>
      </c>
    </row>
    <row r="1706" spans="1:22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9">
        <f t="shared" si="158"/>
        <v>42051.139733796299</v>
      </c>
      <c r="K1706">
        <v>1421464873</v>
      </c>
      <c r="L1706" s="19">
        <f t="shared" si="159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56"/>
        <v>65</v>
      </c>
      <c r="R1706">
        <f t="shared" si="157"/>
        <v>118.36</v>
      </c>
      <c r="S1706" t="s">
        <v>8323</v>
      </c>
      <c r="T1706" t="s">
        <v>8345</v>
      </c>
      <c r="U1706" s="19">
        <f t="shared" si="160"/>
        <v>42051.139733796299</v>
      </c>
      <c r="V1706">
        <f t="shared" si="161"/>
        <v>2015</v>
      </c>
    </row>
    <row r="1707" spans="1:22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9">
        <f t="shared" si="158"/>
        <v>42256.666666666672</v>
      </c>
      <c r="K1707">
        <v>1440807846</v>
      </c>
      <c r="L1707" s="19">
        <f t="shared" si="159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 t="shared" si="156"/>
        <v>0</v>
      </c>
      <c r="R1707">
        <f t="shared" si="157"/>
        <v>0</v>
      </c>
      <c r="S1707" t="s">
        <v>8323</v>
      </c>
      <c r="T1707" t="s">
        <v>8345</v>
      </c>
      <c r="U1707" s="19">
        <f t="shared" si="160"/>
        <v>42256.666666666672</v>
      </c>
      <c r="V1707">
        <f t="shared" si="161"/>
        <v>2015</v>
      </c>
    </row>
    <row r="1708" spans="1:22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9">
        <f t="shared" si="158"/>
        <v>42239.306388888886</v>
      </c>
      <c r="K1708">
        <v>1435130472</v>
      </c>
      <c r="L1708" s="19">
        <f t="shared" si="159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156"/>
        <v>0</v>
      </c>
      <c r="R1708">
        <f t="shared" si="157"/>
        <v>0</v>
      </c>
      <c r="S1708" t="s">
        <v>8323</v>
      </c>
      <c r="T1708" t="s">
        <v>8345</v>
      </c>
      <c r="U1708" s="19">
        <f t="shared" si="160"/>
        <v>42239.306388888886</v>
      </c>
      <c r="V1708">
        <f t="shared" si="161"/>
        <v>2015</v>
      </c>
    </row>
    <row r="1709" spans="1:22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9">
        <f t="shared" si="158"/>
        <v>42457.679340277777</v>
      </c>
      <c r="K1709">
        <v>1456593495</v>
      </c>
      <c r="L1709" s="19">
        <f t="shared" si="159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56"/>
        <v>10</v>
      </c>
      <c r="R1709">
        <f t="shared" si="157"/>
        <v>54.11</v>
      </c>
      <c r="S1709" t="s">
        <v>8323</v>
      </c>
      <c r="T1709" t="s">
        <v>8345</v>
      </c>
      <c r="U1709" s="19">
        <f t="shared" si="160"/>
        <v>42457.679340277777</v>
      </c>
      <c r="V1709">
        <f t="shared" si="161"/>
        <v>2016</v>
      </c>
    </row>
    <row r="1710" spans="1:22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9">
        <f t="shared" si="158"/>
        <v>42491.866967592592</v>
      </c>
      <c r="K1710">
        <v>1458679706</v>
      </c>
      <c r="L1710" s="19">
        <f t="shared" si="159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156"/>
        <v>0</v>
      </c>
      <c r="R1710">
        <f t="shared" si="157"/>
        <v>0</v>
      </c>
      <c r="S1710" t="s">
        <v>8323</v>
      </c>
      <c r="T1710" t="s">
        <v>8345</v>
      </c>
      <c r="U1710" s="19">
        <f t="shared" si="160"/>
        <v>42491.866967592592</v>
      </c>
      <c r="V1710">
        <f t="shared" si="161"/>
        <v>2016</v>
      </c>
    </row>
    <row r="1711" spans="1:22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9">
        <f t="shared" si="158"/>
        <v>41882.818749999999</v>
      </c>
      <c r="K1711">
        <v>1405949514</v>
      </c>
      <c r="L1711" s="19">
        <f t="shared" si="159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 t="shared" si="156"/>
        <v>5</v>
      </c>
      <c r="R1711">
        <f t="shared" si="157"/>
        <v>21.25</v>
      </c>
      <c r="S1711" t="s">
        <v>8323</v>
      </c>
      <c r="T1711" t="s">
        <v>8345</v>
      </c>
      <c r="U1711" s="19">
        <f t="shared" si="160"/>
        <v>41882.818749999999</v>
      </c>
      <c r="V1711">
        <f t="shared" si="161"/>
        <v>2014</v>
      </c>
    </row>
    <row r="1712" spans="1:22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9">
        <f t="shared" si="158"/>
        <v>42387.541666666672</v>
      </c>
      <c r="K1712">
        <v>1449151888</v>
      </c>
      <c r="L1712" s="19">
        <f t="shared" si="159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 t="shared" si="156"/>
        <v>1</v>
      </c>
      <c r="R1712">
        <f t="shared" si="157"/>
        <v>34</v>
      </c>
      <c r="S1712" t="s">
        <v>8323</v>
      </c>
      <c r="T1712" t="s">
        <v>8345</v>
      </c>
      <c r="U1712" s="19">
        <f t="shared" si="160"/>
        <v>42387.541666666672</v>
      </c>
      <c r="V1712">
        <f t="shared" si="161"/>
        <v>2015</v>
      </c>
    </row>
    <row r="1713" spans="1:22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9">
        <f t="shared" si="158"/>
        <v>41883.646226851852</v>
      </c>
      <c r="K1713">
        <v>1406907034</v>
      </c>
      <c r="L1713" s="19">
        <f t="shared" si="159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56"/>
        <v>11</v>
      </c>
      <c r="R1713">
        <f t="shared" si="157"/>
        <v>525</v>
      </c>
      <c r="S1713" t="s">
        <v>8323</v>
      </c>
      <c r="T1713" t="s">
        <v>8345</v>
      </c>
      <c r="U1713" s="19">
        <f t="shared" si="160"/>
        <v>41883.646226851852</v>
      </c>
      <c r="V1713">
        <f t="shared" si="161"/>
        <v>2014</v>
      </c>
    </row>
    <row r="1714" spans="1:22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9">
        <f t="shared" si="158"/>
        <v>42185.913807870369</v>
      </c>
      <c r="K1714">
        <v>1430517353</v>
      </c>
      <c r="L1714" s="19">
        <f t="shared" si="159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156"/>
        <v>0</v>
      </c>
      <c r="R1714">
        <f t="shared" si="157"/>
        <v>0</v>
      </c>
      <c r="S1714" t="s">
        <v>8323</v>
      </c>
      <c r="T1714" t="s">
        <v>8345</v>
      </c>
      <c r="U1714" s="19">
        <f t="shared" si="160"/>
        <v>42185.913807870369</v>
      </c>
      <c r="V1714">
        <f t="shared" si="161"/>
        <v>2015</v>
      </c>
    </row>
    <row r="1715" spans="1:22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9">
        <f t="shared" si="158"/>
        <v>41917.801064814819</v>
      </c>
      <c r="K1715">
        <v>1409944412</v>
      </c>
      <c r="L1715" s="19">
        <f t="shared" si="159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56"/>
        <v>2</v>
      </c>
      <c r="R1715">
        <f t="shared" si="157"/>
        <v>50</v>
      </c>
      <c r="S1715" t="s">
        <v>8323</v>
      </c>
      <c r="T1715" t="s">
        <v>8345</v>
      </c>
      <c r="U1715" s="19">
        <f t="shared" si="160"/>
        <v>41917.801064814819</v>
      </c>
      <c r="V1715">
        <f t="shared" si="161"/>
        <v>2014</v>
      </c>
    </row>
    <row r="1716" spans="1:22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9">
        <f t="shared" si="158"/>
        <v>42125.918530092589</v>
      </c>
      <c r="K1716">
        <v>1427925761</v>
      </c>
      <c r="L1716" s="19">
        <f t="shared" si="159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56"/>
        <v>8</v>
      </c>
      <c r="R1716">
        <f t="shared" si="157"/>
        <v>115.71</v>
      </c>
      <c r="S1716" t="s">
        <v>8323</v>
      </c>
      <c r="T1716" t="s">
        <v>8345</v>
      </c>
      <c r="U1716" s="19">
        <f t="shared" si="160"/>
        <v>42125.918530092589</v>
      </c>
      <c r="V1716">
        <f t="shared" si="161"/>
        <v>2015</v>
      </c>
    </row>
    <row r="1717" spans="1:22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9">
        <f t="shared" si="158"/>
        <v>42094.140277777777</v>
      </c>
      <c r="K1717">
        <v>1425186785</v>
      </c>
      <c r="L1717" s="19">
        <f t="shared" si="159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 t="shared" si="156"/>
        <v>0</v>
      </c>
      <c r="R1717">
        <f t="shared" si="157"/>
        <v>5.5</v>
      </c>
      <c r="S1717" t="s">
        <v>8323</v>
      </c>
      <c r="T1717" t="s">
        <v>8345</v>
      </c>
      <c r="U1717" s="19">
        <f t="shared" si="160"/>
        <v>42094.140277777777</v>
      </c>
      <c r="V1717">
        <f t="shared" si="161"/>
        <v>2015</v>
      </c>
    </row>
    <row r="1718" spans="1:22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9">
        <f t="shared" si="158"/>
        <v>42713.619201388887</v>
      </c>
      <c r="K1718">
        <v>1477835499</v>
      </c>
      <c r="L1718" s="19">
        <f t="shared" si="159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56"/>
        <v>8</v>
      </c>
      <c r="R1718">
        <f t="shared" si="157"/>
        <v>50</v>
      </c>
      <c r="S1718" t="s">
        <v>8323</v>
      </c>
      <c r="T1718" t="s">
        <v>8345</v>
      </c>
      <c r="U1718" s="19">
        <f t="shared" si="160"/>
        <v>42713.619201388887</v>
      </c>
      <c r="V1718">
        <f t="shared" si="161"/>
        <v>2016</v>
      </c>
    </row>
    <row r="1719" spans="1:22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9">
        <f t="shared" si="158"/>
        <v>42481.166666666672</v>
      </c>
      <c r="K1719">
        <v>1459467238</v>
      </c>
      <c r="L1719" s="19">
        <f t="shared" si="159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 t="shared" si="156"/>
        <v>43</v>
      </c>
      <c r="R1719">
        <f t="shared" si="157"/>
        <v>34.020000000000003</v>
      </c>
      <c r="S1719" t="s">
        <v>8323</v>
      </c>
      <c r="T1719" t="s">
        <v>8345</v>
      </c>
      <c r="U1719" s="19">
        <f t="shared" si="160"/>
        <v>42481.166666666672</v>
      </c>
      <c r="V1719">
        <f t="shared" si="161"/>
        <v>2016</v>
      </c>
    </row>
    <row r="1720" spans="1:22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9">
        <f t="shared" si="158"/>
        <v>42504.207638888889</v>
      </c>
      <c r="K1720">
        <v>1459435149</v>
      </c>
      <c r="L1720" s="19">
        <f t="shared" si="159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 t="shared" si="156"/>
        <v>0</v>
      </c>
      <c r="R1720">
        <f t="shared" si="157"/>
        <v>37.5</v>
      </c>
      <c r="S1720" t="s">
        <v>8323</v>
      </c>
      <c r="T1720" t="s">
        <v>8345</v>
      </c>
      <c r="U1720" s="19">
        <f t="shared" si="160"/>
        <v>42504.207638888889</v>
      </c>
      <c r="V1720">
        <f t="shared" si="161"/>
        <v>2016</v>
      </c>
    </row>
    <row r="1721" spans="1:22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9">
        <f t="shared" si="158"/>
        <v>41899.534618055557</v>
      </c>
      <c r="K1721">
        <v>1408366191</v>
      </c>
      <c r="L1721" s="19">
        <f t="shared" si="159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56"/>
        <v>1</v>
      </c>
      <c r="R1721">
        <f t="shared" si="157"/>
        <v>11.67</v>
      </c>
      <c r="S1721" t="s">
        <v>8323</v>
      </c>
      <c r="T1721" t="s">
        <v>8345</v>
      </c>
      <c r="U1721" s="19">
        <f t="shared" si="160"/>
        <v>41899.534618055557</v>
      </c>
      <c r="V1721">
        <f t="shared" si="161"/>
        <v>2014</v>
      </c>
    </row>
    <row r="1722" spans="1:22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9">
        <f t="shared" si="158"/>
        <v>41952.824895833335</v>
      </c>
      <c r="K1722">
        <v>1412966871</v>
      </c>
      <c r="L1722" s="19">
        <f t="shared" si="159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56"/>
        <v>6</v>
      </c>
      <c r="R1722">
        <f t="shared" si="157"/>
        <v>28.13</v>
      </c>
      <c r="S1722" t="s">
        <v>8323</v>
      </c>
      <c r="T1722" t="s">
        <v>8345</v>
      </c>
      <c r="U1722" s="19">
        <f t="shared" si="160"/>
        <v>41952.824895833335</v>
      </c>
      <c r="V1722">
        <f t="shared" si="161"/>
        <v>2014</v>
      </c>
    </row>
    <row r="1723" spans="1:22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9">
        <f t="shared" si="158"/>
        <v>42349.461377314816</v>
      </c>
      <c r="K1723">
        <v>1447239863</v>
      </c>
      <c r="L1723" s="19">
        <f t="shared" si="159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156"/>
        <v>0</v>
      </c>
      <c r="R1723">
        <f t="shared" si="157"/>
        <v>0</v>
      </c>
      <c r="S1723" t="s">
        <v>8323</v>
      </c>
      <c r="T1723" t="s">
        <v>8345</v>
      </c>
      <c r="U1723" s="19">
        <f t="shared" si="160"/>
        <v>42349.461377314816</v>
      </c>
      <c r="V1723">
        <f t="shared" si="161"/>
        <v>2015</v>
      </c>
    </row>
    <row r="1724" spans="1:22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9">
        <f t="shared" si="158"/>
        <v>42463.006944444445</v>
      </c>
      <c r="K1724">
        <v>1456441429</v>
      </c>
      <c r="L1724" s="19">
        <f t="shared" si="159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 t="shared" si="156"/>
        <v>0</v>
      </c>
      <c r="R1724">
        <f t="shared" si="157"/>
        <v>1</v>
      </c>
      <c r="S1724" t="s">
        <v>8323</v>
      </c>
      <c r="T1724" t="s">
        <v>8345</v>
      </c>
      <c r="U1724" s="19">
        <f t="shared" si="160"/>
        <v>42463.006944444445</v>
      </c>
      <c r="V1724">
        <f t="shared" si="161"/>
        <v>2016</v>
      </c>
    </row>
    <row r="1725" spans="1:22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9">
        <f t="shared" si="158"/>
        <v>42186.25</v>
      </c>
      <c r="K1725">
        <v>1430855315</v>
      </c>
      <c r="L1725" s="19">
        <f t="shared" si="159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56"/>
        <v>7</v>
      </c>
      <c r="R1725">
        <f t="shared" si="157"/>
        <v>216.67</v>
      </c>
      <c r="S1725" t="s">
        <v>8323</v>
      </c>
      <c r="T1725" t="s">
        <v>8345</v>
      </c>
      <c r="U1725" s="19">
        <f t="shared" si="160"/>
        <v>42186.25</v>
      </c>
      <c r="V1725">
        <f t="shared" si="161"/>
        <v>2015</v>
      </c>
    </row>
    <row r="1726" spans="1:22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9">
        <f t="shared" si="158"/>
        <v>41942.932430555556</v>
      </c>
      <c r="K1726">
        <v>1412115762</v>
      </c>
      <c r="L1726" s="19">
        <f t="shared" si="159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56"/>
        <v>1</v>
      </c>
      <c r="R1726">
        <f t="shared" si="157"/>
        <v>8.75</v>
      </c>
      <c r="S1726" t="s">
        <v>8323</v>
      </c>
      <c r="T1726" t="s">
        <v>8345</v>
      </c>
      <c r="U1726" s="19">
        <f t="shared" si="160"/>
        <v>41942.932430555556</v>
      </c>
      <c r="V1726">
        <f t="shared" si="161"/>
        <v>2014</v>
      </c>
    </row>
    <row r="1727" spans="1:22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9">
        <f t="shared" si="158"/>
        <v>41875.968159722222</v>
      </c>
      <c r="K1727">
        <v>1406330049</v>
      </c>
      <c r="L1727" s="19">
        <f t="shared" si="159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56"/>
        <v>10</v>
      </c>
      <c r="R1727">
        <f t="shared" si="157"/>
        <v>62.22</v>
      </c>
      <c r="S1727" t="s">
        <v>8323</v>
      </c>
      <c r="T1727" t="s">
        <v>8345</v>
      </c>
      <c r="U1727" s="19">
        <f t="shared" si="160"/>
        <v>41875.968159722222</v>
      </c>
      <c r="V1727">
        <f t="shared" si="161"/>
        <v>2014</v>
      </c>
    </row>
    <row r="1728" spans="1:22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9">
        <f t="shared" si="158"/>
        <v>41817.919722222221</v>
      </c>
      <c r="K1728">
        <v>1401401064</v>
      </c>
      <c r="L1728" s="19">
        <f t="shared" si="159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56"/>
        <v>34</v>
      </c>
      <c r="R1728">
        <f t="shared" si="157"/>
        <v>137.25</v>
      </c>
      <c r="S1728" t="s">
        <v>8323</v>
      </c>
      <c r="T1728" t="s">
        <v>8345</v>
      </c>
      <c r="U1728" s="19">
        <f t="shared" si="160"/>
        <v>41817.919722222221</v>
      </c>
      <c r="V1728">
        <f t="shared" si="161"/>
        <v>2014</v>
      </c>
    </row>
    <row r="1729" spans="1:22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9">
        <f t="shared" si="158"/>
        <v>42099.458333333328</v>
      </c>
      <c r="K1729">
        <v>1423520177</v>
      </c>
      <c r="L1729" s="19">
        <f t="shared" si="159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 t="shared" si="156"/>
        <v>0</v>
      </c>
      <c r="R1729">
        <f t="shared" si="157"/>
        <v>1</v>
      </c>
      <c r="S1729" t="s">
        <v>8323</v>
      </c>
      <c r="T1729" t="s">
        <v>8345</v>
      </c>
      <c r="U1729" s="19">
        <f t="shared" si="160"/>
        <v>42099.458333333328</v>
      </c>
      <c r="V1729">
        <f t="shared" si="161"/>
        <v>2015</v>
      </c>
    </row>
    <row r="1730" spans="1:22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9">
        <f t="shared" si="158"/>
        <v>42298.625856481478</v>
      </c>
      <c r="K1730">
        <v>1442847674</v>
      </c>
      <c r="L1730" s="19">
        <f t="shared" si="159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ref="Q1730:Q1793" si="162">ROUND(E1730/D1730*100,0)</f>
        <v>68</v>
      </c>
      <c r="R1730">
        <f t="shared" ref="R1730:R1793" si="163">IFERROR(ROUND(E1730/N1730,2),0)</f>
        <v>122.14</v>
      </c>
      <c r="S1730" t="s">
        <v>8323</v>
      </c>
      <c r="T1730" t="s">
        <v>8345</v>
      </c>
      <c r="U1730" s="19">
        <f t="shared" si="160"/>
        <v>42298.625856481478</v>
      </c>
      <c r="V1730">
        <f t="shared" si="161"/>
        <v>2015</v>
      </c>
    </row>
    <row r="1731" spans="1:22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9">
        <f t="shared" ref="J1731:J1794" si="164">(((I1731/60)/60)/24)+DATE(1970,1,1)</f>
        <v>42531.052152777775</v>
      </c>
      <c r="K1731">
        <v>1460337306</v>
      </c>
      <c r="L1731" s="19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si="162"/>
        <v>0</v>
      </c>
      <c r="R1731">
        <f t="shared" si="163"/>
        <v>0</v>
      </c>
      <c r="S1731" t="s">
        <v>8323</v>
      </c>
      <c r="T1731" t="s">
        <v>8345</v>
      </c>
      <c r="U1731" s="19">
        <f t="shared" ref="U1731:U1794" si="166">(((I1731/60)/60)/24)+DATE(1970,1,1)</f>
        <v>42531.052152777775</v>
      </c>
      <c r="V1731">
        <f t="shared" ref="V1731:V1794" si="167">YEAR(L1731)</f>
        <v>2016</v>
      </c>
    </row>
    <row r="1732" spans="1:22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9">
        <f t="shared" si="164"/>
        <v>42302.087766203709</v>
      </c>
      <c r="K1732">
        <v>1443146783</v>
      </c>
      <c r="L1732" s="19">
        <f t="shared" si="165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 t="shared" si="162"/>
        <v>0</v>
      </c>
      <c r="R1732">
        <f t="shared" si="163"/>
        <v>0</v>
      </c>
      <c r="S1732" t="s">
        <v>8323</v>
      </c>
      <c r="T1732" t="s">
        <v>8345</v>
      </c>
      <c r="U1732" s="19">
        <f t="shared" si="166"/>
        <v>42302.087766203709</v>
      </c>
      <c r="V1732">
        <f t="shared" si="167"/>
        <v>2015</v>
      </c>
    </row>
    <row r="1733" spans="1:22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9">
        <f t="shared" si="164"/>
        <v>42166.625</v>
      </c>
      <c r="K1733">
        <v>1432849552</v>
      </c>
      <c r="L1733" s="19">
        <f t="shared" si="165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 t="shared" si="162"/>
        <v>0</v>
      </c>
      <c r="R1733">
        <f t="shared" si="163"/>
        <v>0</v>
      </c>
      <c r="S1733" t="s">
        <v>8323</v>
      </c>
      <c r="T1733" t="s">
        <v>8345</v>
      </c>
      <c r="U1733" s="19">
        <f t="shared" si="166"/>
        <v>42166.625</v>
      </c>
      <c r="V1733">
        <f t="shared" si="167"/>
        <v>2015</v>
      </c>
    </row>
    <row r="1734" spans="1:22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9">
        <f t="shared" si="164"/>
        <v>42385.208333333328</v>
      </c>
      <c r="K1734">
        <v>1447777481</v>
      </c>
      <c r="L1734" s="19">
        <f t="shared" si="165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 t="shared" si="162"/>
        <v>0</v>
      </c>
      <c r="R1734">
        <f t="shared" si="163"/>
        <v>0</v>
      </c>
      <c r="S1734" t="s">
        <v>8323</v>
      </c>
      <c r="T1734" t="s">
        <v>8345</v>
      </c>
      <c r="U1734" s="19">
        <f t="shared" si="166"/>
        <v>42385.208333333328</v>
      </c>
      <c r="V1734">
        <f t="shared" si="167"/>
        <v>2015</v>
      </c>
    </row>
    <row r="1735" spans="1:22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9">
        <f t="shared" si="164"/>
        <v>42626.895833333328</v>
      </c>
      <c r="K1735">
        <v>1472746374</v>
      </c>
      <c r="L1735" s="19">
        <f t="shared" si="165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 t="shared" si="162"/>
        <v>0</v>
      </c>
      <c r="R1735">
        <f t="shared" si="163"/>
        <v>0</v>
      </c>
      <c r="S1735" t="s">
        <v>8323</v>
      </c>
      <c r="T1735" t="s">
        <v>8345</v>
      </c>
      <c r="U1735" s="19">
        <f t="shared" si="166"/>
        <v>42626.895833333328</v>
      </c>
      <c r="V1735">
        <f t="shared" si="167"/>
        <v>2016</v>
      </c>
    </row>
    <row r="1736" spans="1:22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9">
        <f t="shared" si="164"/>
        <v>42132.036527777775</v>
      </c>
      <c r="K1736">
        <v>1428454356</v>
      </c>
      <c r="L1736" s="19">
        <f t="shared" si="165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162"/>
        <v>0</v>
      </c>
      <c r="R1736">
        <f t="shared" si="163"/>
        <v>1</v>
      </c>
      <c r="S1736" t="s">
        <v>8323</v>
      </c>
      <c r="T1736" t="s">
        <v>8345</v>
      </c>
      <c r="U1736" s="19">
        <f t="shared" si="166"/>
        <v>42132.036527777775</v>
      </c>
      <c r="V1736">
        <f t="shared" si="167"/>
        <v>2015</v>
      </c>
    </row>
    <row r="1737" spans="1:22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9">
        <f t="shared" si="164"/>
        <v>42589.814178240747</v>
      </c>
      <c r="K1737">
        <v>1468006345</v>
      </c>
      <c r="L1737" s="19">
        <f t="shared" si="165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 t="shared" si="162"/>
        <v>11</v>
      </c>
      <c r="R1737">
        <f t="shared" si="163"/>
        <v>55</v>
      </c>
      <c r="S1737" t="s">
        <v>8323</v>
      </c>
      <c r="T1737" t="s">
        <v>8345</v>
      </c>
      <c r="U1737" s="19">
        <f t="shared" si="166"/>
        <v>42589.814178240747</v>
      </c>
      <c r="V1737">
        <f t="shared" si="167"/>
        <v>2016</v>
      </c>
    </row>
    <row r="1738" spans="1:22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9">
        <f t="shared" si="164"/>
        <v>42316.90315972222</v>
      </c>
      <c r="K1738">
        <v>1444423233</v>
      </c>
      <c r="L1738" s="19">
        <f t="shared" si="165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62"/>
        <v>1</v>
      </c>
      <c r="R1738">
        <f t="shared" si="163"/>
        <v>22</v>
      </c>
      <c r="S1738" t="s">
        <v>8323</v>
      </c>
      <c r="T1738" t="s">
        <v>8345</v>
      </c>
      <c r="U1738" s="19">
        <f t="shared" si="166"/>
        <v>42316.90315972222</v>
      </c>
      <c r="V1738">
        <f t="shared" si="167"/>
        <v>2015</v>
      </c>
    </row>
    <row r="1739" spans="1:22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9">
        <f t="shared" si="164"/>
        <v>42205.948981481488</v>
      </c>
      <c r="K1739">
        <v>1434840392</v>
      </c>
      <c r="L1739" s="19">
        <f t="shared" si="165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 t="shared" si="162"/>
        <v>21</v>
      </c>
      <c r="R1739">
        <f t="shared" si="163"/>
        <v>56.67</v>
      </c>
      <c r="S1739" t="s">
        <v>8323</v>
      </c>
      <c r="T1739" t="s">
        <v>8345</v>
      </c>
      <c r="U1739" s="19">
        <f t="shared" si="166"/>
        <v>42205.948981481488</v>
      </c>
      <c r="V1739">
        <f t="shared" si="167"/>
        <v>2015</v>
      </c>
    </row>
    <row r="1740" spans="1:22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9">
        <f t="shared" si="164"/>
        <v>41914.874328703707</v>
      </c>
      <c r="K1740">
        <v>1409691542</v>
      </c>
      <c r="L1740" s="19">
        <f t="shared" si="165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162"/>
        <v>0</v>
      </c>
      <c r="R1740">
        <f t="shared" si="163"/>
        <v>20</v>
      </c>
      <c r="S1740" t="s">
        <v>8323</v>
      </c>
      <c r="T1740" t="s">
        <v>8345</v>
      </c>
      <c r="U1740" s="19">
        <f t="shared" si="166"/>
        <v>41914.874328703707</v>
      </c>
      <c r="V1740">
        <f t="shared" si="167"/>
        <v>2014</v>
      </c>
    </row>
    <row r="1741" spans="1:22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9">
        <f t="shared" si="164"/>
        <v>42494.832546296297</v>
      </c>
      <c r="K1741">
        <v>1457297932</v>
      </c>
      <c r="L1741" s="19">
        <f t="shared" si="165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 t="shared" si="162"/>
        <v>0</v>
      </c>
      <c r="R1741">
        <f t="shared" si="163"/>
        <v>1</v>
      </c>
      <c r="S1741" t="s">
        <v>8323</v>
      </c>
      <c r="T1741" t="s">
        <v>8345</v>
      </c>
      <c r="U1741" s="19">
        <f t="shared" si="166"/>
        <v>42494.832546296297</v>
      </c>
      <c r="V1741">
        <f t="shared" si="167"/>
        <v>2016</v>
      </c>
    </row>
    <row r="1742" spans="1:22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9">
        <f t="shared" si="164"/>
        <v>42201.817384259266</v>
      </c>
      <c r="K1742">
        <v>1434483422</v>
      </c>
      <c r="L1742" s="19">
        <f t="shared" si="165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 t="shared" si="162"/>
        <v>0</v>
      </c>
      <c r="R1742">
        <f t="shared" si="163"/>
        <v>0</v>
      </c>
      <c r="S1742" t="s">
        <v>8323</v>
      </c>
      <c r="T1742" t="s">
        <v>8345</v>
      </c>
      <c r="U1742" s="19">
        <f t="shared" si="166"/>
        <v>42201.817384259266</v>
      </c>
      <c r="V1742">
        <f t="shared" si="167"/>
        <v>2015</v>
      </c>
    </row>
    <row r="1743" spans="1:22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9">
        <f t="shared" si="164"/>
        <v>42165.628136574072</v>
      </c>
      <c r="K1743">
        <v>1430060671</v>
      </c>
      <c r="L1743" s="19">
        <f t="shared" si="165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62"/>
        <v>111</v>
      </c>
      <c r="R1743">
        <f t="shared" si="163"/>
        <v>25.58</v>
      </c>
      <c r="S1743" t="s">
        <v>8336</v>
      </c>
      <c r="T1743" t="s">
        <v>8337</v>
      </c>
      <c r="U1743" s="19">
        <f t="shared" si="166"/>
        <v>42165.628136574072</v>
      </c>
      <c r="V1743">
        <f t="shared" si="167"/>
        <v>2015</v>
      </c>
    </row>
    <row r="1744" spans="1:22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9">
        <f t="shared" si="164"/>
        <v>42742.875</v>
      </c>
      <c r="K1744">
        <v>1481058170</v>
      </c>
      <c r="L1744" s="19">
        <f t="shared" si="165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 t="shared" si="162"/>
        <v>109</v>
      </c>
      <c r="R1744">
        <f t="shared" si="163"/>
        <v>63.97</v>
      </c>
      <c r="S1744" t="s">
        <v>8336</v>
      </c>
      <c r="T1744" t="s">
        <v>8337</v>
      </c>
      <c r="U1744" s="19">
        <f t="shared" si="166"/>
        <v>42742.875</v>
      </c>
      <c r="V1744">
        <f t="shared" si="167"/>
        <v>2016</v>
      </c>
    </row>
    <row r="1745" spans="1:22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9">
        <f t="shared" si="164"/>
        <v>42609.165972222225</v>
      </c>
      <c r="K1745">
        <v>1470348775</v>
      </c>
      <c r="L1745" s="19">
        <f t="shared" si="165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62"/>
        <v>100</v>
      </c>
      <c r="R1745">
        <f t="shared" si="163"/>
        <v>89.93</v>
      </c>
      <c r="S1745" t="s">
        <v>8336</v>
      </c>
      <c r="T1745" t="s">
        <v>8337</v>
      </c>
      <c r="U1745" s="19">
        <f t="shared" si="166"/>
        <v>42609.165972222225</v>
      </c>
      <c r="V1745">
        <f t="shared" si="167"/>
        <v>2016</v>
      </c>
    </row>
    <row r="1746" spans="1:22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9">
        <f t="shared" si="164"/>
        <v>42071.563391203701</v>
      </c>
      <c r="K1746">
        <v>1421937077</v>
      </c>
      <c r="L1746" s="19">
        <f t="shared" si="165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62"/>
        <v>118</v>
      </c>
      <c r="R1746">
        <f t="shared" si="163"/>
        <v>93.07</v>
      </c>
      <c r="S1746" t="s">
        <v>8336</v>
      </c>
      <c r="T1746" t="s">
        <v>8337</v>
      </c>
      <c r="U1746" s="19">
        <f t="shared" si="166"/>
        <v>42071.563391203701</v>
      </c>
      <c r="V1746">
        <f t="shared" si="167"/>
        <v>2015</v>
      </c>
    </row>
    <row r="1747" spans="1:22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9">
        <f t="shared" si="164"/>
        <v>42726.083333333328</v>
      </c>
      <c r="K1747">
        <v>1479276838</v>
      </c>
      <c r="L1747" s="19">
        <f t="shared" si="165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62"/>
        <v>114</v>
      </c>
      <c r="R1747">
        <f t="shared" si="163"/>
        <v>89.67</v>
      </c>
      <c r="S1747" t="s">
        <v>8336</v>
      </c>
      <c r="T1747" t="s">
        <v>8337</v>
      </c>
      <c r="U1747" s="19">
        <f t="shared" si="166"/>
        <v>42726.083333333328</v>
      </c>
      <c r="V1747">
        <f t="shared" si="167"/>
        <v>2016</v>
      </c>
    </row>
    <row r="1748" spans="1:22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9">
        <f t="shared" si="164"/>
        <v>42698.083333333328</v>
      </c>
      <c r="K1748">
        <v>1477368867</v>
      </c>
      <c r="L1748" s="19">
        <f t="shared" si="165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62"/>
        <v>148</v>
      </c>
      <c r="R1748">
        <f t="shared" si="163"/>
        <v>207.62</v>
      </c>
      <c r="S1748" t="s">
        <v>8336</v>
      </c>
      <c r="T1748" t="s">
        <v>8337</v>
      </c>
      <c r="U1748" s="19">
        <f t="shared" si="166"/>
        <v>42698.083333333328</v>
      </c>
      <c r="V1748">
        <f t="shared" si="167"/>
        <v>2016</v>
      </c>
    </row>
    <row r="1749" spans="1:22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9">
        <f t="shared" si="164"/>
        <v>42321.625</v>
      </c>
      <c r="K1749">
        <v>1444904830</v>
      </c>
      <c r="L1749" s="19">
        <f t="shared" si="165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 t="shared" si="162"/>
        <v>105</v>
      </c>
      <c r="R1749">
        <f t="shared" si="163"/>
        <v>59.41</v>
      </c>
      <c r="S1749" t="s">
        <v>8336</v>
      </c>
      <c r="T1749" t="s">
        <v>8337</v>
      </c>
      <c r="U1749" s="19">
        <f t="shared" si="166"/>
        <v>42321.625</v>
      </c>
      <c r="V1749">
        <f t="shared" si="167"/>
        <v>2015</v>
      </c>
    </row>
    <row r="1750" spans="1:22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9">
        <f t="shared" si="164"/>
        <v>42249.950729166667</v>
      </c>
      <c r="K1750">
        <v>1438642143</v>
      </c>
      <c r="L1750" s="19">
        <f t="shared" si="165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62"/>
        <v>130</v>
      </c>
      <c r="R1750">
        <f t="shared" si="163"/>
        <v>358.97</v>
      </c>
      <c r="S1750" t="s">
        <v>8336</v>
      </c>
      <c r="T1750" t="s">
        <v>8337</v>
      </c>
      <c r="U1750" s="19">
        <f t="shared" si="166"/>
        <v>42249.950729166667</v>
      </c>
      <c r="V1750">
        <f t="shared" si="167"/>
        <v>2015</v>
      </c>
    </row>
    <row r="1751" spans="1:22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9">
        <f t="shared" si="164"/>
        <v>42795.791666666672</v>
      </c>
      <c r="K1751">
        <v>1485213921</v>
      </c>
      <c r="L1751" s="19">
        <f t="shared" si="165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62"/>
        <v>123</v>
      </c>
      <c r="R1751">
        <f t="shared" si="163"/>
        <v>94.74</v>
      </c>
      <c r="S1751" t="s">
        <v>8336</v>
      </c>
      <c r="T1751" t="s">
        <v>8337</v>
      </c>
      <c r="U1751" s="19">
        <f t="shared" si="166"/>
        <v>42795.791666666672</v>
      </c>
      <c r="V1751">
        <f t="shared" si="167"/>
        <v>2017</v>
      </c>
    </row>
    <row r="1752" spans="1:22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9">
        <f t="shared" si="164"/>
        <v>42479.836851851855</v>
      </c>
      <c r="K1752">
        <v>1458936304</v>
      </c>
      <c r="L1752" s="19">
        <f t="shared" si="165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62"/>
        <v>202</v>
      </c>
      <c r="R1752">
        <f t="shared" si="163"/>
        <v>80.650000000000006</v>
      </c>
      <c r="S1752" t="s">
        <v>8336</v>
      </c>
      <c r="T1752" t="s">
        <v>8337</v>
      </c>
      <c r="U1752" s="19">
        <f t="shared" si="166"/>
        <v>42479.836851851855</v>
      </c>
      <c r="V1752">
        <f t="shared" si="167"/>
        <v>2016</v>
      </c>
    </row>
    <row r="1753" spans="1:22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9">
        <f t="shared" si="164"/>
        <v>42082.739849537036</v>
      </c>
      <c r="K1753">
        <v>1424198723</v>
      </c>
      <c r="L1753" s="19">
        <f t="shared" si="165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62"/>
        <v>103</v>
      </c>
      <c r="R1753">
        <f t="shared" si="163"/>
        <v>168.69</v>
      </c>
      <c r="S1753" t="s">
        <v>8336</v>
      </c>
      <c r="T1753" t="s">
        <v>8337</v>
      </c>
      <c r="U1753" s="19">
        <f t="shared" si="166"/>
        <v>42082.739849537036</v>
      </c>
      <c r="V1753">
        <f t="shared" si="167"/>
        <v>2015</v>
      </c>
    </row>
    <row r="1754" spans="1:22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9">
        <f t="shared" si="164"/>
        <v>42657.253263888888</v>
      </c>
      <c r="K1754">
        <v>1473833082</v>
      </c>
      <c r="L1754" s="19">
        <f t="shared" si="165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62"/>
        <v>260</v>
      </c>
      <c r="R1754">
        <f t="shared" si="163"/>
        <v>34.69</v>
      </c>
      <c r="S1754" t="s">
        <v>8336</v>
      </c>
      <c r="T1754" t="s">
        <v>8337</v>
      </c>
      <c r="U1754" s="19">
        <f t="shared" si="166"/>
        <v>42657.253263888888</v>
      </c>
      <c r="V1754">
        <f t="shared" si="167"/>
        <v>2016</v>
      </c>
    </row>
    <row r="1755" spans="1:22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9">
        <f t="shared" si="164"/>
        <v>42450.707962962959</v>
      </c>
      <c r="K1755">
        <v>1455991168</v>
      </c>
      <c r="L1755" s="19">
        <f t="shared" si="165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62"/>
        <v>108</v>
      </c>
      <c r="R1755">
        <f t="shared" si="163"/>
        <v>462.86</v>
      </c>
      <c r="S1755" t="s">
        <v>8336</v>
      </c>
      <c r="T1755" t="s">
        <v>8337</v>
      </c>
      <c r="U1755" s="19">
        <f t="shared" si="166"/>
        <v>42450.707962962959</v>
      </c>
      <c r="V1755">
        <f t="shared" si="167"/>
        <v>2016</v>
      </c>
    </row>
    <row r="1756" spans="1:22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9">
        <f t="shared" si="164"/>
        <v>42097.835104166668</v>
      </c>
      <c r="K1756">
        <v>1425502953</v>
      </c>
      <c r="L1756" s="19">
        <f t="shared" si="165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62"/>
        <v>111</v>
      </c>
      <c r="R1756">
        <f t="shared" si="163"/>
        <v>104.39</v>
      </c>
      <c r="S1756" t="s">
        <v>8336</v>
      </c>
      <c r="T1756" t="s">
        <v>8337</v>
      </c>
      <c r="U1756" s="19">
        <f t="shared" si="166"/>
        <v>42097.835104166668</v>
      </c>
      <c r="V1756">
        <f t="shared" si="167"/>
        <v>2015</v>
      </c>
    </row>
    <row r="1757" spans="1:22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9">
        <f t="shared" si="164"/>
        <v>42282.788900462961</v>
      </c>
      <c r="K1757">
        <v>1441479361</v>
      </c>
      <c r="L1757" s="19">
        <f t="shared" si="165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62"/>
        <v>120</v>
      </c>
      <c r="R1757">
        <f t="shared" si="163"/>
        <v>7.5</v>
      </c>
      <c r="S1757" t="s">
        <v>8336</v>
      </c>
      <c r="T1757" t="s">
        <v>8337</v>
      </c>
      <c r="U1757" s="19">
        <f t="shared" si="166"/>
        <v>42282.788900462961</v>
      </c>
      <c r="V1757">
        <f t="shared" si="167"/>
        <v>2015</v>
      </c>
    </row>
    <row r="1758" spans="1:22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9">
        <f t="shared" si="164"/>
        <v>42611.167465277773</v>
      </c>
      <c r="K1758">
        <v>1468987269</v>
      </c>
      <c r="L1758" s="19">
        <f t="shared" si="165"/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62"/>
        <v>103</v>
      </c>
      <c r="R1758">
        <f t="shared" si="163"/>
        <v>47.13</v>
      </c>
      <c r="S1758" t="s">
        <v>8336</v>
      </c>
      <c r="T1758" t="s">
        <v>8337</v>
      </c>
      <c r="U1758" s="19">
        <f t="shared" si="166"/>
        <v>42611.167465277773</v>
      </c>
      <c r="V1758">
        <f t="shared" si="167"/>
        <v>2016</v>
      </c>
    </row>
    <row r="1759" spans="1:22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9">
        <f t="shared" si="164"/>
        <v>42763.811805555553</v>
      </c>
      <c r="K1759">
        <v>1483041083</v>
      </c>
      <c r="L1759" s="19">
        <f t="shared" si="165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62"/>
        <v>116</v>
      </c>
      <c r="R1759">
        <f t="shared" si="163"/>
        <v>414.29</v>
      </c>
      <c r="S1759" t="s">
        <v>8336</v>
      </c>
      <c r="T1759" t="s">
        <v>8337</v>
      </c>
      <c r="U1759" s="19">
        <f t="shared" si="166"/>
        <v>42763.811805555553</v>
      </c>
      <c r="V1759">
        <f t="shared" si="167"/>
        <v>2016</v>
      </c>
    </row>
    <row r="1760" spans="1:22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9">
        <f t="shared" si="164"/>
        <v>42565.955925925926</v>
      </c>
      <c r="K1760">
        <v>1463352992</v>
      </c>
      <c r="L1760" s="19">
        <f t="shared" si="165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62"/>
        <v>115</v>
      </c>
      <c r="R1760">
        <f t="shared" si="163"/>
        <v>42.48</v>
      </c>
      <c r="S1760" t="s">
        <v>8336</v>
      </c>
      <c r="T1760" t="s">
        <v>8337</v>
      </c>
      <c r="U1760" s="19">
        <f t="shared" si="166"/>
        <v>42565.955925925926</v>
      </c>
      <c r="V1760">
        <f t="shared" si="167"/>
        <v>2016</v>
      </c>
    </row>
    <row r="1761" spans="1:22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9">
        <f t="shared" si="164"/>
        <v>42088.787372685183</v>
      </c>
      <c r="K1761">
        <v>1425585229</v>
      </c>
      <c r="L1761" s="19">
        <f t="shared" si="165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62"/>
        <v>107</v>
      </c>
      <c r="R1761">
        <f t="shared" si="163"/>
        <v>108.78</v>
      </c>
      <c r="S1761" t="s">
        <v>8336</v>
      </c>
      <c r="T1761" t="s">
        <v>8337</v>
      </c>
      <c r="U1761" s="19">
        <f t="shared" si="166"/>
        <v>42088.787372685183</v>
      </c>
      <c r="V1761">
        <f t="shared" si="167"/>
        <v>2015</v>
      </c>
    </row>
    <row r="1762" spans="1:22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9">
        <f t="shared" si="164"/>
        <v>42425.67260416667</v>
      </c>
      <c r="K1762">
        <v>1454688513</v>
      </c>
      <c r="L1762" s="19">
        <f t="shared" si="165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62"/>
        <v>165</v>
      </c>
      <c r="R1762">
        <f t="shared" si="163"/>
        <v>81.099999999999994</v>
      </c>
      <c r="S1762" t="s">
        <v>8336</v>
      </c>
      <c r="T1762" t="s">
        <v>8337</v>
      </c>
      <c r="U1762" s="19">
        <f t="shared" si="166"/>
        <v>42425.67260416667</v>
      </c>
      <c r="V1762">
        <f t="shared" si="167"/>
        <v>2016</v>
      </c>
    </row>
    <row r="1763" spans="1:22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9">
        <f t="shared" si="164"/>
        <v>42259.567824074074</v>
      </c>
      <c r="K1763">
        <v>1437745060</v>
      </c>
      <c r="L1763" s="19">
        <f t="shared" si="165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62"/>
        <v>155</v>
      </c>
      <c r="R1763">
        <f t="shared" si="163"/>
        <v>51.67</v>
      </c>
      <c r="S1763" t="s">
        <v>8336</v>
      </c>
      <c r="T1763" t="s">
        <v>8337</v>
      </c>
      <c r="U1763" s="19">
        <f t="shared" si="166"/>
        <v>42259.567824074074</v>
      </c>
      <c r="V1763">
        <f t="shared" si="167"/>
        <v>2015</v>
      </c>
    </row>
    <row r="1764" spans="1:22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9">
        <f t="shared" si="164"/>
        <v>42440.982002314813</v>
      </c>
      <c r="K1764">
        <v>1455147245</v>
      </c>
      <c r="L1764" s="19">
        <f t="shared" si="165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62"/>
        <v>885</v>
      </c>
      <c r="R1764">
        <f t="shared" si="163"/>
        <v>35.4</v>
      </c>
      <c r="S1764" t="s">
        <v>8336</v>
      </c>
      <c r="T1764" t="s">
        <v>8337</v>
      </c>
      <c r="U1764" s="19">
        <f t="shared" si="166"/>
        <v>42440.982002314813</v>
      </c>
      <c r="V1764">
        <f t="shared" si="167"/>
        <v>2016</v>
      </c>
    </row>
    <row r="1765" spans="1:22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9">
        <f t="shared" si="164"/>
        <v>42666.868518518517</v>
      </c>
      <c r="K1765">
        <v>1474663840</v>
      </c>
      <c r="L1765" s="19">
        <f t="shared" si="165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62"/>
        <v>102</v>
      </c>
      <c r="R1765">
        <f t="shared" si="163"/>
        <v>103.64</v>
      </c>
      <c r="S1765" t="s">
        <v>8336</v>
      </c>
      <c r="T1765" t="s">
        <v>8337</v>
      </c>
      <c r="U1765" s="19">
        <f t="shared" si="166"/>
        <v>42666.868518518517</v>
      </c>
      <c r="V1765">
        <f t="shared" si="167"/>
        <v>2016</v>
      </c>
    </row>
    <row r="1766" spans="1:22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9">
        <f t="shared" si="164"/>
        <v>41854.485868055555</v>
      </c>
      <c r="K1766">
        <v>1404560379</v>
      </c>
      <c r="L1766" s="19">
        <f t="shared" si="165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62"/>
        <v>20</v>
      </c>
      <c r="R1766">
        <f t="shared" si="163"/>
        <v>55.28</v>
      </c>
      <c r="S1766" t="s">
        <v>8336</v>
      </c>
      <c r="T1766" t="s">
        <v>8337</v>
      </c>
      <c r="U1766" s="19">
        <f t="shared" si="166"/>
        <v>41854.485868055555</v>
      </c>
      <c r="V1766">
        <f t="shared" si="167"/>
        <v>2014</v>
      </c>
    </row>
    <row r="1767" spans="1:22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9">
        <f t="shared" si="164"/>
        <v>41864.980462962965</v>
      </c>
      <c r="K1767">
        <v>1405380712</v>
      </c>
      <c r="L1767" s="19">
        <f t="shared" si="165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62"/>
        <v>59</v>
      </c>
      <c r="R1767">
        <f t="shared" si="163"/>
        <v>72.17</v>
      </c>
      <c r="S1767" t="s">
        <v>8336</v>
      </c>
      <c r="T1767" t="s">
        <v>8337</v>
      </c>
      <c r="U1767" s="19">
        <f t="shared" si="166"/>
        <v>41864.980462962965</v>
      </c>
      <c r="V1767">
        <f t="shared" si="167"/>
        <v>2014</v>
      </c>
    </row>
    <row r="1768" spans="1:22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9">
        <f t="shared" si="164"/>
        <v>41876.859814814816</v>
      </c>
      <c r="K1768">
        <v>1407184688</v>
      </c>
      <c r="L1768" s="19">
        <f t="shared" si="165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162"/>
        <v>0</v>
      </c>
      <c r="R1768">
        <f t="shared" si="163"/>
        <v>0</v>
      </c>
      <c r="S1768" t="s">
        <v>8336</v>
      </c>
      <c r="T1768" t="s">
        <v>8337</v>
      </c>
      <c r="U1768" s="19">
        <f t="shared" si="166"/>
        <v>41876.859814814816</v>
      </c>
      <c r="V1768">
        <f t="shared" si="167"/>
        <v>2014</v>
      </c>
    </row>
    <row r="1769" spans="1:22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9">
        <f t="shared" si="164"/>
        <v>41854.658379629633</v>
      </c>
      <c r="K1769">
        <v>1404488884</v>
      </c>
      <c r="L1769" s="19">
        <f t="shared" si="165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62"/>
        <v>46</v>
      </c>
      <c r="R1769">
        <f t="shared" si="163"/>
        <v>58.62</v>
      </c>
      <c r="S1769" t="s">
        <v>8336</v>
      </c>
      <c r="T1769" t="s">
        <v>8337</v>
      </c>
      <c r="U1769" s="19">
        <f t="shared" si="166"/>
        <v>41854.658379629633</v>
      </c>
      <c r="V1769">
        <f t="shared" si="167"/>
        <v>2014</v>
      </c>
    </row>
    <row r="1770" spans="1:22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9">
        <f t="shared" si="164"/>
        <v>41909.560694444444</v>
      </c>
      <c r="K1770">
        <v>1406640444</v>
      </c>
      <c r="L1770" s="19">
        <f t="shared" si="165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62"/>
        <v>4</v>
      </c>
      <c r="R1770">
        <f t="shared" si="163"/>
        <v>12.47</v>
      </c>
      <c r="S1770" t="s">
        <v>8336</v>
      </c>
      <c r="T1770" t="s">
        <v>8337</v>
      </c>
      <c r="U1770" s="19">
        <f t="shared" si="166"/>
        <v>41909.560694444444</v>
      </c>
      <c r="V1770">
        <f t="shared" si="167"/>
        <v>2014</v>
      </c>
    </row>
    <row r="1771" spans="1:22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9">
        <f t="shared" si="164"/>
        <v>42017.818969907406</v>
      </c>
      <c r="K1771">
        <v>1418585959</v>
      </c>
      <c r="L1771" s="19">
        <f t="shared" si="165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62"/>
        <v>3</v>
      </c>
      <c r="R1771">
        <f t="shared" si="163"/>
        <v>49.14</v>
      </c>
      <c r="S1771" t="s">
        <v>8336</v>
      </c>
      <c r="T1771" t="s">
        <v>8337</v>
      </c>
      <c r="U1771" s="19">
        <f t="shared" si="166"/>
        <v>42017.818969907406</v>
      </c>
      <c r="V1771">
        <f t="shared" si="167"/>
        <v>2014</v>
      </c>
    </row>
    <row r="1772" spans="1:22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9">
        <f t="shared" si="164"/>
        <v>41926.780023148152</v>
      </c>
      <c r="K1772">
        <v>1410288194</v>
      </c>
      <c r="L1772" s="19">
        <f t="shared" si="165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62"/>
        <v>57</v>
      </c>
      <c r="R1772">
        <f t="shared" si="163"/>
        <v>150.5</v>
      </c>
      <c r="S1772" t="s">
        <v>8336</v>
      </c>
      <c r="T1772" t="s">
        <v>8337</v>
      </c>
      <c r="U1772" s="19">
        <f t="shared" si="166"/>
        <v>41926.780023148152</v>
      </c>
      <c r="V1772">
        <f t="shared" si="167"/>
        <v>2014</v>
      </c>
    </row>
    <row r="1773" spans="1:22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9">
        <f t="shared" si="164"/>
        <v>41935.979629629634</v>
      </c>
      <c r="K1773">
        <v>1411515040</v>
      </c>
      <c r="L1773" s="19">
        <f t="shared" si="165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 t="shared" si="162"/>
        <v>21</v>
      </c>
      <c r="R1773">
        <f t="shared" si="163"/>
        <v>35.799999999999997</v>
      </c>
      <c r="S1773" t="s">
        <v>8336</v>
      </c>
      <c r="T1773" t="s">
        <v>8337</v>
      </c>
      <c r="U1773" s="19">
        <f t="shared" si="166"/>
        <v>41935.979629629634</v>
      </c>
      <c r="V1773">
        <f t="shared" si="167"/>
        <v>2014</v>
      </c>
    </row>
    <row r="1774" spans="1:22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9">
        <f t="shared" si="164"/>
        <v>41826.718009259261</v>
      </c>
      <c r="K1774">
        <v>1399482836</v>
      </c>
      <c r="L1774" s="19">
        <f t="shared" si="165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62"/>
        <v>16</v>
      </c>
      <c r="R1774">
        <f t="shared" si="163"/>
        <v>45.16</v>
      </c>
      <c r="S1774" t="s">
        <v>8336</v>
      </c>
      <c r="T1774" t="s">
        <v>8337</v>
      </c>
      <c r="U1774" s="19">
        <f t="shared" si="166"/>
        <v>41826.718009259261</v>
      </c>
      <c r="V1774">
        <f t="shared" si="167"/>
        <v>2014</v>
      </c>
    </row>
    <row r="1775" spans="1:22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9">
        <f t="shared" si="164"/>
        <v>42023.760393518518</v>
      </c>
      <c r="K1775">
        <v>1417803298</v>
      </c>
      <c r="L1775" s="19">
        <f t="shared" si="165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62"/>
        <v>6</v>
      </c>
      <c r="R1775">
        <f t="shared" si="163"/>
        <v>98.79</v>
      </c>
      <c r="S1775" t="s">
        <v>8336</v>
      </c>
      <c r="T1775" t="s">
        <v>8337</v>
      </c>
      <c r="U1775" s="19">
        <f t="shared" si="166"/>
        <v>42023.760393518518</v>
      </c>
      <c r="V1775">
        <f t="shared" si="167"/>
        <v>2014</v>
      </c>
    </row>
    <row r="1776" spans="1:22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9">
        <f t="shared" si="164"/>
        <v>41972.624305555553</v>
      </c>
      <c r="K1776">
        <v>1413609292</v>
      </c>
      <c r="L1776" s="19">
        <f t="shared" si="165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62"/>
        <v>46</v>
      </c>
      <c r="R1776">
        <f t="shared" si="163"/>
        <v>88.31</v>
      </c>
      <c r="S1776" t="s">
        <v>8336</v>
      </c>
      <c r="T1776" t="s">
        <v>8337</v>
      </c>
      <c r="U1776" s="19">
        <f t="shared" si="166"/>
        <v>41972.624305555553</v>
      </c>
      <c r="V1776">
        <f t="shared" si="167"/>
        <v>2014</v>
      </c>
    </row>
    <row r="1777" spans="1:22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9">
        <f t="shared" si="164"/>
        <v>41936.976388888892</v>
      </c>
      <c r="K1777">
        <v>1410305160</v>
      </c>
      <c r="L1777" s="19">
        <f t="shared" si="165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 t="shared" si="162"/>
        <v>65</v>
      </c>
      <c r="R1777">
        <f t="shared" si="163"/>
        <v>170.63</v>
      </c>
      <c r="S1777" t="s">
        <v>8336</v>
      </c>
      <c r="T1777" t="s">
        <v>8337</v>
      </c>
      <c r="U1777" s="19">
        <f t="shared" si="166"/>
        <v>41936.976388888892</v>
      </c>
      <c r="V1777">
        <f t="shared" si="167"/>
        <v>2014</v>
      </c>
    </row>
    <row r="1778" spans="1:22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9">
        <f t="shared" si="164"/>
        <v>41941.95684027778</v>
      </c>
      <c r="K1778">
        <v>1411513071</v>
      </c>
      <c r="L1778" s="19">
        <f t="shared" si="165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62"/>
        <v>7</v>
      </c>
      <c r="R1778">
        <f t="shared" si="163"/>
        <v>83.75</v>
      </c>
      <c r="S1778" t="s">
        <v>8336</v>
      </c>
      <c r="T1778" t="s">
        <v>8337</v>
      </c>
      <c r="U1778" s="19">
        <f t="shared" si="166"/>
        <v>41941.95684027778</v>
      </c>
      <c r="V1778">
        <f t="shared" si="167"/>
        <v>2014</v>
      </c>
    </row>
    <row r="1779" spans="1:22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9">
        <f t="shared" si="164"/>
        <v>42055.357094907406</v>
      </c>
      <c r="K1779">
        <v>1421829253</v>
      </c>
      <c r="L1779" s="19">
        <f t="shared" si="165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62"/>
        <v>14</v>
      </c>
      <c r="R1779">
        <f t="shared" si="163"/>
        <v>65.099999999999994</v>
      </c>
      <c r="S1779" t="s">
        <v>8336</v>
      </c>
      <c r="T1779" t="s">
        <v>8337</v>
      </c>
      <c r="U1779" s="19">
        <f t="shared" si="166"/>
        <v>42055.357094907406</v>
      </c>
      <c r="V1779">
        <f t="shared" si="167"/>
        <v>2015</v>
      </c>
    </row>
    <row r="1780" spans="1:22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9">
        <f t="shared" si="164"/>
        <v>42090.821701388893</v>
      </c>
      <c r="K1780">
        <v>1423600995</v>
      </c>
      <c r="L1780" s="19">
        <f t="shared" si="165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62"/>
        <v>2</v>
      </c>
      <c r="R1780">
        <f t="shared" si="163"/>
        <v>66.33</v>
      </c>
      <c r="S1780" t="s">
        <v>8336</v>
      </c>
      <c r="T1780" t="s">
        <v>8337</v>
      </c>
      <c r="U1780" s="19">
        <f t="shared" si="166"/>
        <v>42090.821701388893</v>
      </c>
      <c r="V1780">
        <f t="shared" si="167"/>
        <v>2015</v>
      </c>
    </row>
    <row r="1781" spans="1:22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9">
        <f t="shared" si="164"/>
        <v>42615.691898148143</v>
      </c>
      <c r="K1781">
        <v>1470242180</v>
      </c>
      <c r="L1781" s="19">
        <f t="shared" si="165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62"/>
        <v>36</v>
      </c>
      <c r="R1781">
        <f t="shared" si="163"/>
        <v>104.89</v>
      </c>
      <c r="S1781" t="s">
        <v>8336</v>
      </c>
      <c r="T1781" t="s">
        <v>8337</v>
      </c>
      <c r="U1781" s="19">
        <f t="shared" si="166"/>
        <v>42615.691898148143</v>
      </c>
      <c r="V1781">
        <f t="shared" si="167"/>
        <v>2016</v>
      </c>
    </row>
    <row r="1782" spans="1:22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9">
        <f t="shared" si="164"/>
        <v>42553.600810185191</v>
      </c>
      <c r="K1782">
        <v>1462285510</v>
      </c>
      <c r="L1782" s="19">
        <f t="shared" si="165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 t="shared" si="162"/>
        <v>40</v>
      </c>
      <c r="R1782">
        <f t="shared" si="163"/>
        <v>78.44</v>
      </c>
      <c r="S1782" t="s">
        <v>8336</v>
      </c>
      <c r="T1782" t="s">
        <v>8337</v>
      </c>
      <c r="U1782" s="19">
        <f t="shared" si="166"/>
        <v>42553.600810185191</v>
      </c>
      <c r="V1782">
        <f t="shared" si="167"/>
        <v>2016</v>
      </c>
    </row>
    <row r="1783" spans="1:22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9">
        <f t="shared" si="164"/>
        <v>42628.617418981477</v>
      </c>
      <c r="K1783">
        <v>1471272545</v>
      </c>
      <c r="L1783" s="19">
        <f t="shared" si="165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62"/>
        <v>26</v>
      </c>
      <c r="R1783">
        <f t="shared" si="163"/>
        <v>59.04</v>
      </c>
      <c r="S1783" t="s">
        <v>8336</v>
      </c>
      <c r="T1783" t="s">
        <v>8337</v>
      </c>
      <c r="U1783" s="19">
        <f t="shared" si="166"/>
        <v>42628.617418981477</v>
      </c>
      <c r="V1783">
        <f t="shared" si="167"/>
        <v>2016</v>
      </c>
    </row>
    <row r="1784" spans="1:22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9">
        <f t="shared" si="164"/>
        <v>42421.575104166666</v>
      </c>
      <c r="K1784">
        <v>1453211289</v>
      </c>
      <c r="L1784" s="19">
        <f t="shared" si="165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62"/>
        <v>15</v>
      </c>
      <c r="R1784">
        <f t="shared" si="163"/>
        <v>71.34</v>
      </c>
      <c r="S1784" t="s">
        <v>8336</v>
      </c>
      <c r="T1784" t="s">
        <v>8337</v>
      </c>
      <c r="U1784" s="19">
        <f t="shared" si="166"/>
        <v>42421.575104166666</v>
      </c>
      <c r="V1784">
        <f t="shared" si="167"/>
        <v>2016</v>
      </c>
    </row>
    <row r="1785" spans="1:22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9">
        <f t="shared" si="164"/>
        <v>42145.949976851851</v>
      </c>
      <c r="K1785">
        <v>1429656478</v>
      </c>
      <c r="L1785" s="19">
        <f t="shared" si="165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62"/>
        <v>24</v>
      </c>
      <c r="R1785">
        <f t="shared" si="163"/>
        <v>51.23</v>
      </c>
      <c r="S1785" t="s">
        <v>8336</v>
      </c>
      <c r="T1785" t="s">
        <v>8337</v>
      </c>
      <c r="U1785" s="19">
        <f t="shared" si="166"/>
        <v>42145.949976851851</v>
      </c>
      <c r="V1785">
        <f t="shared" si="167"/>
        <v>2015</v>
      </c>
    </row>
    <row r="1786" spans="1:22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9">
        <f t="shared" si="164"/>
        <v>42035.142361111109</v>
      </c>
      <c r="K1786">
        <v>1419954240</v>
      </c>
      <c r="L1786" s="19">
        <f t="shared" si="165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62"/>
        <v>40</v>
      </c>
      <c r="R1786">
        <f t="shared" si="163"/>
        <v>60.24</v>
      </c>
      <c r="S1786" t="s">
        <v>8336</v>
      </c>
      <c r="T1786" t="s">
        <v>8337</v>
      </c>
      <c r="U1786" s="19">
        <f t="shared" si="166"/>
        <v>42035.142361111109</v>
      </c>
      <c r="V1786">
        <f t="shared" si="167"/>
        <v>2014</v>
      </c>
    </row>
    <row r="1787" spans="1:22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9">
        <f t="shared" si="164"/>
        <v>41928</v>
      </c>
      <c r="K1787">
        <v>1410750855</v>
      </c>
      <c r="L1787" s="19">
        <f t="shared" si="165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62"/>
        <v>20</v>
      </c>
      <c r="R1787">
        <f t="shared" si="163"/>
        <v>44.94</v>
      </c>
      <c r="S1787" t="s">
        <v>8336</v>
      </c>
      <c r="T1787" t="s">
        <v>8337</v>
      </c>
      <c r="U1787" s="19">
        <f t="shared" si="166"/>
        <v>41928</v>
      </c>
      <c r="V1787">
        <f t="shared" si="167"/>
        <v>2014</v>
      </c>
    </row>
    <row r="1788" spans="1:22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9">
        <f t="shared" si="164"/>
        <v>41988.550659722227</v>
      </c>
      <c r="K1788">
        <v>1416057177</v>
      </c>
      <c r="L1788" s="19">
        <f t="shared" si="165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62"/>
        <v>48</v>
      </c>
      <c r="R1788">
        <f t="shared" si="163"/>
        <v>31.21</v>
      </c>
      <c r="S1788" t="s">
        <v>8336</v>
      </c>
      <c r="T1788" t="s">
        <v>8337</v>
      </c>
      <c r="U1788" s="19">
        <f t="shared" si="166"/>
        <v>41988.550659722227</v>
      </c>
      <c r="V1788">
        <f t="shared" si="167"/>
        <v>2014</v>
      </c>
    </row>
    <row r="1789" spans="1:22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9">
        <f t="shared" si="164"/>
        <v>42098.613854166666</v>
      </c>
      <c r="K1789">
        <v>1425570237</v>
      </c>
      <c r="L1789" s="19">
        <f t="shared" si="165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62"/>
        <v>15</v>
      </c>
      <c r="R1789">
        <f t="shared" si="163"/>
        <v>63.88</v>
      </c>
      <c r="S1789" t="s">
        <v>8336</v>
      </c>
      <c r="T1789" t="s">
        <v>8337</v>
      </c>
      <c r="U1789" s="19">
        <f t="shared" si="166"/>
        <v>42098.613854166666</v>
      </c>
      <c r="V1789">
        <f t="shared" si="167"/>
        <v>2015</v>
      </c>
    </row>
    <row r="1790" spans="1:22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9">
        <f t="shared" si="164"/>
        <v>41943.94840277778</v>
      </c>
      <c r="K1790">
        <v>1412203542</v>
      </c>
      <c r="L1790" s="19">
        <f t="shared" si="165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62"/>
        <v>1</v>
      </c>
      <c r="R1790">
        <f t="shared" si="163"/>
        <v>19</v>
      </c>
      <c r="S1790" t="s">
        <v>8336</v>
      </c>
      <c r="T1790" t="s">
        <v>8337</v>
      </c>
      <c r="U1790" s="19">
        <f t="shared" si="166"/>
        <v>41943.94840277778</v>
      </c>
      <c r="V1790">
        <f t="shared" si="167"/>
        <v>2014</v>
      </c>
    </row>
    <row r="1791" spans="1:22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9">
        <f t="shared" si="164"/>
        <v>42016.250034722223</v>
      </c>
      <c r="K1791">
        <v>1415858403</v>
      </c>
      <c r="L1791" s="19">
        <f t="shared" si="165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62"/>
        <v>1</v>
      </c>
      <c r="R1791">
        <f t="shared" si="163"/>
        <v>10</v>
      </c>
      <c r="S1791" t="s">
        <v>8336</v>
      </c>
      <c r="T1791" t="s">
        <v>8337</v>
      </c>
      <c r="U1791" s="19">
        <f t="shared" si="166"/>
        <v>42016.250034722223</v>
      </c>
      <c r="V1791">
        <f t="shared" si="167"/>
        <v>2014</v>
      </c>
    </row>
    <row r="1792" spans="1:22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9">
        <f t="shared" si="164"/>
        <v>42040.674513888895</v>
      </c>
      <c r="K1792">
        <v>1420560678</v>
      </c>
      <c r="L1792" s="19">
        <f t="shared" si="165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 t="shared" si="162"/>
        <v>5</v>
      </c>
      <c r="R1792">
        <f t="shared" si="163"/>
        <v>109.07</v>
      </c>
      <c r="S1792" t="s">
        <v>8336</v>
      </c>
      <c r="T1792" t="s">
        <v>8337</v>
      </c>
      <c r="U1792" s="19">
        <f t="shared" si="166"/>
        <v>42040.674513888895</v>
      </c>
      <c r="V1792">
        <f t="shared" si="167"/>
        <v>2015</v>
      </c>
    </row>
    <row r="1793" spans="1:22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9">
        <f t="shared" si="164"/>
        <v>42033.740335648152</v>
      </c>
      <c r="K1793">
        <v>1417369565</v>
      </c>
      <c r="L1793" s="19">
        <f t="shared" si="165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62"/>
        <v>4</v>
      </c>
      <c r="R1793">
        <f t="shared" si="163"/>
        <v>26.75</v>
      </c>
      <c r="S1793" t="s">
        <v>8336</v>
      </c>
      <c r="T1793" t="s">
        <v>8337</v>
      </c>
      <c r="U1793" s="19">
        <f t="shared" si="166"/>
        <v>42033.740335648152</v>
      </c>
      <c r="V1793">
        <f t="shared" si="167"/>
        <v>2014</v>
      </c>
    </row>
    <row r="1794" spans="1:22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9">
        <f t="shared" si="164"/>
        <v>42226.290972222225</v>
      </c>
      <c r="K1794">
        <v>1435970682</v>
      </c>
      <c r="L1794" s="19">
        <f t="shared" si="165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ref="Q1794:Q1857" si="168">ROUND(E1794/D1794*100,0)</f>
        <v>61</v>
      </c>
      <c r="R1794">
        <f t="shared" ref="R1794:R1857" si="169">IFERROR(ROUND(E1794/N1794,2),0)</f>
        <v>109.94</v>
      </c>
      <c r="S1794" t="s">
        <v>8336</v>
      </c>
      <c r="T1794" t="s">
        <v>8337</v>
      </c>
      <c r="U1794" s="19">
        <f t="shared" si="166"/>
        <v>42226.290972222225</v>
      </c>
      <c r="V1794">
        <f t="shared" si="167"/>
        <v>2015</v>
      </c>
    </row>
    <row r="1795" spans="1:22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9">
        <f t="shared" ref="J1795:J1858" si="170">(((I1795/60)/60)/24)+DATE(1970,1,1)</f>
        <v>41970.933333333334</v>
      </c>
      <c r="K1795">
        <v>1414531440</v>
      </c>
      <c r="L1795" s="19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 t="shared" si="168"/>
        <v>1</v>
      </c>
      <c r="R1795">
        <f t="shared" si="169"/>
        <v>20</v>
      </c>
      <c r="S1795" t="s">
        <v>8336</v>
      </c>
      <c r="T1795" t="s">
        <v>8337</v>
      </c>
      <c r="U1795" s="19">
        <f t="shared" ref="U1795:U1858" si="172">(((I1795/60)/60)/24)+DATE(1970,1,1)</f>
        <v>41970.933333333334</v>
      </c>
      <c r="V1795">
        <f t="shared" ref="V1795:V1858" si="173">YEAR(L1795)</f>
        <v>2014</v>
      </c>
    </row>
    <row r="1796" spans="1:22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9">
        <f t="shared" si="170"/>
        <v>42046.551180555558</v>
      </c>
      <c r="K1796">
        <v>1420636422</v>
      </c>
      <c r="L1796" s="19">
        <f t="shared" si="171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68"/>
        <v>11</v>
      </c>
      <c r="R1796">
        <f t="shared" si="169"/>
        <v>55.39</v>
      </c>
      <c r="S1796" t="s">
        <v>8336</v>
      </c>
      <c r="T1796" t="s">
        <v>8337</v>
      </c>
      <c r="U1796" s="19">
        <f t="shared" si="172"/>
        <v>42046.551180555558</v>
      </c>
      <c r="V1796">
        <f t="shared" si="173"/>
        <v>2015</v>
      </c>
    </row>
    <row r="1797" spans="1:22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9">
        <f t="shared" si="170"/>
        <v>42657.666666666672</v>
      </c>
      <c r="K1797">
        <v>1473922541</v>
      </c>
      <c r="L1797" s="19">
        <f t="shared" si="171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68"/>
        <v>39</v>
      </c>
      <c r="R1797">
        <f t="shared" si="169"/>
        <v>133.9</v>
      </c>
      <c r="S1797" t="s">
        <v>8336</v>
      </c>
      <c r="T1797" t="s">
        <v>8337</v>
      </c>
      <c r="U1797" s="19">
        <f t="shared" si="172"/>
        <v>42657.666666666672</v>
      </c>
      <c r="V1797">
        <f t="shared" si="173"/>
        <v>2016</v>
      </c>
    </row>
    <row r="1798" spans="1:22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9">
        <f t="shared" si="170"/>
        <v>42575.439421296294</v>
      </c>
      <c r="K1798">
        <v>1464172366</v>
      </c>
      <c r="L1798" s="19">
        <f t="shared" si="171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68"/>
        <v>22</v>
      </c>
      <c r="R1798">
        <f t="shared" si="169"/>
        <v>48.72</v>
      </c>
      <c r="S1798" t="s">
        <v>8336</v>
      </c>
      <c r="T1798" t="s">
        <v>8337</v>
      </c>
      <c r="U1798" s="19">
        <f t="shared" si="172"/>
        <v>42575.439421296294</v>
      </c>
      <c r="V1798">
        <f t="shared" si="173"/>
        <v>2016</v>
      </c>
    </row>
    <row r="1799" spans="1:22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9">
        <f t="shared" si="170"/>
        <v>42719.56931712963</v>
      </c>
      <c r="K1799">
        <v>1479217189</v>
      </c>
      <c r="L1799" s="19">
        <f t="shared" si="171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68"/>
        <v>68</v>
      </c>
      <c r="R1799">
        <f t="shared" si="169"/>
        <v>48.25</v>
      </c>
      <c r="S1799" t="s">
        <v>8336</v>
      </c>
      <c r="T1799" t="s">
        <v>8337</v>
      </c>
      <c r="U1799" s="19">
        <f t="shared" si="172"/>
        <v>42719.56931712963</v>
      </c>
      <c r="V1799">
        <f t="shared" si="173"/>
        <v>2016</v>
      </c>
    </row>
    <row r="1800" spans="1:22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9">
        <f t="shared" si="170"/>
        <v>42404.32677083333</v>
      </c>
      <c r="K1800">
        <v>1449388233</v>
      </c>
      <c r="L1800" s="19">
        <f t="shared" si="171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68"/>
        <v>14</v>
      </c>
      <c r="R1800">
        <f t="shared" si="169"/>
        <v>58.97</v>
      </c>
      <c r="S1800" t="s">
        <v>8336</v>
      </c>
      <c r="T1800" t="s">
        <v>8337</v>
      </c>
      <c r="U1800" s="19">
        <f t="shared" si="172"/>
        <v>42404.32677083333</v>
      </c>
      <c r="V1800">
        <f t="shared" si="173"/>
        <v>2015</v>
      </c>
    </row>
    <row r="1801" spans="1:22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9">
        <f t="shared" si="170"/>
        <v>41954.884351851855</v>
      </c>
      <c r="K1801">
        <v>1414008808</v>
      </c>
      <c r="L1801" s="19">
        <f t="shared" si="171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68"/>
        <v>2</v>
      </c>
      <c r="R1801">
        <f t="shared" si="169"/>
        <v>11.64</v>
      </c>
      <c r="S1801" t="s">
        <v>8336</v>
      </c>
      <c r="T1801" t="s">
        <v>8337</v>
      </c>
      <c r="U1801" s="19">
        <f t="shared" si="172"/>
        <v>41954.884351851855</v>
      </c>
      <c r="V1801">
        <f t="shared" si="173"/>
        <v>2014</v>
      </c>
    </row>
    <row r="1802" spans="1:22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9">
        <f t="shared" si="170"/>
        <v>42653.606134259258</v>
      </c>
      <c r="K1802">
        <v>1473517970</v>
      </c>
      <c r="L1802" s="19">
        <f t="shared" si="171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68"/>
        <v>20</v>
      </c>
      <c r="R1802">
        <f t="shared" si="169"/>
        <v>83.72</v>
      </c>
      <c r="S1802" t="s">
        <v>8336</v>
      </c>
      <c r="T1802" t="s">
        <v>8337</v>
      </c>
      <c r="U1802" s="19">
        <f t="shared" si="172"/>
        <v>42653.606134259258</v>
      </c>
      <c r="V1802">
        <f t="shared" si="173"/>
        <v>2016</v>
      </c>
    </row>
    <row r="1803" spans="1:22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9">
        <f t="shared" si="170"/>
        <v>42353.506944444445</v>
      </c>
      <c r="K1803">
        <v>1447429868</v>
      </c>
      <c r="L1803" s="19">
        <f t="shared" si="171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68"/>
        <v>14</v>
      </c>
      <c r="R1803">
        <f t="shared" si="169"/>
        <v>63.65</v>
      </c>
      <c r="S1803" t="s">
        <v>8336</v>
      </c>
      <c r="T1803" t="s">
        <v>8337</v>
      </c>
      <c r="U1803" s="19">
        <f t="shared" si="172"/>
        <v>42353.506944444445</v>
      </c>
      <c r="V1803">
        <f t="shared" si="173"/>
        <v>2015</v>
      </c>
    </row>
    <row r="1804" spans="1:22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9">
        <f t="shared" si="170"/>
        <v>42182.915972222225</v>
      </c>
      <c r="K1804">
        <v>1433416830</v>
      </c>
      <c r="L1804" s="19">
        <f t="shared" si="171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68"/>
        <v>48</v>
      </c>
      <c r="R1804">
        <f t="shared" si="169"/>
        <v>94.28</v>
      </c>
      <c r="S1804" t="s">
        <v>8336</v>
      </c>
      <c r="T1804" t="s">
        <v>8337</v>
      </c>
      <c r="U1804" s="19">
        <f t="shared" si="172"/>
        <v>42182.915972222225</v>
      </c>
      <c r="V1804">
        <f t="shared" si="173"/>
        <v>2015</v>
      </c>
    </row>
    <row r="1805" spans="1:22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9">
        <f t="shared" si="170"/>
        <v>42049.071550925932</v>
      </c>
      <c r="K1805">
        <v>1421199782</v>
      </c>
      <c r="L1805" s="19">
        <f t="shared" si="171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 t="shared" si="168"/>
        <v>31</v>
      </c>
      <c r="R1805">
        <f t="shared" si="169"/>
        <v>71.87</v>
      </c>
      <c r="S1805" t="s">
        <v>8336</v>
      </c>
      <c r="T1805" t="s">
        <v>8337</v>
      </c>
      <c r="U1805" s="19">
        <f t="shared" si="172"/>
        <v>42049.071550925932</v>
      </c>
      <c r="V1805">
        <f t="shared" si="173"/>
        <v>2015</v>
      </c>
    </row>
    <row r="1806" spans="1:22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9">
        <f t="shared" si="170"/>
        <v>42322.719953703709</v>
      </c>
      <c r="K1806">
        <v>1444061804</v>
      </c>
      <c r="L1806" s="19">
        <f t="shared" si="171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68"/>
        <v>35</v>
      </c>
      <c r="R1806">
        <f t="shared" si="169"/>
        <v>104.85</v>
      </c>
      <c r="S1806" t="s">
        <v>8336</v>
      </c>
      <c r="T1806" t="s">
        <v>8337</v>
      </c>
      <c r="U1806" s="19">
        <f t="shared" si="172"/>
        <v>42322.719953703709</v>
      </c>
      <c r="V1806">
        <f t="shared" si="173"/>
        <v>2015</v>
      </c>
    </row>
    <row r="1807" spans="1:22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9">
        <f t="shared" si="170"/>
        <v>42279.75</v>
      </c>
      <c r="K1807">
        <v>1441048658</v>
      </c>
      <c r="L1807" s="19">
        <f t="shared" si="171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68"/>
        <v>36</v>
      </c>
      <c r="R1807">
        <f t="shared" si="169"/>
        <v>67.14</v>
      </c>
      <c r="S1807" t="s">
        <v>8336</v>
      </c>
      <c r="T1807" t="s">
        <v>8337</v>
      </c>
      <c r="U1807" s="19">
        <f t="shared" si="172"/>
        <v>42279.75</v>
      </c>
      <c r="V1807">
        <f t="shared" si="173"/>
        <v>2015</v>
      </c>
    </row>
    <row r="1808" spans="1:22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9">
        <f t="shared" si="170"/>
        <v>41912.638298611113</v>
      </c>
      <c r="K1808">
        <v>1409066349</v>
      </c>
      <c r="L1808" s="19">
        <f t="shared" si="171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68"/>
        <v>3</v>
      </c>
      <c r="R1808">
        <f t="shared" si="169"/>
        <v>73.88</v>
      </c>
      <c r="S1808" t="s">
        <v>8336</v>
      </c>
      <c r="T1808" t="s">
        <v>8337</v>
      </c>
      <c r="U1808" s="19">
        <f t="shared" si="172"/>
        <v>41912.638298611113</v>
      </c>
      <c r="V1808">
        <f t="shared" si="173"/>
        <v>2014</v>
      </c>
    </row>
    <row r="1809" spans="1:22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9">
        <f t="shared" si="170"/>
        <v>41910.068437499998</v>
      </c>
      <c r="K1809">
        <v>1409276313</v>
      </c>
      <c r="L1809" s="19">
        <f t="shared" si="171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68"/>
        <v>11</v>
      </c>
      <c r="R1809">
        <f t="shared" si="169"/>
        <v>69.13</v>
      </c>
      <c r="S1809" t="s">
        <v>8336</v>
      </c>
      <c r="T1809" t="s">
        <v>8337</v>
      </c>
      <c r="U1809" s="19">
        <f t="shared" si="172"/>
        <v>41910.068437499998</v>
      </c>
      <c r="V1809">
        <f t="shared" si="173"/>
        <v>2014</v>
      </c>
    </row>
    <row r="1810" spans="1:22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9">
        <f t="shared" si="170"/>
        <v>42777.680902777778</v>
      </c>
      <c r="K1810">
        <v>1483806030</v>
      </c>
      <c r="L1810" s="19">
        <f t="shared" si="171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68"/>
        <v>41</v>
      </c>
      <c r="R1810">
        <f t="shared" si="169"/>
        <v>120.77</v>
      </c>
      <c r="S1810" t="s">
        <v>8336</v>
      </c>
      <c r="T1810" t="s">
        <v>8337</v>
      </c>
      <c r="U1810" s="19">
        <f t="shared" si="172"/>
        <v>42777.680902777778</v>
      </c>
      <c r="V1810">
        <f t="shared" si="173"/>
        <v>2017</v>
      </c>
    </row>
    <row r="1811" spans="1:22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9">
        <f t="shared" si="170"/>
        <v>42064.907858796301</v>
      </c>
      <c r="K1811">
        <v>1422222439</v>
      </c>
      <c r="L1811" s="19">
        <f t="shared" si="171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68"/>
        <v>11</v>
      </c>
      <c r="R1811">
        <f t="shared" si="169"/>
        <v>42.22</v>
      </c>
      <c r="S1811" t="s">
        <v>8336</v>
      </c>
      <c r="T1811" t="s">
        <v>8337</v>
      </c>
      <c r="U1811" s="19">
        <f t="shared" si="172"/>
        <v>42064.907858796301</v>
      </c>
      <c r="V1811">
        <f t="shared" si="173"/>
        <v>2015</v>
      </c>
    </row>
    <row r="1812" spans="1:22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9">
        <f t="shared" si="170"/>
        <v>41872.91002314815</v>
      </c>
      <c r="K1812">
        <v>1407621026</v>
      </c>
      <c r="L1812" s="19">
        <f t="shared" si="171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68"/>
        <v>3</v>
      </c>
      <c r="R1812">
        <f t="shared" si="169"/>
        <v>7.5</v>
      </c>
      <c r="S1812" t="s">
        <v>8336</v>
      </c>
      <c r="T1812" t="s">
        <v>8337</v>
      </c>
      <c r="U1812" s="19">
        <f t="shared" si="172"/>
        <v>41872.91002314815</v>
      </c>
      <c r="V1812">
        <f t="shared" si="173"/>
        <v>2014</v>
      </c>
    </row>
    <row r="1813" spans="1:22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9">
        <f t="shared" si="170"/>
        <v>41936.166666666664</v>
      </c>
      <c r="K1813">
        <v>1408962270</v>
      </c>
      <c r="L1813" s="19">
        <f t="shared" si="171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 t="shared" si="168"/>
        <v>0</v>
      </c>
      <c r="R1813">
        <f t="shared" si="169"/>
        <v>1.54</v>
      </c>
      <c r="S1813" t="s">
        <v>8336</v>
      </c>
      <c r="T1813" t="s">
        <v>8337</v>
      </c>
      <c r="U1813" s="19">
        <f t="shared" si="172"/>
        <v>41936.166666666664</v>
      </c>
      <c r="V1813">
        <f t="shared" si="173"/>
        <v>2014</v>
      </c>
    </row>
    <row r="1814" spans="1:22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9">
        <f t="shared" si="170"/>
        <v>42554.318703703699</v>
      </c>
      <c r="K1814">
        <v>1464939536</v>
      </c>
      <c r="L1814" s="19">
        <f t="shared" si="171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68"/>
        <v>13</v>
      </c>
      <c r="R1814">
        <f t="shared" si="169"/>
        <v>37.61</v>
      </c>
      <c r="S1814" t="s">
        <v>8336</v>
      </c>
      <c r="T1814" t="s">
        <v>8337</v>
      </c>
      <c r="U1814" s="19">
        <f t="shared" si="172"/>
        <v>42554.318703703699</v>
      </c>
      <c r="V1814">
        <f t="shared" si="173"/>
        <v>2016</v>
      </c>
    </row>
    <row r="1815" spans="1:22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9">
        <f t="shared" si="170"/>
        <v>41859.889027777775</v>
      </c>
      <c r="K1815">
        <v>1404940812</v>
      </c>
      <c r="L1815" s="19">
        <f t="shared" si="171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168"/>
        <v>0</v>
      </c>
      <c r="R1815">
        <f t="shared" si="169"/>
        <v>0</v>
      </c>
      <c r="S1815" t="s">
        <v>8336</v>
      </c>
      <c r="T1815" t="s">
        <v>8337</v>
      </c>
      <c r="U1815" s="19">
        <f t="shared" si="172"/>
        <v>41859.889027777775</v>
      </c>
      <c r="V1815">
        <f t="shared" si="173"/>
        <v>2014</v>
      </c>
    </row>
    <row r="1816" spans="1:22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9">
        <f t="shared" si="170"/>
        <v>42063.314074074078</v>
      </c>
      <c r="K1816">
        <v>1422516736</v>
      </c>
      <c r="L1816" s="19">
        <f t="shared" si="171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68"/>
        <v>49</v>
      </c>
      <c r="R1816">
        <f t="shared" si="169"/>
        <v>42.16</v>
      </c>
      <c r="S1816" t="s">
        <v>8336</v>
      </c>
      <c r="T1816" t="s">
        <v>8337</v>
      </c>
      <c r="U1816" s="19">
        <f t="shared" si="172"/>
        <v>42063.314074074078</v>
      </c>
      <c r="V1816">
        <f t="shared" si="173"/>
        <v>2015</v>
      </c>
    </row>
    <row r="1817" spans="1:22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9">
        <f t="shared" si="170"/>
        <v>42186.906678240746</v>
      </c>
      <c r="K1817">
        <v>1434577537</v>
      </c>
      <c r="L1817" s="19">
        <f t="shared" si="171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 t="shared" si="168"/>
        <v>0</v>
      </c>
      <c r="R1817">
        <f t="shared" si="169"/>
        <v>0</v>
      </c>
      <c r="S1817" t="s">
        <v>8336</v>
      </c>
      <c r="T1817" t="s">
        <v>8337</v>
      </c>
      <c r="U1817" s="19">
        <f t="shared" si="172"/>
        <v>42186.906678240746</v>
      </c>
      <c r="V1817">
        <f t="shared" si="173"/>
        <v>2015</v>
      </c>
    </row>
    <row r="1818" spans="1:22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9">
        <f t="shared" si="170"/>
        <v>42576.791666666672</v>
      </c>
      <c r="K1818">
        <v>1467061303</v>
      </c>
      <c r="L1818" s="19">
        <f t="shared" si="171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68"/>
        <v>2</v>
      </c>
      <c r="R1818">
        <f t="shared" si="169"/>
        <v>84.83</v>
      </c>
      <c r="S1818" t="s">
        <v>8336</v>
      </c>
      <c r="T1818" t="s">
        <v>8337</v>
      </c>
      <c r="U1818" s="19">
        <f t="shared" si="172"/>
        <v>42576.791666666672</v>
      </c>
      <c r="V1818">
        <f t="shared" si="173"/>
        <v>2016</v>
      </c>
    </row>
    <row r="1819" spans="1:22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9">
        <f t="shared" si="170"/>
        <v>42765.290972222225</v>
      </c>
      <c r="K1819">
        <v>1480607607</v>
      </c>
      <c r="L1819" s="19">
        <f t="shared" si="171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68"/>
        <v>52</v>
      </c>
      <c r="R1819">
        <f t="shared" si="169"/>
        <v>94.19</v>
      </c>
      <c r="S1819" t="s">
        <v>8336</v>
      </c>
      <c r="T1819" t="s">
        <v>8337</v>
      </c>
      <c r="U1819" s="19">
        <f t="shared" si="172"/>
        <v>42765.290972222225</v>
      </c>
      <c r="V1819">
        <f t="shared" si="173"/>
        <v>2016</v>
      </c>
    </row>
    <row r="1820" spans="1:22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9">
        <f t="shared" si="170"/>
        <v>42097.192708333328</v>
      </c>
      <c r="K1820">
        <v>1425447450</v>
      </c>
      <c r="L1820" s="19">
        <f t="shared" si="171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 t="shared" si="168"/>
        <v>0</v>
      </c>
      <c r="R1820">
        <f t="shared" si="169"/>
        <v>0</v>
      </c>
      <c r="S1820" t="s">
        <v>8336</v>
      </c>
      <c r="T1820" t="s">
        <v>8337</v>
      </c>
      <c r="U1820" s="19">
        <f t="shared" si="172"/>
        <v>42097.192708333328</v>
      </c>
      <c r="V1820">
        <f t="shared" si="173"/>
        <v>2015</v>
      </c>
    </row>
    <row r="1821" spans="1:22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9">
        <f t="shared" si="170"/>
        <v>41850.752268518518</v>
      </c>
      <c r="K1821">
        <v>1404151396</v>
      </c>
      <c r="L1821" s="19">
        <f t="shared" si="171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68"/>
        <v>2</v>
      </c>
      <c r="R1821">
        <f t="shared" si="169"/>
        <v>6.25</v>
      </c>
      <c r="S1821" t="s">
        <v>8336</v>
      </c>
      <c r="T1821" t="s">
        <v>8337</v>
      </c>
      <c r="U1821" s="19">
        <f t="shared" si="172"/>
        <v>41850.752268518518</v>
      </c>
      <c r="V1821">
        <f t="shared" si="173"/>
        <v>2014</v>
      </c>
    </row>
    <row r="1822" spans="1:22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9">
        <f t="shared" si="170"/>
        <v>42095.042708333334</v>
      </c>
      <c r="K1822">
        <v>1425261690</v>
      </c>
      <c r="L1822" s="19">
        <f t="shared" si="171"/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 t="shared" si="168"/>
        <v>7</v>
      </c>
      <c r="R1822">
        <f t="shared" si="169"/>
        <v>213.38</v>
      </c>
      <c r="S1822" t="s">
        <v>8336</v>
      </c>
      <c r="T1822" t="s">
        <v>8337</v>
      </c>
      <c r="U1822" s="19">
        <f t="shared" si="172"/>
        <v>42095.042708333334</v>
      </c>
      <c r="V1822">
        <f t="shared" si="173"/>
        <v>2015</v>
      </c>
    </row>
    <row r="1823" spans="1:22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9">
        <f t="shared" si="170"/>
        <v>40971.319062499999</v>
      </c>
      <c r="K1823">
        <v>1326872367</v>
      </c>
      <c r="L1823" s="19">
        <f t="shared" si="171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68"/>
        <v>135</v>
      </c>
      <c r="R1823">
        <f t="shared" si="169"/>
        <v>59.16</v>
      </c>
      <c r="S1823" t="s">
        <v>8323</v>
      </c>
      <c r="T1823" t="s">
        <v>8324</v>
      </c>
      <c r="U1823" s="19">
        <f t="shared" si="172"/>
        <v>40971.319062499999</v>
      </c>
      <c r="V1823">
        <f t="shared" si="173"/>
        <v>2012</v>
      </c>
    </row>
    <row r="1824" spans="1:22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9">
        <f t="shared" si="170"/>
        <v>41670.792361111111</v>
      </c>
      <c r="K1824">
        <v>1388084862</v>
      </c>
      <c r="L1824" s="19">
        <f t="shared" si="171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 t="shared" si="168"/>
        <v>100</v>
      </c>
      <c r="R1824">
        <f t="shared" si="169"/>
        <v>27.27</v>
      </c>
      <c r="S1824" t="s">
        <v>8323</v>
      </c>
      <c r="T1824" t="s">
        <v>8324</v>
      </c>
      <c r="U1824" s="19">
        <f t="shared" si="172"/>
        <v>41670.792361111111</v>
      </c>
      <c r="V1824">
        <f t="shared" si="173"/>
        <v>2013</v>
      </c>
    </row>
    <row r="1825" spans="1:22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9">
        <f t="shared" si="170"/>
        <v>41206.684907407405</v>
      </c>
      <c r="K1825">
        <v>1348503976</v>
      </c>
      <c r="L1825" s="19">
        <f t="shared" si="171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68"/>
        <v>116</v>
      </c>
      <c r="R1825">
        <f t="shared" si="169"/>
        <v>24.58</v>
      </c>
      <c r="S1825" t="s">
        <v>8323</v>
      </c>
      <c r="T1825" t="s">
        <v>8324</v>
      </c>
      <c r="U1825" s="19">
        <f t="shared" si="172"/>
        <v>41206.684907407405</v>
      </c>
      <c r="V1825">
        <f t="shared" si="173"/>
        <v>2012</v>
      </c>
    </row>
    <row r="1826" spans="1:22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9">
        <f t="shared" si="170"/>
        <v>41647.088888888888</v>
      </c>
      <c r="K1826">
        <v>1387403967</v>
      </c>
      <c r="L1826" s="19">
        <f t="shared" si="171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 t="shared" si="168"/>
        <v>100</v>
      </c>
      <c r="R1826">
        <f t="shared" si="169"/>
        <v>75.05</v>
      </c>
      <c r="S1826" t="s">
        <v>8323</v>
      </c>
      <c r="T1826" t="s">
        <v>8324</v>
      </c>
      <c r="U1826" s="19">
        <f t="shared" si="172"/>
        <v>41647.088888888888</v>
      </c>
      <c r="V1826">
        <f t="shared" si="173"/>
        <v>2013</v>
      </c>
    </row>
    <row r="1827" spans="1:22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9">
        <f t="shared" si="170"/>
        <v>41466.83452546296</v>
      </c>
      <c r="K1827">
        <v>1371585703</v>
      </c>
      <c r="L1827" s="19">
        <f t="shared" si="171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68"/>
        <v>105</v>
      </c>
      <c r="R1827">
        <f t="shared" si="169"/>
        <v>42.02</v>
      </c>
      <c r="S1827" t="s">
        <v>8323</v>
      </c>
      <c r="T1827" t="s">
        <v>8324</v>
      </c>
      <c r="U1827" s="19">
        <f t="shared" si="172"/>
        <v>41466.83452546296</v>
      </c>
      <c r="V1827">
        <f t="shared" si="173"/>
        <v>2013</v>
      </c>
    </row>
    <row r="1828" spans="1:22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9">
        <f t="shared" si="170"/>
        <v>41687.923807870371</v>
      </c>
      <c r="K1828">
        <v>1390083017</v>
      </c>
      <c r="L1828" s="19">
        <f t="shared" si="171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68"/>
        <v>101</v>
      </c>
      <c r="R1828">
        <f t="shared" si="169"/>
        <v>53.16</v>
      </c>
      <c r="S1828" t="s">
        <v>8323</v>
      </c>
      <c r="T1828" t="s">
        <v>8324</v>
      </c>
      <c r="U1828" s="19">
        <f t="shared" si="172"/>
        <v>41687.923807870371</v>
      </c>
      <c r="V1828">
        <f t="shared" si="173"/>
        <v>2014</v>
      </c>
    </row>
    <row r="1829" spans="1:22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9">
        <f t="shared" si="170"/>
        <v>40605.325937499998</v>
      </c>
      <c r="K1829">
        <v>1294818561</v>
      </c>
      <c r="L1829" s="19">
        <f t="shared" si="171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68"/>
        <v>101</v>
      </c>
      <c r="R1829">
        <f t="shared" si="169"/>
        <v>83.89</v>
      </c>
      <c r="S1829" t="s">
        <v>8323</v>
      </c>
      <c r="T1829" t="s">
        <v>8324</v>
      </c>
      <c r="U1829" s="19">
        <f t="shared" si="172"/>
        <v>40605.325937499998</v>
      </c>
      <c r="V1829">
        <f t="shared" si="173"/>
        <v>2011</v>
      </c>
    </row>
    <row r="1830" spans="1:22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9">
        <f t="shared" si="170"/>
        <v>41768.916666666664</v>
      </c>
      <c r="K1830">
        <v>1396906530</v>
      </c>
      <c r="L1830" s="19">
        <f t="shared" si="171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68"/>
        <v>100</v>
      </c>
      <c r="R1830">
        <f t="shared" si="169"/>
        <v>417.33</v>
      </c>
      <c r="S1830" t="s">
        <v>8323</v>
      </c>
      <c r="T1830" t="s">
        <v>8324</v>
      </c>
      <c r="U1830" s="19">
        <f t="shared" si="172"/>
        <v>41768.916666666664</v>
      </c>
      <c r="V1830">
        <f t="shared" si="173"/>
        <v>2014</v>
      </c>
    </row>
    <row r="1831" spans="1:22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9">
        <f t="shared" si="170"/>
        <v>40564.916666666664</v>
      </c>
      <c r="K1831">
        <v>1291428371</v>
      </c>
      <c r="L1831" s="19">
        <f t="shared" si="171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68"/>
        <v>167</v>
      </c>
      <c r="R1831">
        <f t="shared" si="169"/>
        <v>75.77</v>
      </c>
      <c r="S1831" t="s">
        <v>8323</v>
      </c>
      <c r="T1831" t="s">
        <v>8324</v>
      </c>
      <c r="U1831" s="19">
        <f t="shared" si="172"/>
        <v>40564.916666666664</v>
      </c>
      <c r="V1831">
        <f t="shared" si="173"/>
        <v>2010</v>
      </c>
    </row>
    <row r="1832" spans="1:22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9">
        <f t="shared" si="170"/>
        <v>41694.684108796297</v>
      </c>
      <c r="K1832">
        <v>1390667107</v>
      </c>
      <c r="L1832" s="19">
        <f t="shared" si="171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68"/>
        <v>102</v>
      </c>
      <c r="R1832">
        <f t="shared" si="169"/>
        <v>67.39</v>
      </c>
      <c r="S1832" t="s">
        <v>8323</v>
      </c>
      <c r="T1832" t="s">
        <v>8324</v>
      </c>
      <c r="U1832" s="19">
        <f t="shared" si="172"/>
        <v>41694.684108796297</v>
      </c>
      <c r="V1832">
        <f t="shared" si="173"/>
        <v>2014</v>
      </c>
    </row>
    <row r="1833" spans="1:22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9">
        <f t="shared" si="170"/>
        <v>41041.996099537035</v>
      </c>
      <c r="K1833">
        <v>1335570863</v>
      </c>
      <c r="L1833" s="19">
        <f t="shared" si="171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68"/>
        <v>103</v>
      </c>
      <c r="R1833">
        <f t="shared" si="169"/>
        <v>73.569999999999993</v>
      </c>
      <c r="S1833" t="s">
        <v>8323</v>
      </c>
      <c r="T1833" t="s">
        <v>8324</v>
      </c>
      <c r="U1833" s="19">
        <f t="shared" si="172"/>
        <v>41041.996099537035</v>
      </c>
      <c r="V1833">
        <f t="shared" si="173"/>
        <v>2012</v>
      </c>
    </row>
    <row r="1834" spans="1:22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9">
        <f t="shared" si="170"/>
        <v>40606.539664351854</v>
      </c>
      <c r="K1834">
        <v>1296651427</v>
      </c>
      <c r="L1834" s="19">
        <f t="shared" si="171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68"/>
        <v>143</v>
      </c>
      <c r="R1834">
        <f t="shared" si="169"/>
        <v>25</v>
      </c>
      <c r="S1834" t="s">
        <v>8323</v>
      </c>
      <c r="T1834" t="s">
        <v>8324</v>
      </c>
      <c r="U1834" s="19">
        <f t="shared" si="172"/>
        <v>40606.539664351854</v>
      </c>
      <c r="V1834">
        <f t="shared" si="173"/>
        <v>2011</v>
      </c>
    </row>
    <row r="1835" spans="1:22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9">
        <f t="shared" si="170"/>
        <v>41335.332638888889</v>
      </c>
      <c r="K1835">
        <v>1359421403</v>
      </c>
      <c r="L1835" s="19">
        <f t="shared" si="171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68"/>
        <v>263</v>
      </c>
      <c r="R1835">
        <f t="shared" si="169"/>
        <v>42</v>
      </c>
      <c r="S1835" t="s">
        <v>8323</v>
      </c>
      <c r="T1835" t="s">
        <v>8324</v>
      </c>
      <c r="U1835" s="19">
        <f t="shared" si="172"/>
        <v>41335.332638888889</v>
      </c>
      <c r="V1835">
        <f t="shared" si="173"/>
        <v>2013</v>
      </c>
    </row>
    <row r="1836" spans="1:22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9">
        <f t="shared" si="170"/>
        <v>42028.964062500003</v>
      </c>
      <c r="K1836">
        <v>1418684895</v>
      </c>
      <c r="L1836" s="19">
        <f t="shared" si="171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68"/>
        <v>118</v>
      </c>
      <c r="R1836">
        <f t="shared" si="169"/>
        <v>131.16999999999999</v>
      </c>
      <c r="S1836" t="s">
        <v>8323</v>
      </c>
      <c r="T1836" t="s">
        <v>8324</v>
      </c>
      <c r="U1836" s="19">
        <f t="shared" si="172"/>
        <v>42028.964062500003</v>
      </c>
      <c r="V1836">
        <f t="shared" si="173"/>
        <v>2014</v>
      </c>
    </row>
    <row r="1837" spans="1:22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9">
        <f t="shared" si="170"/>
        <v>42460.660543981481</v>
      </c>
      <c r="K1837">
        <v>1456851071</v>
      </c>
      <c r="L1837" s="19">
        <f t="shared" si="171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68"/>
        <v>104</v>
      </c>
      <c r="R1837">
        <f t="shared" si="169"/>
        <v>47.27</v>
      </c>
      <c r="S1837" t="s">
        <v>8323</v>
      </c>
      <c r="T1837" t="s">
        <v>8324</v>
      </c>
      <c r="U1837" s="19">
        <f t="shared" si="172"/>
        <v>42460.660543981481</v>
      </c>
      <c r="V1837">
        <f t="shared" si="173"/>
        <v>2016</v>
      </c>
    </row>
    <row r="1838" spans="1:22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9">
        <f t="shared" si="170"/>
        <v>41322.809363425928</v>
      </c>
      <c r="K1838">
        <v>1359660329</v>
      </c>
      <c r="L1838" s="19">
        <f t="shared" si="171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68"/>
        <v>200</v>
      </c>
      <c r="R1838">
        <f t="shared" si="169"/>
        <v>182.13</v>
      </c>
      <c r="S1838" t="s">
        <v>8323</v>
      </c>
      <c r="T1838" t="s">
        <v>8324</v>
      </c>
      <c r="U1838" s="19">
        <f t="shared" si="172"/>
        <v>41322.809363425928</v>
      </c>
      <c r="V1838">
        <f t="shared" si="173"/>
        <v>2013</v>
      </c>
    </row>
    <row r="1839" spans="1:22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9">
        <f t="shared" si="170"/>
        <v>40986.006192129629</v>
      </c>
      <c r="K1839">
        <v>1326848935</v>
      </c>
      <c r="L1839" s="19">
        <f t="shared" si="171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68"/>
        <v>307</v>
      </c>
      <c r="R1839">
        <f t="shared" si="169"/>
        <v>61.37</v>
      </c>
      <c r="S1839" t="s">
        <v>8323</v>
      </c>
      <c r="T1839" t="s">
        <v>8324</v>
      </c>
      <c r="U1839" s="19">
        <f t="shared" si="172"/>
        <v>40986.006192129629</v>
      </c>
      <c r="V1839">
        <f t="shared" si="173"/>
        <v>2012</v>
      </c>
    </row>
    <row r="1840" spans="1:22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9">
        <f t="shared" si="170"/>
        <v>40817.125</v>
      </c>
      <c r="K1840">
        <v>1314989557</v>
      </c>
      <c r="L1840" s="19">
        <f t="shared" si="171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68"/>
        <v>100</v>
      </c>
      <c r="R1840">
        <f t="shared" si="169"/>
        <v>35.770000000000003</v>
      </c>
      <c r="S1840" t="s">
        <v>8323</v>
      </c>
      <c r="T1840" t="s">
        <v>8324</v>
      </c>
      <c r="U1840" s="19">
        <f t="shared" si="172"/>
        <v>40817.125</v>
      </c>
      <c r="V1840">
        <f t="shared" si="173"/>
        <v>2011</v>
      </c>
    </row>
    <row r="1841" spans="1:22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9">
        <f t="shared" si="170"/>
        <v>42644.722013888888</v>
      </c>
      <c r="K1841">
        <v>1472750382</v>
      </c>
      <c r="L1841" s="19">
        <f t="shared" si="171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68"/>
        <v>205</v>
      </c>
      <c r="R1841">
        <f t="shared" si="169"/>
        <v>45.62</v>
      </c>
      <c r="S1841" t="s">
        <v>8323</v>
      </c>
      <c r="T1841" t="s">
        <v>8324</v>
      </c>
      <c r="U1841" s="19">
        <f t="shared" si="172"/>
        <v>42644.722013888888</v>
      </c>
      <c r="V1841">
        <f t="shared" si="173"/>
        <v>2016</v>
      </c>
    </row>
    <row r="1842" spans="1:22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9">
        <f t="shared" si="170"/>
        <v>41401.207638888889</v>
      </c>
      <c r="K1842">
        <v>1366251510</v>
      </c>
      <c r="L1842" s="19">
        <f t="shared" si="171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68"/>
        <v>109</v>
      </c>
      <c r="R1842">
        <f t="shared" si="169"/>
        <v>75.38</v>
      </c>
      <c r="S1842" t="s">
        <v>8323</v>
      </c>
      <c r="T1842" t="s">
        <v>8324</v>
      </c>
      <c r="U1842" s="19">
        <f t="shared" si="172"/>
        <v>41401.207638888889</v>
      </c>
      <c r="V1842">
        <f t="shared" si="173"/>
        <v>2013</v>
      </c>
    </row>
    <row r="1843" spans="1:22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9">
        <f t="shared" si="170"/>
        <v>41779.207638888889</v>
      </c>
      <c r="K1843">
        <v>1397679445</v>
      </c>
      <c r="L1843" s="19">
        <f t="shared" si="171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68"/>
        <v>102</v>
      </c>
      <c r="R1843">
        <f t="shared" si="169"/>
        <v>50.88</v>
      </c>
      <c r="S1843" t="s">
        <v>8323</v>
      </c>
      <c r="T1843" t="s">
        <v>8324</v>
      </c>
      <c r="U1843" s="19">
        <f t="shared" si="172"/>
        <v>41779.207638888889</v>
      </c>
      <c r="V1843">
        <f t="shared" si="173"/>
        <v>2014</v>
      </c>
    </row>
    <row r="1844" spans="1:22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9">
        <f t="shared" si="170"/>
        <v>42065.249305555553</v>
      </c>
      <c r="K1844">
        <v>1422371381</v>
      </c>
      <c r="L1844" s="19">
        <f t="shared" si="171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68"/>
        <v>125</v>
      </c>
      <c r="R1844">
        <f t="shared" si="169"/>
        <v>119.29</v>
      </c>
      <c r="S1844" t="s">
        <v>8323</v>
      </c>
      <c r="T1844" t="s">
        <v>8324</v>
      </c>
      <c r="U1844" s="19">
        <f t="shared" si="172"/>
        <v>42065.249305555553</v>
      </c>
      <c r="V1844">
        <f t="shared" si="173"/>
        <v>2015</v>
      </c>
    </row>
    <row r="1845" spans="1:22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9">
        <f t="shared" si="170"/>
        <v>40594.994837962964</v>
      </c>
      <c r="K1845">
        <v>1295653954</v>
      </c>
      <c r="L1845" s="19">
        <f t="shared" si="171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68"/>
        <v>124</v>
      </c>
      <c r="R1845">
        <f t="shared" si="169"/>
        <v>92.54</v>
      </c>
      <c r="S1845" t="s">
        <v>8323</v>
      </c>
      <c r="T1845" t="s">
        <v>8324</v>
      </c>
      <c r="U1845" s="19">
        <f t="shared" si="172"/>
        <v>40594.994837962964</v>
      </c>
      <c r="V1845">
        <f t="shared" si="173"/>
        <v>2011</v>
      </c>
    </row>
    <row r="1846" spans="1:22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9">
        <f t="shared" si="170"/>
        <v>40705.125</v>
      </c>
      <c r="K1846">
        <v>1304464914</v>
      </c>
      <c r="L1846" s="19">
        <f t="shared" si="171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68"/>
        <v>101</v>
      </c>
      <c r="R1846">
        <f t="shared" si="169"/>
        <v>76.05</v>
      </c>
      <c r="S1846" t="s">
        <v>8323</v>
      </c>
      <c r="T1846" t="s">
        <v>8324</v>
      </c>
      <c r="U1846" s="19">
        <f t="shared" si="172"/>
        <v>40705.125</v>
      </c>
      <c r="V1846">
        <f t="shared" si="173"/>
        <v>2011</v>
      </c>
    </row>
    <row r="1847" spans="1:22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9">
        <f t="shared" si="170"/>
        <v>42538.204861111109</v>
      </c>
      <c r="K1847">
        <v>1464854398</v>
      </c>
      <c r="L1847" s="19">
        <f t="shared" si="171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68"/>
        <v>100</v>
      </c>
      <c r="R1847">
        <f t="shared" si="169"/>
        <v>52.63</v>
      </c>
      <c r="S1847" t="s">
        <v>8323</v>
      </c>
      <c r="T1847" t="s">
        <v>8324</v>
      </c>
      <c r="U1847" s="19">
        <f t="shared" si="172"/>
        <v>42538.204861111109</v>
      </c>
      <c r="V1847">
        <f t="shared" si="173"/>
        <v>2016</v>
      </c>
    </row>
    <row r="1848" spans="1:22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9">
        <f t="shared" si="170"/>
        <v>41258.650196759263</v>
      </c>
      <c r="K1848">
        <v>1352993777</v>
      </c>
      <c r="L1848" s="19">
        <f t="shared" si="171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68"/>
        <v>138</v>
      </c>
      <c r="R1848">
        <f t="shared" si="169"/>
        <v>98.99</v>
      </c>
      <c r="S1848" t="s">
        <v>8323</v>
      </c>
      <c r="T1848" t="s">
        <v>8324</v>
      </c>
      <c r="U1848" s="19">
        <f t="shared" si="172"/>
        <v>41258.650196759263</v>
      </c>
      <c r="V1848">
        <f t="shared" si="173"/>
        <v>2012</v>
      </c>
    </row>
    <row r="1849" spans="1:22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9">
        <f t="shared" si="170"/>
        <v>42115.236481481479</v>
      </c>
      <c r="K1849">
        <v>1427780432</v>
      </c>
      <c r="L1849" s="19">
        <f t="shared" si="171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68"/>
        <v>121</v>
      </c>
      <c r="R1849">
        <f t="shared" si="169"/>
        <v>79.53</v>
      </c>
      <c r="S1849" t="s">
        <v>8323</v>
      </c>
      <c r="T1849" t="s">
        <v>8324</v>
      </c>
      <c r="U1849" s="19">
        <f t="shared" si="172"/>
        <v>42115.236481481479</v>
      </c>
      <c r="V1849">
        <f t="shared" si="173"/>
        <v>2015</v>
      </c>
    </row>
    <row r="1850" spans="1:22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9">
        <f t="shared" si="170"/>
        <v>40755.290972222225</v>
      </c>
      <c r="K1850">
        <v>1306608888</v>
      </c>
      <c r="L1850" s="19">
        <f t="shared" si="171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68"/>
        <v>107</v>
      </c>
      <c r="R1850">
        <f t="shared" si="169"/>
        <v>134.21</v>
      </c>
      <c r="S1850" t="s">
        <v>8323</v>
      </c>
      <c r="T1850" t="s">
        <v>8324</v>
      </c>
      <c r="U1850" s="19">
        <f t="shared" si="172"/>
        <v>40755.290972222225</v>
      </c>
      <c r="V1850">
        <f t="shared" si="173"/>
        <v>2011</v>
      </c>
    </row>
    <row r="1851" spans="1:22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9">
        <f t="shared" si="170"/>
        <v>41199.845590277779</v>
      </c>
      <c r="K1851">
        <v>1347913059</v>
      </c>
      <c r="L1851" s="19">
        <f t="shared" si="171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68"/>
        <v>100</v>
      </c>
      <c r="R1851">
        <f t="shared" si="169"/>
        <v>37.630000000000003</v>
      </c>
      <c r="S1851" t="s">
        <v>8323</v>
      </c>
      <c r="T1851" t="s">
        <v>8324</v>
      </c>
      <c r="U1851" s="19">
        <f t="shared" si="172"/>
        <v>41199.845590277779</v>
      </c>
      <c r="V1851">
        <f t="shared" si="173"/>
        <v>2012</v>
      </c>
    </row>
    <row r="1852" spans="1:22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9">
        <f t="shared" si="170"/>
        <v>41830.959490740745</v>
      </c>
      <c r="K1852">
        <v>1402441300</v>
      </c>
      <c r="L1852" s="19">
        <f t="shared" si="171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68"/>
        <v>102</v>
      </c>
      <c r="R1852">
        <f t="shared" si="169"/>
        <v>51.04</v>
      </c>
      <c r="S1852" t="s">
        <v>8323</v>
      </c>
      <c r="T1852" t="s">
        <v>8324</v>
      </c>
      <c r="U1852" s="19">
        <f t="shared" si="172"/>
        <v>41830.959490740745</v>
      </c>
      <c r="V1852">
        <f t="shared" si="173"/>
        <v>2014</v>
      </c>
    </row>
    <row r="1853" spans="1:22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9">
        <f t="shared" si="170"/>
        <v>41848.041666666664</v>
      </c>
      <c r="K1853">
        <v>1404769538</v>
      </c>
      <c r="L1853" s="19">
        <f t="shared" si="171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68"/>
        <v>100</v>
      </c>
      <c r="R1853">
        <f t="shared" si="169"/>
        <v>50.04</v>
      </c>
      <c r="S1853" t="s">
        <v>8323</v>
      </c>
      <c r="T1853" t="s">
        <v>8324</v>
      </c>
      <c r="U1853" s="19">
        <f t="shared" si="172"/>
        <v>41848.041666666664</v>
      </c>
      <c r="V1853">
        <f t="shared" si="173"/>
        <v>2014</v>
      </c>
    </row>
    <row r="1854" spans="1:22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9">
        <f t="shared" si="170"/>
        <v>42119</v>
      </c>
      <c r="K1854">
        <v>1426703452</v>
      </c>
      <c r="L1854" s="19">
        <f t="shared" si="171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68"/>
        <v>117</v>
      </c>
      <c r="R1854">
        <f t="shared" si="169"/>
        <v>133.93</v>
      </c>
      <c r="S1854" t="s">
        <v>8323</v>
      </c>
      <c r="T1854" t="s">
        <v>8324</v>
      </c>
      <c r="U1854" s="19">
        <f t="shared" si="172"/>
        <v>42119</v>
      </c>
      <c r="V1854">
        <f t="shared" si="173"/>
        <v>2015</v>
      </c>
    </row>
    <row r="1855" spans="1:22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9">
        <f t="shared" si="170"/>
        <v>41227.102048611108</v>
      </c>
      <c r="K1855">
        <v>1348536417</v>
      </c>
      <c r="L1855" s="19">
        <f t="shared" si="171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68"/>
        <v>102</v>
      </c>
      <c r="R1855">
        <f t="shared" si="169"/>
        <v>58.21</v>
      </c>
      <c r="S1855" t="s">
        <v>8323</v>
      </c>
      <c r="T1855" t="s">
        <v>8324</v>
      </c>
      <c r="U1855" s="19">
        <f t="shared" si="172"/>
        <v>41227.102048611108</v>
      </c>
      <c r="V1855">
        <f t="shared" si="173"/>
        <v>2012</v>
      </c>
    </row>
    <row r="1856" spans="1:22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9">
        <f t="shared" si="170"/>
        <v>41418.021261574075</v>
      </c>
      <c r="K1856">
        <v>1366763437</v>
      </c>
      <c r="L1856" s="19">
        <f t="shared" si="171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68"/>
        <v>102</v>
      </c>
      <c r="R1856">
        <f t="shared" si="169"/>
        <v>88.04</v>
      </c>
      <c r="S1856" t="s">
        <v>8323</v>
      </c>
      <c r="T1856" t="s">
        <v>8324</v>
      </c>
      <c r="U1856" s="19">
        <f t="shared" si="172"/>
        <v>41418.021261574075</v>
      </c>
      <c r="V1856">
        <f t="shared" si="173"/>
        <v>2013</v>
      </c>
    </row>
    <row r="1857" spans="1:22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9">
        <f t="shared" si="170"/>
        <v>41645.538657407407</v>
      </c>
      <c r="K1857">
        <v>1385124940</v>
      </c>
      <c r="L1857" s="19">
        <f t="shared" si="171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68"/>
        <v>154</v>
      </c>
      <c r="R1857">
        <f t="shared" si="169"/>
        <v>70.58</v>
      </c>
      <c r="S1857" t="s">
        <v>8323</v>
      </c>
      <c r="T1857" t="s">
        <v>8324</v>
      </c>
      <c r="U1857" s="19">
        <f t="shared" si="172"/>
        <v>41645.538657407407</v>
      </c>
      <c r="V1857">
        <f t="shared" si="173"/>
        <v>2013</v>
      </c>
    </row>
    <row r="1858" spans="1:22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9">
        <f t="shared" si="170"/>
        <v>41838.854999999996</v>
      </c>
      <c r="K1858">
        <v>1403901072</v>
      </c>
      <c r="L1858" s="19">
        <f t="shared" si="171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ref="Q1858:Q1921" si="174">ROUND(E1858/D1858*100,0)</f>
        <v>101</v>
      </c>
      <c r="R1858">
        <f t="shared" ref="R1858:R1921" si="175">IFERROR(ROUND(E1858/N1858,2),0)</f>
        <v>53.29</v>
      </c>
      <c r="S1858" t="s">
        <v>8323</v>
      </c>
      <c r="T1858" t="s">
        <v>8324</v>
      </c>
      <c r="U1858" s="19">
        <f t="shared" si="172"/>
        <v>41838.854999999996</v>
      </c>
      <c r="V1858">
        <f t="shared" si="173"/>
        <v>2014</v>
      </c>
    </row>
    <row r="1859" spans="1:22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9">
        <f t="shared" ref="J1859:J1922" si="176">(((I1859/60)/60)/24)+DATE(1970,1,1)</f>
        <v>41894.76866898148</v>
      </c>
      <c r="K1859">
        <v>1407954413</v>
      </c>
      <c r="L1859" s="19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si="174"/>
        <v>100</v>
      </c>
      <c r="R1859">
        <f t="shared" si="175"/>
        <v>136.36000000000001</v>
      </c>
      <c r="S1859" t="s">
        <v>8323</v>
      </c>
      <c r="T1859" t="s">
        <v>8324</v>
      </c>
      <c r="U1859" s="19">
        <f t="shared" ref="U1859:U1922" si="178">(((I1859/60)/60)/24)+DATE(1970,1,1)</f>
        <v>41894.76866898148</v>
      </c>
      <c r="V1859">
        <f t="shared" ref="V1859:V1922" si="179">YEAR(L1859)</f>
        <v>2014</v>
      </c>
    </row>
    <row r="1860" spans="1:22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9">
        <f t="shared" si="176"/>
        <v>40893.242141203707</v>
      </c>
      <c r="K1860">
        <v>1318826921</v>
      </c>
      <c r="L1860" s="19">
        <f t="shared" si="177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74"/>
        <v>109</v>
      </c>
      <c r="R1860">
        <f t="shared" si="175"/>
        <v>40.549999999999997</v>
      </c>
      <c r="S1860" t="s">
        <v>8323</v>
      </c>
      <c r="T1860" t="s">
        <v>8324</v>
      </c>
      <c r="U1860" s="19">
        <f t="shared" si="178"/>
        <v>40893.242141203707</v>
      </c>
      <c r="V1860">
        <f t="shared" si="179"/>
        <v>2011</v>
      </c>
    </row>
    <row r="1861" spans="1:22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9">
        <f t="shared" si="176"/>
        <v>40808.770011574074</v>
      </c>
      <c r="K1861">
        <v>1314124129</v>
      </c>
      <c r="L1861" s="19">
        <f t="shared" si="177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74"/>
        <v>132</v>
      </c>
      <c r="R1861">
        <f t="shared" si="175"/>
        <v>70.63</v>
      </c>
      <c r="S1861" t="s">
        <v>8323</v>
      </c>
      <c r="T1861" t="s">
        <v>8324</v>
      </c>
      <c r="U1861" s="19">
        <f t="shared" si="178"/>
        <v>40808.770011574074</v>
      </c>
      <c r="V1861">
        <f t="shared" si="179"/>
        <v>2011</v>
      </c>
    </row>
    <row r="1862" spans="1:22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9">
        <f t="shared" si="176"/>
        <v>41676.709305555552</v>
      </c>
      <c r="K1862">
        <v>1389891684</v>
      </c>
      <c r="L1862" s="19">
        <f t="shared" si="177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 t="shared" si="174"/>
        <v>133</v>
      </c>
      <c r="R1862">
        <f t="shared" si="175"/>
        <v>52.68</v>
      </c>
      <c r="S1862" t="s">
        <v>8323</v>
      </c>
      <c r="T1862" t="s">
        <v>8324</v>
      </c>
      <c r="U1862" s="19">
        <f t="shared" si="178"/>
        <v>41676.709305555552</v>
      </c>
      <c r="V1862">
        <f t="shared" si="179"/>
        <v>2014</v>
      </c>
    </row>
    <row r="1863" spans="1:22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9">
        <f t="shared" si="176"/>
        <v>42030.300243055557</v>
      </c>
      <c r="K1863">
        <v>1419664341</v>
      </c>
      <c r="L1863" s="19">
        <f t="shared" si="177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174"/>
        <v>0</v>
      </c>
      <c r="R1863">
        <f t="shared" si="175"/>
        <v>0</v>
      </c>
      <c r="S1863" t="s">
        <v>8331</v>
      </c>
      <c r="T1863" t="s">
        <v>8333</v>
      </c>
      <c r="U1863" s="19">
        <f t="shared" si="178"/>
        <v>42030.300243055557</v>
      </c>
      <c r="V1863">
        <f t="shared" si="179"/>
        <v>2014</v>
      </c>
    </row>
    <row r="1864" spans="1:22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9">
        <f t="shared" si="176"/>
        <v>42802.3125</v>
      </c>
      <c r="K1864">
        <v>1484912974</v>
      </c>
      <c r="L1864" s="19">
        <f t="shared" si="177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 t="shared" si="174"/>
        <v>8</v>
      </c>
      <c r="R1864">
        <f t="shared" si="175"/>
        <v>90.94</v>
      </c>
      <c r="S1864" t="s">
        <v>8331</v>
      </c>
      <c r="T1864" t="s">
        <v>8333</v>
      </c>
      <c r="U1864" s="19">
        <f t="shared" si="178"/>
        <v>42802.3125</v>
      </c>
      <c r="V1864">
        <f t="shared" si="179"/>
        <v>2017</v>
      </c>
    </row>
    <row r="1865" spans="1:22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9">
        <f t="shared" si="176"/>
        <v>41802.797280092593</v>
      </c>
      <c r="K1865">
        <v>1400008085</v>
      </c>
      <c r="L1865" s="19">
        <f t="shared" si="177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174"/>
        <v>0</v>
      </c>
      <c r="R1865">
        <f t="shared" si="175"/>
        <v>5</v>
      </c>
      <c r="S1865" t="s">
        <v>8331</v>
      </c>
      <c r="T1865" t="s">
        <v>8333</v>
      </c>
      <c r="U1865" s="19">
        <f t="shared" si="178"/>
        <v>41802.797280092593</v>
      </c>
      <c r="V1865">
        <f t="shared" si="179"/>
        <v>2014</v>
      </c>
    </row>
    <row r="1866" spans="1:22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9">
        <f t="shared" si="176"/>
        <v>41763.716435185182</v>
      </c>
      <c r="K1866">
        <v>1396631500</v>
      </c>
      <c r="L1866" s="19">
        <f t="shared" si="177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74"/>
        <v>43</v>
      </c>
      <c r="R1866">
        <f t="shared" si="175"/>
        <v>58.08</v>
      </c>
      <c r="S1866" t="s">
        <v>8331</v>
      </c>
      <c r="T1866" t="s">
        <v>8333</v>
      </c>
      <c r="U1866" s="19">
        <f t="shared" si="178"/>
        <v>41763.716435185182</v>
      </c>
      <c r="V1866">
        <f t="shared" si="179"/>
        <v>2014</v>
      </c>
    </row>
    <row r="1867" spans="1:22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9">
        <f t="shared" si="176"/>
        <v>42680.409108796302</v>
      </c>
      <c r="K1867">
        <v>1475398147</v>
      </c>
      <c r="L1867" s="19">
        <f t="shared" si="177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 t="shared" si="174"/>
        <v>0</v>
      </c>
      <c r="R1867">
        <f t="shared" si="175"/>
        <v>2</v>
      </c>
      <c r="S1867" t="s">
        <v>8331</v>
      </c>
      <c r="T1867" t="s">
        <v>8333</v>
      </c>
      <c r="U1867" s="19">
        <f t="shared" si="178"/>
        <v>42680.409108796302</v>
      </c>
      <c r="V1867">
        <f t="shared" si="179"/>
        <v>2016</v>
      </c>
    </row>
    <row r="1868" spans="1:22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9">
        <f t="shared" si="176"/>
        <v>42795.166666666672</v>
      </c>
      <c r="K1868">
        <v>1483768497</v>
      </c>
      <c r="L1868" s="19">
        <f t="shared" si="177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74"/>
        <v>1</v>
      </c>
      <c r="R1868">
        <f t="shared" si="175"/>
        <v>62.5</v>
      </c>
      <c r="S1868" t="s">
        <v>8331</v>
      </c>
      <c r="T1868" t="s">
        <v>8333</v>
      </c>
      <c r="U1868" s="19">
        <f t="shared" si="178"/>
        <v>42795.166666666672</v>
      </c>
      <c r="V1868">
        <f t="shared" si="179"/>
        <v>2017</v>
      </c>
    </row>
    <row r="1869" spans="1:22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9">
        <f t="shared" si="176"/>
        <v>42679.924907407403</v>
      </c>
      <c r="K1869">
        <v>1475791912</v>
      </c>
      <c r="L1869" s="19">
        <f t="shared" si="177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174"/>
        <v>0</v>
      </c>
      <c r="R1869">
        <f t="shared" si="175"/>
        <v>10</v>
      </c>
      <c r="S1869" t="s">
        <v>8331</v>
      </c>
      <c r="T1869" t="s">
        <v>8333</v>
      </c>
      <c r="U1869" s="19">
        <f t="shared" si="178"/>
        <v>42679.924907407403</v>
      </c>
      <c r="V1869">
        <f t="shared" si="179"/>
        <v>2016</v>
      </c>
    </row>
    <row r="1870" spans="1:22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9">
        <f t="shared" si="176"/>
        <v>42353.332638888889</v>
      </c>
      <c r="K1870">
        <v>1448044925</v>
      </c>
      <c r="L1870" s="19">
        <f t="shared" si="177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74"/>
        <v>5</v>
      </c>
      <c r="R1870">
        <f t="shared" si="175"/>
        <v>71.59</v>
      </c>
      <c r="S1870" t="s">
        <v>8331</v>
      </c>
      <c r="T1870" t="s">
        <v>8333</v>
      </c>
      <c r="U1870" s="19">
        <f t="shared" si="178"/>
        <v>42353.332638888889</v>
      </c>
      <c r="V1870">
        <f t="shared" si="179"/>
        <v>2015</v>
      </c>
    </row>
    <row r="1871" spans="1:22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9">
        <f t="shared" si="176"/>
        <v>42739.002881944441</v>
      </c>
      <c r="K1871">
        <v>1480896249</v>
      </c>
      <c r="L1871" s="19">
        <f t="shared" si="177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174"/>
        <v>0</v>
      </c>
      <c r="R1871">
        <f t="shared" si="175"/>
        <v>0</v>
      </c>
      <c r="S1871" t="s">
        <v>8331</v>
      </c>
      <c r="T1871" t="s">
        <v>8333</v>
      </c>
      <c r="U1871" s="19">
        <f t="shared" si="178"/>
        <v>42739.002881944441</v>
      </c>
      <c r="V1871">
        <f t="shared" si="179"/>
        <v>2016</v>
      </c>
    </row>
    <row r="1872" spans="1:22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9">
        <f t="shared" si="176"/>
        <v>42400.178472222222</v>
      </c>
      <c r="K1872">
        <v>1451723535</v>
      </c>
      <c r="L1872" s="19">
        <f t="shared" si="177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74"/>
        <v>10</v>
      </c>
      <c r="R1872">
        <f t="shared" si="175"/>
        <v>32.82</v>
      </c>
      <c r="S1872" t="s">
        <v>8331</v>
      </c>
      <c r="T1872" t="s">
        <v>8333</v>
      </c>
      <c r="U1872" s="19">
        <f t="shared" si="178"/>
        <v>42400.178472222222</v>
      </c>
      <c r="V1872">
        <f t="shared" si="179"/>
        <v>2016</v>
      </c>
    </row>
    <row r="1873" spans="1:22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9">
        <f t="shared" si="176"/>
        <v>41963.825243055559</v>
      </c>
      <c r="K1873">
        <v>1413053301</v>
      </c>
      <c r="L1873" s="19">
        <f t="shared" si="177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74"/>
        <v>72</v>
      </c>
      <c r="R1873">
        <f t="shared" si="175"/>
        <v>49.12</v>
      </c>
      <c r="S1873" t="s">
        <v>8331</v>
      </c>
      <c r="T1873" t="s">
        <v>8333</v>
      </c>
      <c r="U1873" s="19">
        <f t="shared" si="178"/>
        <v>41963.825243055559</v>
      </c>
      <c r="V1873">
        <f t="shared" si="179"/>
        <v>2014</v>
      </c>
    </row>
    <row r="1874" spans="1:22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9">
        <f t="shared" si="176"/>
        <v>42185.129652777774</v>
      </c>
      <c r="K1874">
        <v>1433041602</v>
      </c>
      <c r="L1874" s="19">
        <f t="shared" si="177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74"/>
        <v>1</v>
      </c>
      <c r="R1874">
        <f t="shared" si="175"/>
        <v>16.309999999999999</v>
      </c>
      <c r="S1874" t="s">
        <v>8331</v>
      </c>
      <c r="T1874" t="s">
        <v>8333</v>
      </c>
      <c r="U1874" s="19">
        <f t="shared" si="178"/>
        <v>42185.129652777774</v>
      </c>
      <c r="V1874">
        <f t="shared" si="179"/>
        <v>2015</v>
      </c>
    </row>
    <row r="1875" spans="1:22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9">
        <f t="shared" si="176"/>
        <v>42193.697916666672</v>
      </c>
      <c r="K1875">
        <v>1433861210</v>
      </c>
      <c r="L1875" s="19">
        <f t="shared" si="177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 t="shared" si="174"/>
        <v>0</v>
      </c>
      <c r="R1875">
        <f t="shared" si="175"/>
        <v>18</v>
      </c>
      <c r="S1875" t="s">
        <v>8331</v>
      </c>
      <c r="T1875" t="s">
        <v>8333</v>
      </c>
      <c r="U1875" s="19">
        <f t="shared" si="178"/>
        <v>42193.697916666672</v>
      </c>
      <c r="V1875">
        <f t="shared" si="179"/>
        <v>2015</v>
      </c>
    </row>
    <row r="1876" spans="1:22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9">
        <f t="shared" si="176"/>
        <v>42549.969131944439</v>
      </c>
      <c r="K1876">
        <v>1465427733</v>
      </c>
      <c r="L1876" s="19">
        <f t="shared" si="177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174"/>
        <v>0</v>
      </c>
      <c r="R1876">
        <f t="shared" si="175"/>
        <v>13</v>
      </c>
      <c r="S1876" t="s">
        <v>8331</v>
      </c>
      <c r="T1876" t="s">
        <v>8333</v>
      </c>
      <c r="U1876" s="19">
        <f t="shared" si="178"/>
        <v>42549.969131944439</v>
      </c>
      <c r="V1876">
        <f t="shared" si="179"/>
        <v>2016</v>
      </c>
    </row>
    <row r="1877" spans="1:22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9">
        <f t="shared" si="176"/>
        <v>42588.899398148147</v>
      </c>
      <c r="K1877">
        <v>1465335308</v>
      </c>
      <c r="L1877" s="19">
        <f t="shared" si="177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74"/>
        <v>1</v>
      </c>
      <c r="R1877">
        <f t="shared" si="175"/>
        <v>17</v>
      </c>
      <c r="S1877" t="s">
        <v>8331</v>
      </c>
      <c r="T1877" t="s">
        <v>8333</v>
      </c>
      <c r="U1877" s="19">
        <f t="shared" si="178"/>
        <v>42588.899398148147</v>
      </c>
      <c r="V1877">
        <f t="shared" si="179"/>
        <v>2016</v>
      </c>
    </row>
    <row r="1878" spans="1:22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9">
        <f t="shared" si="176"/>
        <v>41806.284780092588</v>
      </c>
      <c r="K1878">
        <v>1400309405</v>
      </c>
      <c r="L1878" s="19">
        <f t="shared" si="177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 t="shared" si="174"/>
        <v>0</v>
      </c>
      <c r="R1878">
        <f t="shared" si="175"/>
        <v>0</v>
      </c>
      <c r="S1878" t="s">
        <v>8331</v>
      </c>
      <c r="T1878" t="s">
        <v>8333</v>
      </c>
      <c r="U1878" s="19">
        <f t="shared" si="178"/>
        <v>41806.284780092588</v>
      </c>
      <c r="V1878">
        <f t="shared" si="179"/>
        <v>2014</v>
      </c>
    </row>
    <row r="1879" spans="1:22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9">
        <f t="shared" si="176"/>
        <v>42064.029224537036</v>
      </c>
      <c r="K1879">
        <v>1422664925</v>
      </c>
      <c r="L1879" s="19">
        <f t="shared" si="177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174"/>
        <v>0</v>
      </c>
      <c r="R1879">
        <f t="shared" si="175"/>
        <v>0</v>
      </c>
      <c r="S1879" t="s">
        <v>8331</v>
      </c>
      <c r="T1879" t="s">
        <v>8333</v>
      </c>
      <c r="U1879" s="19">
        <f t="shared" si="178"/>
        <v>42064.029224537036</v>
      </c>
      <c r="V1879">
        <f t="shared" si="179"/>
        <v>2015</v>
      </c>
    </row>
    <row r="1880" spans="1:22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9">
        <f t="shared" si="176"/>
        <v>41803.008738425924</v>
      </c>
      <c r="K1880">
        <v>1400026355</v>
      </c>
      <c r="L1880" s="19">
        <f t="shared" si="177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174"/>
        <v>0</v>
      </c>
      <c r="R1880">
        <f t="shared" si="175"/>
        <v>0</v>
      </c>
      <c r="S1880" t="s">
        <v>8331</v>
      </c>
      <c r="T1880" t="s">
        <v>8333</v>
      </c>
      <c r="U1880" s="19">
        <f t="shared" si="178"/>
        <v>41803.008738425924</v>
      </c>
      <c r="V1880">
        <f t="shared" si="179"/>
        <v>2014</v>
      </c>
    </row>
    <row r="1881" spans="1:22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9">
        <f t="shared" si="176"/>
        <v>42443.607974537037</v>
      </c>
      <c r="K1881">
        <v>1455377729</v>
      </c>
      <c r="L1881" s="19">
        <f t="shared" si="177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 t="shared" si="174"/>
        <v>0</v>
      </c>
      <c r="R1881">
        <f t="shared" si="175"/>
        <v>3</v>
      </c>
      <c r="S1881" t="s">
        <v>8331</v>
      </c>
      <c r="T1881" t="s">
        <v>8333</v>
      </c>
      <c r="U1881" s="19">
        <f t="shared" si="178"/>
        <v>42443.607974537037</v>
      </c>
      <c r="V1881">
        <f t="shared" si="179"/>
        <v>2016</v>
      </c>
    </row>
    <row r="1882" spans="1:22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9">
        <f t="shared" si="176"/>
        <v>42459.525231481486</v>
      </c>
      <c r="K1882">
        <v>1456839380</v>
      </c>
      <c r="L1882" s="19">
        <f t="shared" si="177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74"/>
        <v>20</v>
      </c>
      <c r="R1882">
        <f t="shared" si="175"/>
        <v>41.83</v>
      </c>
      <c r="S1882" t="s">
        <v>8331</v>
      </c>
      <c r="T1882" t="s">
        <v>8333</v>
      </c>
      <c r="U1882" s="19">
        <f t="shared" si="178"/>
        <v>42459.525231481486</v>
      </c>
      <c r="V1882">
        <f t="shared" si="179"/>
        <v>2016</v>
      </c>
    </row>
    <row r="1883" spans="1:22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9">
        <f t="shared" si="176"/>
        <v>42073.110983796301</v>
      </c>
      <c r="K1883">
        <v>1423366789</v>
      </c>
      <c r="L1883" s="19">
        <f t="shared" si="177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74"/>
        <v>173</v>
      </c>
      <c r="R1883">
        <f t="shared" si="175"/>
        <v>49.34</v>
      </c>
      <c r="S1883" t="s">
        <v>8323</v>
      </c>
      <c r="T1883" t="s">
        <v>8327</v>
      </c>
      <c r="U1883" s="19">
        <f t="shared" si="178"/>
        <v>42073.110983796301</v>
      </c>
      <c r="V1883">
        <f t="shared" si="179"/>
        <v>2015</v>
      </c>
    </row>
    <row r="1884" spans="1:22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9">
        <f t="shared" si="176"/>
        <v>41100.991666666669</v>
      </c>
      <c r="K1884">
        <v>1339109212</v>
      </c>
      <c r="L1884" s="19">
        <f t="shared" si="177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74"/>
        <v>101</v>
      </c>
      <c r="R1884">
        <f t="shared" si="175"/>
        <v>41.73</v>
      </c>
      <c r="S1884" t="s">
        <v>8323</v>
      </c>
      <c r="T1884" t="s">
        <v>8327</v>
      </c>
      <c r="U1884" s="19">
        <f t="shared" si="178"/>
        <v>41100.991666666669</v>
      </c>
      <c r="V1884">
        <f t="shared" si="179"/>
        <v>2012</v>
      </c>
    </row>
    <row r="1885" spans="1:22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9">
        <f t="shared" si="176"/>
        <v>41007.906342592592</v>
      </c>
      <c r="K1885">
        <v>1331333108</v>
      </c>
      <c r="L1885" s="19">
        <f t="shared" si="177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74"/>
        <v>105</v>
      </c>
      <c r="R1885">
        <f t="shared" si="175"/>
        <v>32.72</v>
      </c>
      <c r="S1885" t="s">
        <v>8323</v>
      </c>
      <c r="T1885" t="s">
        <v>8327</v>
      </c>
      <c r="U1885" s="19">
        <f t="shared" si="178"/>
        <v>41007.906342592592</v>
      </c>
      <c r="V1885">
        <f t="shared" si="179"/>
        <v>2012</v>
      </c>
    </row>
    <row r="1886" spans="1:22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9">
        <f t="shared" si="176"/>
        <v>41240.5</v>
      </c>
      <c r="K1886">
        <v>1350967535</v>
      </c>
      <c r="L1886" s="19">
        <f t="shared" si="177"/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74"/>
        <v>135</v>
      </c>
      <c r="R1886">
        <f t="shared" si="175"/>
        <v>51.96</v>
      </c>
      <c r="S1886" t="s">
        <v>8323</v>
      </c>
      <c r="T1886" t="s">
        <v>8327</v>
      </c>
      <c r="U1886" s="19">
        <f t="shared" si="178"/>
        <v>41240.5</v>
      </c>
      <c r="V1886">
        <f t="shared" si="179"/>
        <v>2012</v>
      </c>
    </row>
    <row r="1887" spans="1:22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9">
        <f t="shared" si="176"/>
        <v>41131.916666666664</v>
      </c>
      <c r="K1887">
        <v>1341800110</v>
      </c>
      <c r="L1887" s="19">
        <f t="shared" si="177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74"/>
        <v>116</v>
      </c>
      <c r="R1887">
        <f t="shared" si="175"/>
        <v>50.69</v>
      </c>
      <c r="S1887" t="s">
        <v>8323</v>
      </c>
      <c r="T1887" t="s">
        <v>8327</v>
      </c>
      <c r="U1887" s="19">
        <f t="shared" si="178"/>
        <v>41131.916666666664</v>
      </c>
      <c r="V1887">
        <f t="shared" si="179"/>
        <v>2012</v>
      </c>
    </row>
    <row r="1888" spans="1:22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9">
        <f t="shared" si="176"/>
        <v>41955.94835648148</v>
      </c>
      <c r="K1888">
        <v>1413236738</v>
      </c>
      <c r="L1888" s="19">
        <f t="shared" si="177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74"/>
        <v>102</v>
      </c>
      <c r="R1888">
        <f t="shared" si="175"/>
        <v>42.24</v>
      </c>
      <c r="S1888" t="s">
        <v>8323</v>
      </c>
      <c r="T1888" t="s">
        <v>8327</v>
      </c>
      <c r="U1888" s="19">
        <f t="shared" si="178"/>
        <v>41955.94835648148</v>
      </c>
      <c r="V1888">
        <f t="shared" si="179"/>
        <v>2014</v>
      </c>
    </row>
    <row r="1889" spans="1:22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9">
        <f t="shared" si="176"/>
        <v>42341.895833333328</v>
      </c>
      <c r="K1889">
        <v>1447614732</v>
      </c>
      <c r="L1889" s="19">
        <f t="shared" si="177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74"/>
        <v>111</v>
      </c>
      <c r="R1889">
        <f t="shared" si="175"/>
        <v>416.88</v>
      </c>
      <c r="S1889" t="s">
        <v>8323</v>
      </c>
      <c r="T1889" t="s">
        <v>8327</v>
      </c>
      <c r="U1889" s="19">
        <f t="shared" si="178"/>
        <v>42341.895833333328</v>
      </c>
      <c r="V1889">
        <f t="shared" si="179"/>
        <v>2015</v>
      </c>
    </row>
    <row r="1890" spans="1:22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9">
        <f t="shared" si="176"/>
        <v>40330.207638888889</v>
      </c>
      <c r="K1890">
        <v>1272692732</v>
      </c>
      <c r="L1890" s="19">
        <f t="shared" si="177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74"/>
        <v>166</v>
      </c>
      <c r="R1890">
        <f t="shared" si="175"/>
        <v>46.65</v>
      </c>
      <c r="S1890" t="s">
        <v>8323</v>
      </c>
      <c r="T1890" t="s">
        <v>8327</v>
      </c>
      <c r="U1890" s="19">
        <f t="shared" si="178"/>
        <v>40330.207638888889</v>
      </c>
      <c r="V1890">
        <f t="shared" si="179"/>
        <v>2010</v>
      </c>
    </row>
    <row r="1891" spans="1:22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9">
        <f t="shared" si="176"/>
        <v>41344.751689814817</v>
      </c>
      <c r="K1891">
        <v>1359140546</v>
      </c>
      <c r="L1891" s="19">
        <f t="shared" si="177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74"/>
        <v>107</v>
      </c>
      <c r="R1891">
        <f t="shared" si="175"/>
        <v>48.45</v>
      </c>
      <c r="S1891" t="s">
        <v>8323</v>
      </c>
      <c r="T1891" t="s">
        <v>8327</v>
      </c>
      <c r="U1891" s="19">
        <f t="shared" si="178"/>
        <v>41344.751689814817</v>
      </c>
      <c r="V1891">
        <f t="shared" si="179"/>
        <v>2013</v>
      </c>
    </row>
    <row r="1892" spans="1:22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9">
        <f t="shared" si="176"/>
        <v>41258.786203703705</v>
      </c>
      <c r="K1892">
        <v>1353005528</v>
      </c>
      <c r="L1892" s="19">
        <f t="shared" si="177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74"/>
        <v>145</v>
      </c>
      <c r="R1892">
        <f t="shared" si="175"/>
        <v>70.53</v>
      </c>
      <c r="S1892" t="s">
        <v>8323</v>
      </c>
      <c r="T1892" t="s">
        <v>8327</v>
      </c>
      <c r="U1892" s="19">
        <f t="shared" si="178"/>
        <v>41258.786203703705</v>
      </c>
      <c r="V1892">
        <f t="shared" si="179"/>
        <v>2012</v>
      </c>
    </row>
    <row r="1893" spans="1:22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9">
        <f t="shared" si="176"/>
        <v>40381.25</v>
      </c>
      <c r="K1893">
        <v>1275851354</v>
      </c>
      <c r="L1893" s="19">
        <f t="shared" si="177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74"/>
        <v>106</v>
      </c>
      <c r="R1893">
        <f t="shared" si="175"/>
        <v>87.96</v>
      </c>
      <c r="S1893" t="s">
        <v>8323</v>
      </c>
      <c r="T1893" t="s">
        <v>8327</v>
      </c>
      <c r="U1893" s="19">
        <f t="shared" si="178"/>
        <v>40381.25</v>
      </c>
      <c r="V1893">
        <f t="shared" si="179"/>
        <v>2010</v>
      </c>
    </row>
    <row r="1894" spans="1:22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9">
        <f t="shared" si="176"/>
        <v>40701.637511574074</v>
      </c>
      <c r="K1894">
        <v>1304867881</v>
      </c>
      <c r="L1894" s="19">
        <f t="shared" si="177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74"/>
        <v>137</v>
      </c>
      <c r="R1894">
        <f t="shared" si="175"/>
        <v>26.27</v>
      </c>
      <c r="S1894" t="s">
        <v>8323</v>
      </c>
      <c r="T1894" t="s">
        <v>8327</v>
      </c>
      <c r="U1894" s="19">
        <f t="shared" si="178"/>
        <v>40701.637511574074</v>
      </c>
      <c r="V1894">
        <f t="shared" si="179"/>
        <v>2011</v>
      </c>
    </row>
    <row r="1895" spans="1:22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9">
        <f t="shared" si="176"/>
        <v>40649.165972222225</v>
      </c>
      <c r="K1895">
        <v>1301524585</v>
      </c>
      <c r="L1895" s="19">
        <f t="shared" si="177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74"/>
        <v>104</v>
      </c>
      <c r="R1895">
        <f t="shared" si="175"/>
        <v>57.78</v>
      </c>
      <c r="S1895" t="s">
        <v>8323</v>
      </c>
      <c r="T1895" t="s">
        <v>8327</v>
      </c>
      <c r="U1895" s="19">
        <f t="shared" si="178"/>
        <v>40649.165972222225</v>
      </c>
      <c r="V1895">
        <f t="shared" si="179"/>
        <v>2011</v>
      </c>
    </row>
    <row r="1896" spans="1:22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9">
        <f t="shared" si="176"/>
        <v>40951.904895833337</v>
      </c>
      <c r="K1896">
        <v>1326404583</v>
      </c>
      <c r="L1896" s="19">
        <f t="shared" si="177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 t="shared" si="174"/>
        <v>115</v>
      </c>
      <c r="R1896">
        <f t="shared" si="175"/>
        <v>57.25</v>
      </c>
      <c r="S1896" t="s">
        <v>8323</v>
      </c>
      <c r="T1896" t="s">
        <v>8327</v>
      </c>
      <c r="U1896" s="19">
        <f t="shared" si="178"/>
        <v>40951.904895833337</v>
      </c>
      <c r="V1896">
        <f t="shared" si="179"/>
        <v>2012</v>
      </c>
    </row>
    <row r="1897" spans="1:22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9">
        <f t="shared" si="176"/>
        <v>42297.746782407412</v>
      </c>
      <c r="K1897">
        <v>1442771722</v>
      </c>
      <c r="L1897" s="19">
        <f t="shared" si="177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74"/>
        <v>102</v>
      </c>
      <c r="R1897">
        <f t="shared" si="175"/>
        <v>196.34</v>
      </c>
      <c r="S1897" t="s">
        <v>8323</v>
      </c>
      <c r="T1897" t="s">
        <v>8327</v>
      </c>
      <c r="U1897" s="19">
        <f t="shared" si="178"/>
        <v>42297.746782407412</v>
      </c>
      <c r="V1897">
        <f t="shared" si="179"/>
        <v>2015</v>
      </c>
    </row>
    <row r="1898" spans="1:22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9">
        <f t="shared" si="176"/>
        <v>41011.710243055553</v>
      </c>
      <c r="K1898">
        <v>1331658165</v>
      </c>
      <c r="L1898" s="19">
        <f t="shared" si="177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74"/>
        <v>124</v>
      </c>
      <c r="R1898">
        <f t="shared" si="175"/>
        <v>43</v>
      </c>
      <c r="S1898" t="s">
        <v>8323</v>
      </c>
      <c r="T1898" t="s">
        <v>8327</v>
      </c>
      <c r="U1898" s="19">
        <f t="shared" si="178"/>
        <v>41011.710243055553</v>
      </c>
      <c r="V1898">
        <f t="shared" si="179"/>
        <v>2012</v>
      </c>
    </row>
    <row r="1899" spans="1:22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9">
        <f t="shared" si="176"/>
        <v>41702.875</v>
      </c>
      <c r="K1899">
        <v>1392040806</v>
      </c>
      <c r="L1899" s="19">
        <f t="shared" si="177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 t="shared" si="174"/>
        <v>102</v>
      </c>
      <c r="R1899">
        <f t="shared" si="175"/>
        <v>35.549999999999997</v>
      </c>
      <c r="S1899" t="s">
        <v>8323</v>
      </c>
      <c r="T1899" t="s">
        <v>8327</v>
      </c>
      <c r="U1899" s="19">
        <f t="shared" si="178"/>
        <v>41702.875</v>
      </c>
      <c r="V1899">
        <f t="shared" si="179"/>
        <v>2014</v>
      </c>
    </row>
    <row r="1900" spans="1:22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9">
        <f t="shared" si="176"/>
        <v>42401.75</v>
      </c>
      <c r="K1900">
        <v>1451277473</v>
      </c>
      <c r="L1900" s="19">
        <f t="shared" si="177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74"/>
        <v>145</v>
      </c>
      <c r="R1900">
        <f t="shared" si="175"/>
        <v>68.81</v>
      </c>
      <c r="S1900" t="s">
        <v>8323</v>
      </c>
      <c r="T1900" t="s">
        <v>8327</v>
      </c>
      <c r="U1900" s="19">
        <f t="shared" si="178"/>
        <v>42401.75</v>
      </c>
      <c r="V1900">
        <f t="shared" si="179"/>
        <v>2015</v>
      </c>
    </row>
    <row r="1901" spans="1:22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9">
        <f t="shared" si="176"/>
        <v>42088.90006944444</v>
      </c>
      <c r="K1901">
        <v>1424730966</v>
      </c>
      <c r="L1901" s="19">
        <f t="shared" si="177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74"/>
        <v>133</v>
      </c>
      <c r="R1901">
        <f t="shared" si="175"/>
        <v>28.57</v>
      </c>
      <c r="S1901" t="s">
        <v>8323</v>
      </c>
      <c r="T1901" t="s">
        <v>8327</v>
      </c>
      <c r="U1901" s="19">
        <f t="shared" si="178"/>
        <v>42088.90006944444</v>
      </c>
      <c r="V1901">
        <f t="shared" si="179"/>
        <v>2015</v>
      </c>
    </row>
    <row r="1902" spans="1:22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9">
        <f t="shared" si="176"/>
        <v>41188.415972222225</v>
      </c>
      <c r="K1902">
        <v>1347137731</v>
      </c>
      <c r="L1902" s="19">
        <f t="shared" si="177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74"/>
        <v>109</v>
      </c>
      <c r="R1902">
        <f t="shared" si="175"/>
        <v>50.63</v>
      </c>
      <c r="S1902" t="s">
        <v>8323</v>
      </c>
      <c r="T1902" t="s">
        <v>8327</v>
      </c>
      <c r="U1902" s="19">
        <f t="shared" si="178"/>
        <v>41188.415972222225</v>
      </c>
      <c r="V1902">
        <f t="shared" si="179"/>
        <v>2012</v>
      </c>
    </row>
    <row r="1903" spans="1:22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9">
        <f t="shared" si="176"/>
        <v>42146.541666666672</v>
      </c>
      <c r="K1903">
        <v>1429707729</v>
      </c>
      <c r="L1903" s="19">
        <f t="shared" si="177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74"/>
        <v>3</v>
      </c>
      <c r="R1903">
        <f t="shared" si="175"/>
        <v>106.8</v>
      </c>
      <c r="S1903" t="s">
        <v>8317</v>
      </c>
      <c r="T1903" t="s">
        <v>8346</v>
      </c>
      <c r="U1903" s="19">
        <f t="shared" si="178"/>
        <v>42146.541666666672</v>
      </c>
      <c r="V1903">
        <f t="shared" si="179"/>
        <v>2015</v>
      </c>
    </row>
    <row r="1904" spans="1:22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9">
        <f t="shared" si="176"/>
        <v>42067.789895833332</v>
      </c>
      <c r="K1904">
        <v>1422903447</v>
      </c>
      <c r="L1904" s="19">
        <f t="shared" si="177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74"/>
        <v>1</v>
      </c>
      <c r="R1904">
        <f t="shared" si="175"/>
        <v>4</v>
      </c>
      <c r="S1904" t="s">
        <v>8317</v>
      </c>
      <c r="T1904" t="s">
        <v>8346</v>
      </c>
      <c r="U1904" s="19">
        <f t="shared" si="178"/>
        <v>42067.789895833332</v>
      </c>
      <c r="V1904">
        <f t="shared" si="179"/>
        <v>2015</v>
      </c>
    </row>
    <row r="1905" spans="1:22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9">
        <f t="shared" si="176"/>
        <v>42762.770729166667</v>
      </c>
      <c r="K1905">
        <v>1480357791</v>
      </c>
      <c r="L1905" s="19">
        <f t="shared" si="177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74"/>
        <v>47</v>
      </c>
      <c r="R1905">
        <f t="shared" si="175"/>
        <v>34.1</v>
      </c>
      <c r="S1905" t="s">
        <v>8317</v>
      </c>
      <c r="T1905" t="s">
        <v>8346</v>
      </c>
      <c r="U1905" s="19">
        <f t="shared" si="178"/>
        <v>42762.770729166667</v>
      </c>
      <c r="V1905">
        <f t="shared" si="179"/>
        <v>2016</v>
      </c>
    </row>
    <row r="1906" spans="1:22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9">
        <f t="shared" si="176"/>
        <v>42371.685428240744</v>
      </c>
      <c r="K1906">
        <v>1447864021</v>
      </c>
      <c r="L1906" s="19">
        <f t="shared" si="177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174"/>
        <v>0</v>
      </c>
      <c r="R1906">
        <f t="shared" si="175"/>
        <v>25</v>
      </c>
      <c r="S1906" t="s">
        <v>8317</v>
      </c>
      <c r="T1906" t="s">
        <v>8346</v>
      </c>
      <c r="U1906" s="19">
        <f t="shared" si="178"/>
        <v>42371.685428240744</v>
      </c>
      <c r="V1906">
        <f t="shared" si="179"/>
        <v>2015</v>
      </c>
    </row>
    <row r="1907" spans="1:22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9">
        <f t="shared" si="176"/>
        <v>41889.925856481481</v>
      </c>
      <c r="K1907">
        <v>1407535994</v>
      </c>
      <c r="L1907" s="19">
        <f t="shared" si="177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174"/>
        <v>0</v>
      </c>
      <c r="R1907">
        <f t="shared" si="175"/>
        <v>10.5</v>
      </c>
      <c r="S1907" t="s">
        <v>8317</v>
      </c>
      <c r="T1907" t="s">
        <v>8346</v>
      </c>
      <c r="U1907" s="19">
        <f t="shared" si="178"/>
        <v>41889.925856481481</v>
      </c>
      <c r="V1907">
        <f t="shared" si="179"/>
        <v>2014</v>
      </c>
    </row>
    <row r="1908" spans="1:22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9">
        <f t="shared" si="176"/>
        <v>42544.671099537038</v>
      </c>
      <c r="K1908">
        <v>1464105983</v>
      </c>
      <c r="L1908" s="19">
        <f t="shared" si="177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74"/>
        <v>43</v>
      </c>
      <c r="R1908">
        <f t="shared" si="175"/>
        <v>215.96</v>
      </c>
      <c r="S1908" t="s">
        <v>8317</v>
      </c>
      <c r="T1908" t="s">
        <v>8346</v>
      </c>
      <c r="U1908" s="19">
        <f t="shared" si="178"/>
        <v>42544.671099537038</v>
      </c>
      <c r="V1908">
        <f t="shared" si="179"/>
        <v>2016</v>
      </c>
    </row>
    <row r="1909" spans="1:22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9">
        <f t="shared" si="176"/>
        <v>41782.587094907409</v>
      </c>
      <c r="K1909">
        <v>1399557925</v>
      </c>
      <c r="L1909" s="19">
        <f t="shared" si="177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174"/>
        <v>0</v>
      </c>
      <c r="R1909">
        <f t="shared" si="175"/>
        <v>21.25</v>
      </c>
      <c r="S1909" t="s">
        <v>8317</v>
      </c>
      <c r="T1909" t="s">
        <v>8346</v>
      </c>
      <c r="U1909" s="19">
        <f t="shared" si="178"/>
        <v>41782.587094907409</v>
      </c>
      <c r="V1909">
        <f t="shared" si="179"/>
        <v>2014</v>
      </c>
    </row>
    <row r="1910" spans="1:22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9">
        <f t="shared" si="176"/>
        <v>42733.917824074073</v>
      </c>
      <c r="K1910">
        <v>1480456900</v>
      </c>
      <c r="L1910" s="19">
        <f t="shared" si="177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74"/>
        <v>2</v>
      </c>
      <c r="R1910">
        <f t="shared" si="175"/>
        <v>108.25</v>
      </c>
      <c r="S1910" t="s">
        <v>8317</v>
      </c>
      <c r="T1910" t="s">
        <v>8346</v>
      </c>
      <c r="U1910" s="19">
        <f t="shared" si="178"/>
        <v>42733.917824074073</v>
      </c>
      <c r="V1910">
        <f t="shared" si="179"/>
        <v>2016</v>
      </c>
    </row>
    <row r="1911" spans="1:22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9">
        <f t="shared" si="176"/>
        <v>41935.429155092592</v>
      </c>
      <c r="K1911">
        <v>1411467479</v>
      </c>
      <c r="L1911" s="19">
        <f t="shared" si="177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74"/>
        <v>14</v>
      </c>
      <c r="R1911">
        <f t="shared" si="175"/>
        <v>129.97</v>
      </c>
      <c r="S1911" t="s">
        <v>8317</v>
      </c>
      <c r="T1911" t="s">
        <v>8346</v>
      </c>
      <c r="U1911" s="19">
        <f t="shared" si="178"/>
        <v>41935.429155092592</v>
      </c>
      <c r="V1911">
        <f t="shared" si="179"/>
        <v>2014</v>
      </c>
    </row>
    <row r="1912" spans="1:22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9">
        <f t="shared" si="176"/>
        <v>42308.947916666672</v>
      </c>
      <c r="K1912">
        <v>1442531217</v>
      </c>
      <c r="L1912" s="19">
        <f t="shared" si="177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74"/>
        <v>39</v>
      </c>
      <c r="R1912">
        <f t="shared" si="175"/>
        <v>117.49</v>
      </c>
      <c r="S1912" t="s">
        <v>8317</v>
      </c>
      <c r="T1912" t="s">
        <v>8346</v>
      </c>
      <c r="U1912" s="19">
        <f t="shared" si="178"/>
        <v>42308.947916666672</v>
      </c>
      <c r="V1912">
        <f t="shared" si="179"/>
        <v>2015</v>
      </c>
    </row>
    <row r="1913" spans="1:22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9">
        <f t="shared" si="176"/>
        <v>41860.033958333333</v>
      </c>
      <c r="K1913">
        <v>1404953334</v>
      </c>
      <c r="L1913" s="19">
        <f t="shared" si="177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174"/>
        <v>0</v>
      </c>
      <c r="R1913">
        <f t="shared" si="175"/>
        <v>10</v>
      </c>
      <c r="S1913" t="s">
        <v>8317</v>
      </c>
      <c r="T1913" t="s">
        <v>8346</v>
      </c>
      <c r="U1913" s="19">
        <f t="shared" si="178"/>
        <v>41860.033958333333</v>
      </c>
      <c r="V1913">
        <f t="shared" si="179"/>
        <v>2014</v>
      </c>
    </row>
    <row r="1914" spans="1:22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9">
        <f t="shared" si="176"/>
        <v>42159.226388888885</v>
      </c>
      <c r="K1914">
        <v>1430803560</v>
      </c>
      <c r="L1914" s="19">
        <f t="shared" si="177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74"/>
        <v>59</v>
      </c>
      <c r="R1914">
        <f t="shared" si="175"/>
        <v>70.599999999999994</v>
      </c>
      <c r="S1914" t="s">
        <v>8317</v>
      </c>
      <c r="T1914" t="s">
        <v>8346</v>
      </c>
      <c r="U1914" s="19">
        <f t="shared" si="178"/>
        <v>42159.226388888885</v>
      </c>
      <c r="V1914">
        <f t="shared" si="179"/>
        <v>2015</v>
      </c>
    </row>
    <row r="1915" spans="1:22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9">
        <f t="shared" si="176"/>
        <v>41920.511319444442</v>
      </c>
      <c r="K1915">
        <v>1410178578</v>
      </c>
      <c r="L1915" s="19">
        <f t="shared" si="177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74"/>
        <v>1</v>
      </c>
      <c r="R1915">
        <f t="shared" si="175"/>
        <v>24.5</v>
      </c>
      <c r="S1915" t="s">
        <v>8317</v>
      </c>
      <c r="T1915" t="s">
        <v>8346</v>
      </c>
      <c r="U1915" s="19">
        <f t="shared" si="178"/>
        <v>41920.511319444442</v>
      </c>
      <c r="V1915">
        <f t="shared" si="179"/>
        <v>2014</v>
      </c>
    </row>
    <row r="1916" spans="1:22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9">
        <f t="shared" si="176"/>
        <v>41944.165972222225</v>
      </c>
      <c r="K1916">
        <v>1413519073</v>
      </c>
      <c r="L1916" s="19">
        <f t="shared" si="177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74"/>
        <v>9</v>
      </c>
      <c r="R1916">
        <f t="shared" si="175"/>
        <v>30</v>
      </c>
      <c r="S1916" t="s">
        <v>8317</v>
      </c>
      <c r="T1916" t="s">
        <v>8346</v>
      </c>
      <c r="U1916" s="19">
        <f t="shared" si="178"/>
        <v>41944.165972222225</v>
      </c>
      <c r="V1916">
        <f t="shared" si="179"/>
        <v>2014</v>
      </c>
    </row>
    <row r="1917" spans="1:22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9">
        <f t="shared" si="176"/>
        <v>41884.04886574074</v>
      </c>
      <c r="K1917">
        <v>1407892222</v>
      </c>
      <c r="L1917" s="19">
        <f t="shared" si="177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74"/>
        <v>2</v>
      </c>
      <c r="R1917">
        <f t="shared" si="175"/>
        <v>2</v>
      </c>
      <c r="S1917" t="s">
        <v>8317</v>
      </c>
      <c r="T1917" t="s">
        <v>8346</v>
      </c>
      <c r="U1917" s="19">
        <f t="shared" si="178"/>
        <v>41884.04886574074</v>
      </c>
      <c r="V1917">
        <f t="shared" si="179"/>
        <v>2014</v>
      </c>
    </row>
    <row r="1918" spans="1:22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9">
        <f t="shared" si="176"/>
        <v>42681.758969907409</v>
      </c>
      <c r="K1918">
        <v>1476378775</v>
      </c>
      <c r="L1918" s="19">
        <f t="shared" si="177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74"/>
        <v>1</v>
      </c>
      <c r="R1918">
        <f t="shared" si="175"/>
        <v>17</v>
      </c>
      <c r="S1918" t="s">
        <v>8317</v>
      </c>
      <c r="T1918" t="s">
        <v>8346</v>
      </c>
      <c r="U1918" s="19">
        <f t="shared" si="178"/>
        <v>42681.758969907409</v>
      </c>
      <c r="V1918">
        <f t="shared" si="179"/>
        <v>2016</v>
      </c>
    </row>
    <row r="1919" spans="1:22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9">
        <f t="shared" si="176"/>
        <v>42776.270057870366</v>
      </c>
      <c r="K1919">
        <v>1484116133</v>
      </c>
      <c r="L1919" s="19">
        <f t="shared" si="177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74"/>
        <v>53</v>
      </c>
      <c r="R1919">
        <f t="shared" si="175"/>
        <v>2928.93</v>
      </c>
      <c r="S1919" t="s">
        <v>8317</v>
      </c>
      <c r="T1919" t="s">
        <v>8346</v>
      </c>
      <c r="U1919" s="19">
        <f t="shared" si="178"/>
        <v>42776.270057870366</v>
      </c>
      <c r="V1919">
        <f t="shared" si="179"/>
        <v>2017</v>
      </c>
    </row>
    <row r="1920" spans="1:22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9">
        <f t="shared" si="176"/>
        <v>41863.789942129632</v>
      </c>
      <c r="K1920">
        <v>1404845851</v>
      </c>
      <c r="L1920" s="19">
        <f t="shared" si="177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74"/>
        <v>1</v>
      </c>
      <c r="R1920">
        <f t="shared" si="175"/>
        <v>28.89</v>
      </c>
      <c r="S1920" t="s">
        <v>8317</v>
      </c>
      <c r="T1920" t="s">
        <v>8346</v>
      </c>
      <c r="U1920" s="19">
        <f t="shared" si="178"/>
        <v>41863.789942129632</v>
      </c>
      <c r="V1920">
        <f t="shared" si="179"/>
        <v>2014</v>
      </c>
    </row>
    <row r="1921" spans="1:22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9">
        <f t="shared" si="176"/>
        <v>42143.875567129624</v>
      </c>
      <c r="K1921">
        <v>1429477249</v>
      </c>
      <c r="L1921" s="19">
        <f t="shared" si="177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 t="shared" si="174"/>
        <v>47</v>
      </c>
      <c r="R1921">
        <f t="shared" si="175"/>
        <v>29.63</v>
      </c>
      <c r="S1921" t="s">
        <v>8317</v>
      </c>
      <c r="T1921" t="s">
        <v>8346</v>
      </c>
      <c r="U1921" s="19">
        <f t="shared" si="178"/>
        <v>42143.875567129624</v>
      </c>
      <c r="V1921">
        <f t="shared" si="179"/>
        <v>2015</v>
      </c>
    </row>
    <row r="1922" spans="1:22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9">
        <f t="shared" si="176"/>
        <v>42298.958333333328</v>
      </c>
      <c r="K1922">
        <v>1443042061</v>
      </c>
      <c r="L1922" s="19">
        <f t="shared" si="177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ref="Q1922:Q1985" si="180">ROUND(E1922/D1922*100,0)</f>
        <v>43</v>
      </c>
      <c r="R1922">
        <f t="shared" ref="R1922:R1985" si="181">IFERROR(ROUND(E1922/N1922,2),0)</f>
        <v>40.98</v>
      </c>
      <c r="S1922" t="s">
        <v>8317</v>
      </c>
      <c r="T1922" t="s">
        <v>8346</v>
      </c>
      <c r="U1922" s="19">
        <f t="shared" si="178"/>
        <v>42298.958333333328</v>
      </c>
      <c r="V1922">
        <f t="shared" si="179"/>
        <v>2015</v>
      </c>
    </row>
    <row r="1923" spans="1:22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9">
        <f t="shared" ref="J1923:J1986" si="182">(((I1923/60)/60)/24)+DATE(1970,1,1)</f>
        <v>41104.221562500003</v>
      </c>
      <c r="K1923">
        <v>1339651143</v>
      </c>
      <c r="L1923" s="19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si="180"/>
        <v>137</v>
      </c>
      <c r="R1923">
        <f t="shared" si="181"/>
        <v>54</v>
      </c>
      <c r="S1923" t="s">
        <v>8323</v>
      </c>
      <c r="T1923" t="s">
        <v>8327</v>
      </c>
      <c r="U1923" s="19">
        <f t="shared" ref="U1923:U1986" si="184">(((I1923/60)/60)/24)+DATE(1970,1,1)</f>
        <v>41104.221562500003</v>
      </c>
      <c r="V1923">
        <f t="shared" ref="V1923:V1986" si="185">YEAR(L1923)</f>
        <v>2012</v>
      </c>
    </row>
    <row r="1924" spans="1:22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9">
        <f t="shared" si="182"/>
        <v>41620.255868055552</v>
      </c>
      <c r="K1924">
        <v>1384236507</v>
      </c>
      <c r="L1924" s="19">
        <f t="shared" si="183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80"/>
        <v>116</v>
      </c>
      <c r="R1924">
        <f t="shared" si="181"/>
        <v>36.11</v>
      </c>
      <c r="S1924" t="s">
        <v>8323</v>
      </c>
      <c r="T1924" t="s">
        <v>8327</v>
      </c>
      <c r="U1924" s="19">
        <f t="shared" si="184"/>
        <v>41620.255868055552</v>
      </c>
      <c r="V1924">
        <f t="shared" si="185"/>
        <v>2013</v>
      </c>
    </row>
    <row r="1925" spans="1:22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9">
        <f t="shared" si="182"/>
        <v>40813.207638888889</v>
      </c>
      <c r="K1925">
        <v>1313612532</v>
      </c>
      <c r="L1925" s="19">
        <f t="shared" si="183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80"/>
        <v>241</v>
      </c>
      <c r="R1925">
        <f t="shared" si="181"/>
        <v>23.15</v>
      </c>
      <c r="S1925" t="s">
        <v>8323</v>
      </c>
      <c r="T1925" t="s">
        <v>8327</v>
      </c>
      <c r="U1925" s="19">
        <f t="shared" si="184"/>
        <v>40813.207638888889</v>
      </c>
      <c r="V1925">
        <f t="shared" si="185"/>
        <v>2011</v>
      </c>
    </row>
    <row r="1926" spans="1:22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9">
        <f t="shared" si="182"/>
        <v>41654.814583333333</v>
      </c>
      <c r="K1926">
        <v>1387390555</v>
      </c>
      <c r="L1926" s="19">
        <f t="shared" si="183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80"/>
        <v>114</v>
      </c>
      <c r="R1926">
        <f t="shared" si="181"/>
        <v>104</v>
      </c>
      <c r="S1926" t="s">
        <v>8323</v>
      </c>
      <c r="T1926" t="s">
        <v>8327</v>
      </c>
      <c r="U1926" s="19">
        <f t="shared" si="184"/>
        <v>41654.814583333333</v>
      </c>
      <c r="V1926">
        <f t="shared" si="185"/>
        <v>2013</v>
      </c>
    </row>
    <row r="1927" spans="1:22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9">
        <f t="shared" si="182"/>
        <v>41558</v>
      </c>
      <c r="K1927">
        <v>1379540288</v>
      </c>
      <c r="L1927" s="19">
        <f t="shared" si="183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80"/>
        <v>110</v>
      </c>
      <c r="R1927">
        <f t="shared" si="181"/>
        <v>31.83</v>
      </c>
      <c r="S1927" t="s">
        <v>8323</v>
      </c>
      <c r="T1927" t="s">
        <v>8327</v>
      </c>
      <c r="U1927" s="19">
        <f t="shared" si="184"/>
        <v>41558</v>
      </c>
      <c r="V1927">
        <f t="shared" si="185"/>
        <v>2013</v>
      </c>
    </row>
    <row r="1928" spans="1:22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9">
        <f t="shared" si="182"/>
        <v>40484.018055555556</v>
      </c>
      <c r="K1928">
        <v>1286319256</v>
      </c>
      <c r="L1928" s="19">
        <f t="shared" si="183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80"/>
        <v>195</v>
      </c>
      <c r="R1928">
        <f t="shared" si="181"/>
        <v>27.39</v>
      </c>
      <c r="S1928" t="s">
        <v>8323</v>
      </c>
      <c r="T1928" t="s">
        <v>8327</v>
      </c>
      <c r="U1928" s="19">
        <f t="shared" si="184"/>
        <v>40484.018055555556</v>
      </c>
      <c r="V1928">
        <f t="shared" si="185"/>
        <v>2010</v>
      </c>
    </row>
    <row r="1929" spans="1:22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9">
        <f t="shared" si="182"/>
        <v>40976.207638888889</v>
      </c>
      <c r="K1929">
        <v>1329856839</v>
      </c>
      <c r="L1929" s="19">
        <f t="shared" si="183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80"/>
        <v>103</v>
      </c>
      <c r="R1929">
        <f t="shared" si="181"/>
        <v>56.36</v>
      </c>
      <c r="S1929" t="s">
        <v>8323</v>
      </c>
      <c r="T1929" t="s">
        <v>8327</v>
      </c>
      <c r="U1929" s="19">
        <f t="shared" si="184"/>
        <v>40976.207638888889</v>
      </c>
      <c r="V1929">
        <f t="shared" si="185"/>
        <v>2012</v>
      </c>
    </row>
    <row r="1930" spans="1:22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9">
        <f t="shared" si="182"/>
        <v>41401.648078703707</v>
      </c>
      <c r="K1930">
        <v>1365348794</v>
      </c>
      <c r="L1930" s="19">
        <f t="shared" si="183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 t="shared" si="180"/>
        <v>103</v>
      </c>
      <c r="R1930">
        <f t="shared" si="181"/>
        <v>77.349999999999994</v>
      </c>
      <c r="S1930" t="s">
        <v>8323</v>
      </c>
      <c r="T1930" t="s">
        <v>8327</v>
      </c>
      <c r="U1930" s="19">
        <f t="shared" si="184"/>
        <v>41401.648078703707</v>
      </c>
      <c r="V1930">
        <f t="shared" si="185"/>
        <v>2013</v>
      </c>
    </row>
    <row r="1931" spans="1:22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9">
        <f t="shared" si="182"/>
        <v>40729.021597222221</v>
      </c>
      <c r="K1931">
        <v>1306197066</v>
      </c>
      <c r="L1931" s="19">
        <f t="shared" si="183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80"/>
        <v>100</v>
      </c>
      <c r="R1931">
        <f t="shared" si="181"/>
        <v>42.8</v>
      </c>
      <c r="S1931" t="s">
        <v>8323</v>
      </c>
      <c r="T1931" t="s">
        <v>8327</v>
      </c>
      <c r="U1931" s="19">
        <f t="shared" si="184"/>
        <v>40729.021597222221</v>
      </c>
      <c r="V1931">
        <f t="shared" si="185"/>
        <v>2011</v>
      </c>
    </row>
    <row r="1932" spans="1:22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9">
        <f t="shared" si="182"/>
        <v>41462.558819444443</v>
      </c>
      <c r="K1932">
        <v>1368019482</v>
      </c>
      <c r="L1932" s="19">
        <f t="shared" si="183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80"/>
        <v>127</v>
      </c>
      <c r="R1932">
        <f t="shared" si="181"/>
        <v>48.85</v>
      </c>
      <c r="S1932" t="s">
        <v>8323</v>
      </c>
      <c r="T1932" t="s">
        <v>8327</v>
      </c>
      <c r="U1932" s="19">
        <f t="shared" si="184"/>
        <v>41462.558819444443</v>
      </c>
      <c r="V1932">
        <f t="shared" si="185"/>
        <v>2013</v>
      </c>
    </row>
    <row r="1933" spans="1:22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9">
        <f t="shared" si="182"/>
        <v>41051.145833333336</v>
      </c>
      <c r="K1933">
        <v>1336512309</v>
      </c>
      <c r="L1933" s="19">
        <f t="shared" si="183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80"/>
        <v>121</v>
      </c>
      <c r="R1933">
        <f t="shared" si="181"/>
        <v>48.24</v>
      </c>
      <c r="S1933" t="s">
        <v>8323</v>
      </c>
      <c r="T1933" t="s">
        <v>8327</v>
      </c>
      <c r="U1933" s="19">
        <f t="shared" si="184"/>
        <v>41051.145833333336</v>
      </c>
      <c r="V1933">
        <f t="shared" si="185"/>
        <v>2012</v>
      </c>
    </row>
    <row r="1934" spans="1:22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9">
        <f t="shared" si="182"/>
        <v>40932.809872685182</v>
      </c>
      <c r="K1934">
        <v>1325618773</v>
      </c>
      <c r="L1934" s="19">
        <f t="shared" si="183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 t="shared" si="180"/>
        <v>107</v>
      </c>
      <c r="R1934">
        <f t="shared" si="181"/>
        <v>70.209999999999994</v>
      </c>
      <c r="S1934" t="s">
        <v>8323</v>
      </c>
      <c r="T1934" t="s">
        <v>8327</v>
      </c>
      <c r="U1934" s="19">
        <f t="shared" si="184"/>
        <v>40932.809872685182</v>
      </c>
      <c r="V1934">
        <f t="shared" si="185"/>
        <v>2012</v>
      </c>
    </row>
    <row r="1935" spans="1:22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9">
        <f t="shared" si="182"/>
        <v>41909.130868055552</v>
      </c>
      <c r="K1935">
        <v>1409195307</v>
      </c>
      <c r="L1935" s="19">
        <f t="shared" si="183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80"/>
        <v>172</v>
      </c>
      <c r="R1935">
        <f t="shared" si="181"/>
        <v>94.05</v>
      </c>
      <c r="S1935" t="s">
        <v>8323</v>
      </c>
      <c r="T1935" t="s">
        <v>8327</v>
      </c>
      <c r="U1935" s="19">
        <f t="shared" si="184"/>
        <v>41909.130868055552</v>
      </c>
      <c r="V1935">
        <f t="shared" si="185"/>
        <v>2014</v>
      </c>
    </row>
    <row r="1936" spans="1:22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9">
        <f t="shared" si="182"/>
        <v>40902.208333333336</v>
      </c>
      <c r="K1936">
        <v>1321649321</v>
      </c>
      <c r="L1936" s="19">
        <f t="shared" si="183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80"/>
        <v>124</v>
      </c>
      <c r="R1936">
        <f t="shared" si="181"/>
        <v>80.27</v>
      </c>
      <c r="S1936" t="s">
        <v>8323</v>
      </c>
      <c r="T1936" t="s">
        <v>8327</v>
      </c>
      <c r="U1936" s="19">
        <f t="shared" si="184"/>
        <v>40902.208333333336</v>
      </c>
      <c r="V1936">
        <f t="shared" si="185"/>
        <v>2011</v>
      </c>
    </row>
    <row r="1937" spans="1:22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9">
        <f t="shared" si="182"/>
        <v>41811.207638888889</v>
      </c>
      <c r="K1937">
        <v>1400106171</v>
      </c>
      <c r="L1937" s="19">
        <f t="shared" si="183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 t="shared" si="180"/>
        <v>108</v>
      </c>
      <c r="R1937">
        <f t="shared" si="181"/>
        <v>54.2</v>
      </c>
      <c r="S1937" t="s">
        <v>8323</v>
      </c>
      <c r="T1937" t="s">
        <v>8327</v>
      </c>
      <c r="U1937" s="19">
        <f t="shared" si="184"/>
        <v>41811.207638888889</v>
      </c>
      <c r="V1937">
        <f t="shared" si="185"/>
        <v>2014</v>
      </c>
    </row>
    <row r="1938" spans="1:22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9">
        <f t="shared" si="182"/>
        <v>40883.249305555553</v>
      </c>
      <c r="K1938">
        <v>1320528070</v>
      </c>
      <c r="L1938" s="19">
        <f t="shared" si="183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80"/>
        <v>117</v>
      </c>
      <c r="R1938">
        <f t="shared" si="181"/>
        <v>60.27</v>
      </c>
      <c r="S1938" t="s">
        <v>8323</v>
      </c>
      <c r="T1938" t="s">
        <v>8327</v>
      </c>
      <c r="U1938" s="19">
        <f t="shared" si="184"/>
        <v>40883.249305555553</v>
      </c>
      <c r="V1938">
        <f t="shared" si="185"/>
        <v>2011</v>
      </c>
    </row>
    <row r="1939" spans="1:22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9">
        <f t="shared" si="182"/>
        <v>41075.165972222225</v>
      </c>
      <c r="K1939">
        <v>1338346281</v>
      </c>
      <c r="L1939" s="19">
        <f t="shared" si="183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80"/>
        <v>187</v>
      </c>
      <c r="R1939">
        <f t="shared" si="181"/>
        <v>38.74</v>
      </c>
      <c r="S1939" t="s">
        <v>8323</v>
      </c>
      <c r="T1939" t="s">
        <v>8327</v>
      </c>
      <c r="U1939" s="19">
        <f t="shared" si="184"/>
        <v>41075.165972222225</v>
      </c>
      <c r="V1939">
        <f t="shared" si="185"/>
        <v>2012</v>
      </c>
    </row>
    <row r="1940" spans="1:22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9">
        <f t="shared" si="182"/>
        <v>41457.208333333336</v>
      </c>
      <c r="K1940">
        <v>1370067231</v>
      </c>
      <c r="L1940" s="19">
        <f t="shared" si="183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80"/>
        <v>116</v>
      </c>
      <c r="R1940">
        <f t="shared" si="181"/>
        <v>152.54</v>
      </c>
      <c r="S1940" t="s">
        <v>8323</v>
      </c>
      <c r="T1940" t="s">
        <v>8327</v>
      </c>
      <c r="U1940" s="19">
        <f t="shared" si="184"/>
        <v>41457.208333333336</v>
      </c>
      <c r="V1940">
        <f t="shared" si="185"/>
        <v>2013</v>
      </c>
    </row>
    <row r="1941" spans="1:22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9">
        <f t="shared" si="182"/>
        <v>41343.943379629629</v>
      </c>
      <c r="K1941">
        <v>1360366708</v>
      </c>
      <c r="L1941" s="19">
        <f t="shared" si="183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80"/>
        <v>111</v>
      </c>
      <c r="R1941">
        <f t="shared" si="181"/>
        <v>115.31</v>
      </c>
      <c r="S1941" t="s">
        <v>8323</v>
      </c>
      <c r="T1941" t="s">
        <v>8327</v>
      </c>
      <c r="U1941" s="19">
        <f t="shared" si="184"/>
        <v>41343.943379629629</v>
      </c>
      <c r="V1941">
        <f t="shared" si="185"/>
        <v>2013</v>
      </c>
    </row>
    <row r="1942" spans="1:22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9">
        <f t="shared" si="182"/>
        <v>40709.165972222225</v>
      </c>
      <c r="K1942">
        <v>1304770233</v>
      </c>
      <c r="L1942" s="19">
        <f t="shared" si="183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80"/>
        <v>171</v>
      </c>
      <c r="R1942">
        <f t="shared" si="181"/>
        <v>35.840000000000003</v>
      </c>
      <c r="S1942" t="s">
        <v>8323</v>
      </c>
      <c r="T1942" t="s">
        <v>8327</v>
      </c>
      <c r="U1942" s="19">
        <f t="shared" si="184"/>
        <v>40709.165972222225</v>
      </c>
      <c r="V1942">
        <f t="shared" si="185"/>
        <v>2011</v>
      </c>
    </row>
    <row r="1943" spans="1:22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9">
        <f t="shared" si="182"/>
        <v>41774.290868055556</v>
      </c>
      <c r="K1943">
        <v>1397545131</v>
      </c>
      <c r="L1943" s="19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80"/>
        <v>126</v>
      </c>
      <c r="R1943">
        <f t="shared" si="181"/>
        <v>64.569999999999993</v>
      </c>
      <c r="S1943" t="s">
        <v>8317</v>
      </c>
      <c r="T1943" t="s">
        <v>8347</v>
      </c>
      <c r="U1943" s="19">
        <f t="shared" si="184"/>
        <v>41774.290868055556</v>
      </c>
      <c r="V1943">
        <f t="shared" si="185"/>
        <v>2014</v>
      </c>
    </row>
    <row r="1944" spans="1:22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9">
        <f t="shared" si="182"/>
        <v>40728.828009259261</v>
      </c>
      <c r="K1944">
        <v>1302033140</v>
      </c>
      <c r="L1944" s="19">
        <f t="shared" si="183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80"/>
        <v>138</v>
      </c>
      <c r="R1944">
        <f t="shared" si="181"/>
        <v>87.44</v>
      </c>
      <c r="S1944" t="s">
        <v>8317</v>
      </c>
      <c r="T1944" t="s">
        <v>8347</v>
      </c>
      <c r="U1944" s="19">
        <f t="shared" si="184"/>
        <v>40728.828009259261</v>
      </c>
      <c r="V1944">
        <f t="shared" si="185"/>
        <v>2011</v>
      </c>
    </row>
    <row r="1945" spans="1:22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9">
        <f t="shared" si="182"/>
        <v>42593.269861111112</v>
      </c>
      <c r="K1945">
        <v>1467008916</v>
      </c>
      <c r="L1945" s="19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80"/>
        <v>1705</v>
      </c>
      <c r="R1945">
        <f t="shared" si="181"/>
        <v>68.819999999999993</v>
      </c>
      <c r="S1945" t="s">
        <v>8317</v>
      </c>
      <c r="T1945" t="s">
        <v>8347</v>
      </c>
      <c r="U1945" s="19">
        <f t="shared" si="184"/>
        <v>42593.269861111112</v>
      </c>
      <c r="V1945">
        <f t="shared" si="185"/>
        <v>2016</v>
      </c>
    </row>
    <row r="1946" spans="1:22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9">
        <f t="shared" si="182"/>
        <v>41760.584374999999</v>
      </c>
      <c r="K1946">
        <v>1396360890</v>
      </c>
      <c r="L1946" s="19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80"/>
        <v>788</v>
      </c>
      <c r="R1946">
        <f t="shared" si="181"/>
        <v>176.2</v>
      </c>
      <c r="S1946" t="s">
        <v>8317</v>
      </c>
      <c r="T1946" t="s">
        <v>8347</v>
      </c>
      <c r="U1946" s="19">
        <f t="shared" si="184"/>
        <v>41760.584374999999</v>
      </c>
      <c r="V1946">
        <f t="shared" si="185"/>
        <v>2014</v>
      </c>
    </row>
    <row r="1947" spans="1:22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9">
        <f t="shared" si="182"/>
        <v>42197.251828703709</v>
      </c>
      <c r="K1947">
        <v>1433224958</v>
      </c>
      <c r="L1947" s="19">
        <f t="shared" si="183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 t="shared" si="180"/>
        <v>348</v>
      </c>
      <c r="R1947">
        <f t="shared" si="181"/>
        <v>511.79</v>
      </c>
      <c r="S1947" t="s">
        <v>8317</v>
      </c>
      <c r="T1947" t="s">
        <v>8347</v>
      </c>
      <c r="U1947" s="19">
        <f t="shared" si="184"/>
        <v>42197.251828703709</v>
      </c>
      <c r="V1947">
        <f t="shared" si="185"/>
        <v>2015</v>
      </c>
    </row>
    <row r="1948" spans="1:22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9">
        <f t="shared" si="182"/>
        <v>41749.108344907407</v>
      </c>
      <c r="K1948">
        <v>1392780961</v>
      </c>
      <c r="L1948" s="19">
        <f t="shared" si="183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 t="shared" si="180"/>
        <v>150</v>
      </c>
      <c r="R1948">
        <f t="shared" si="181"/>
        <v>160.44</v>
      </c>
      <c r="S1948" t="s">
        <v>8317</v>
      </c>
      <c r="T1948" t="s">
        <v>8347</v>
      </c>
      <c r="U1948" s="19">
        <f t="shared" si="184"/>
        <v>41749.108344907407</v>
      </c>
      <c r="V1948">
        <f t="shared" si="185"/>
        <v>2014</v>
      </c>
    </row>
    <row r="1949" spans="1:22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9">
        <f t="shared" si="182"/>
        <v>40140.249305555553</v>
      </c>
      <c r="K1949">
        <v>1255730520</v>
      </c>
      <c r="L1949" s="19">
        <f t="shared" si="183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80"/>
        <v>101</v>
      </c>
      <c r="R1949">
        <f t="shared" si="181"/>
        <v>35</v>
      </c>
      <c r="S1949" t="s">
        <v>8317</v>
      </c>
      <c r="T1949" t="s">
        <v>8347</v>
      </c>
      <c r="U1949" s="19">
        <f t="shared" si="184"/>
        <v>40140.249305555553</v>
      </c>
      <c r="V1949">
        <f t="shared" si="185"/>
        <v>2009</v>
      </c>
    </row>
    <row r="1950" spans="1:22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9">
        <f t="shared" si="182"/>
        <v>42527.709722222222</v>
      </c>
      <c r="K1950">
        <v>1460557809</v>
      </c>
      <c r="L1950" s="19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80"/>
        <v>800</v>
      </c>
      <c r="R1950">
        <f t="shared" si="181"/>
        <v>188.51</v>
      </c>
      <c r="S1950" t="s">
        <v>8317</v>
      </c>
      <c r="T1950" t="s">
        <v>8347</v>
      </c>
      <c r="U1950" s="19">
        <f t="shared" si="184"/>
        <v>42527.709722222222</v>
      </c>
      <c r="V1950">
        <f t="shared" si="185"/>
        <v>2016</v>
      </c>
    </row>
    <row r="1951" spans="1:22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9">
        <f t="shared" si="182"/>
        <v>41830.423043981478</v>
      </c>
      <c r="K1951">
        <v>1402394951</v>
      </c>
      <c r="L1951" s="19">
        <f t="shared" si="183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 t="shared" si="180"/>
        <v>106</v>
      </c>
      <c r="R1951">
        <f t="shared" si="181"/>
        <v>56.2</v>
      </c>
      <c r="S1951" t="s">
        <v>8317</v>
      </c>
      <c r="T1951" t="s">
        <v>8347</v>
      </c>
      <c r="U1951" s="19">
        <f t="shared" si="184"/>
        <v>41830.423043981478</v>
      </c>
      <c r="V1951">
        <f t="shared" si="185"/>
        <v>2014</v>
      </c>
    </row>
    <row r="1952" spans="1:22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9">
        <f t="shared" si="182"/>
        <v>40655.181400462963</v>
      </c>
      <c r="K1952">
        <v>1300767673</v>
      </c>
      <c r="L1952" s="19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80"/>
        <v>201</v>
      </c>
      <c r="R1952">
        <f t="shared" si="181"/>
        <v>51.31</v>
      </c>
      <c r="S1952" t="s">
        <v>8317</v>
      </c>
      <c r="T1952" t="s">
        <v>8347</v>
      </c>
      <c r="U1952" s="19">
        <f t="shared" si="184"/>
        <v>40655.181400462963</v>
      </c>
      <c r="V1952">
        <f t="shared" si="185"/>
        <v>2011</v>
      </c>
    </row>
    <row r="1953" spans="1:22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9">
        <f t="shared" si="182"/>
        <v>42681.462233796294</v>
      </c>
      <c r="K1953">
        <v>1475921137</v>
      </c>
      <c r="L1953" s="19">
        <f t="shared" si="183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80"/>
        <v>212</v>
      </c>
      <c r="R1953">
        <f t="shared" si="181"/>
        <v>127.36</v>
      </c>
      <c r="S1953" t="s">
        <v>8317</v>
      </c>
      <c r="T1953" t="s">
        <v>8347</v>
      </c>
      <c r="U1953" s="19">
        <f t="shared" si="184"/>
        <v>42681.462233796294</v>
      </c>
      <c r="V1953">
        <f t="shared" si="185"/>
        <v>2016</v>
      </c>
    </row>
    <row r="1954" spans="1:22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9">
        <f t="shared" si="182"/>
        <v>41563.60665509259</v>
      </c>
      <c r="K1954">
        <v>1378737215</v>
      </c>
      <c r="L1954" s="19">
        <f t="shared" si="183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80"/>
        <v>198</v>
      </c>
      <c r="R1954">
        <f t="shared" si="181"/>
        <v>101.86</v>
      </c>
      <c r="S1954" t="s">
        <v>8317</v>
      </c>
      <c r="T1954" t="s">
        <v>8347</v>
      </c>
      <c r="U1954" s="19">
        <f t="shared" si="184"/>
        <v>41563.60665509259</v>
      </c>
      <c r="V1954">
        <f t="shared" si="185"/>
        <v>2013</v>
      </c>
    </row>
    <row r="1955" spans="1:22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9">
        <f t="shared" si="182"/>
        <v>40970.125</v>
      </c>
      <c r="K1955">
        <v>1328158065</v>
      </c>
      <c r="L1955" s="19">
        <f t="shared" si="183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80"/>
        <v>226</v>
      </c>
      <c r="R1955">
        <f t="shared" si="181"/>
        <v>230.56</v>
      </c>
      <c r="S1955" t="s">
        <v>8317</v>
      </c>
      <c r="T1955" t="s">
        <v>8347</v>
      </c>
      <c r="U1955" s="19">
        <f t="shared" si="184"/>
        <v>40970.125</v>
      </c>
      <c r="V1955">
        <f t="shared" si="185"/>
        <v>2012</v>
      </c>
    </row>
    <row r="1956" spans="1:22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9">
        <f t="shared" si="182"/>
        <v>42441.208333333328</v>
      </c>
      <c r="K1956">
        <v>1453730176</v>
      </c>
      <c r="L1956" s="19">
        <f t="shared" si="183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80"/>
        <v>699</v>
      </c>
      <c r="R1956">
        <f t="shared" si="181"/>
        <v>842.11</v>
      </c>
      <c r="S1956" t="s">
        <v>8317</v>
      </c>
      <c r="T1956" t="s">
        <v>8347</v>
      </c>
      <c r="U1956" s="19">
        <f t="shared" si="184"/>
        <v>42441.208333333328</v>
      </c>
      <c r="V1956">
        <f t="shared" si="185"/>
        <v>2016</v>
      </c>
    </row>
    <row r="1957" spans="1:22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9">
        <f t="shared" si="182"/>
        <v>41052.791666666664</v>
      </c>
      <c r="K1957">
        <v>1334989881</v>
      </c>
      <c r="L1957" s="19">
        <f t="shared" si="183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80"/>
        <v>399</v>
      </c>
      <c r="R1957">
        <f t="shared" si="181"/>
        <v>577.28</v>
      </c>
      <c r="S1957" t="s">
        <v>8317</v>
      </c>
      <c r="T1957" t="s">
        <v>8347</v>
      </c>
      <c r="U1957" s="19">
        <f t="shared" si="184"/>
        <v>41052.791666666664</v>
      </c>
      <c r="V1957">
        <f t="shared" si="185"/>
        <v>2012</v>
      </c>
    </row>
    <row r="1958" spans="1:22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9">
        <f t="shared" si="182"/>
        <v>42112.882002314815</v>
      </c>
      <c r="K1958">
        <v>1425507005</v>
      </c>
      <c r="L1958" s="19">
        <f t="shared" si="183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80"/>
        <v>294</v>
      </c>
      <c r="R1958">
        <f t="shared" si="181"/>
        <v>483.34</v>
      </c>
      <c r="S1958" t="s">
        <v>8317</v>
      </c>
      <c r="T1958" t="s">
        <v>8347</v>
      </c>
      <c r="U1958" s="19">
        <f t="shared" si="184"/>
        <v>42112.882002314815</v>
      </c>
      <c r="V1958">
        <f t="shared" si="185"/>
        <v>2015</v>
      </c>
    </row>
    <row r="1959" spans="1:22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9">
        <f t="shared" si="182"/>
        <v>41209.098530092589</v>
      </c>
      <c r="K1959">
        <v>1348712513</v>
      </c>
      <c r="L1959" s="19">
        <f t="shared" si="183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 t="shared" si="180"/>
        <v>168</v>
      </c>
      <c r="R1959">
        <f t="shared" si="181"/>
        <v>76.14</v>
      </c>
      <c r="S1959" t="s">
        <v>8317</v>
      </c>
      <c r="T1959" t="s">
        <v>8347</v>
      </c>
      <c r="U1959" s="19">
        <f t="shared" si="184"/>
        <v>41209.098530092589</v>
      </c>
      <c r="V1959">
        <f t="shared" si="185"/>
        <v>2012</v>
      </c>
    </row>
    <row r="1960" spans="1:22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9">
        <f t="shared" si="182"/>
        <v>41356.94630787037</v>
      </c>
      <c r="K1960">
        <v>1361490161</v>
      </c>
      <c r="L1960" s="19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80"/>
        <v>1436</v>
      </c>
      <c r="R1960">
        <f t="shared" si="181"/>
        <v>74.11</v>
      </c>
      <c r="S1960" t="s">
        <v>8317</v>
      </c>
      <c r="T1960" t="s">
        <v>8347</v>
      </c>
      <c r="U1960" s="19">
        <f t="shared" si="184"/>
        <v>41356.94630787037</v>
      </c>
      <c r="V1960">
        <f t="shared" si="185"/>
        <v>2013</v>
      </c>
    </row>
    <row r="1961" spans="1:22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9">
        <f t="shared" si="182"/>
        <v>41913</v>
      </c>
      <c r="K1961">
        <v>1408565860</v>
      </c>
      <c r="L1961" s="19">
        <f t="shared" si="183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 t="shared" si="180"/>
        <v>157</v>
      </c>
      <c r="R1961">
        <f t="shared" si="181"/>
        <v>36.97</v>
      </c>
      <c r="S1961" t="s">
        <v>8317</v>
      </c>
      <c r="T1961" t="s">
        <v>8347</v>
      </c>
      <c r="U1961" s="19">
        <f t="shared" si="184"/>
        <v>41913</v>
      </c>
      <c r="V1961">
        <f t="shared" si="185"/>
        <v>2014</v>
      </c>
    </row>
    <row r="1962" spans="1:22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9">
        <f t="shared" si="182"/>
        <v>41994.362743055557</v>
      </c>
      <c r="K1962">
        <v>1416559341</v>
      </c>
      <c r="L1962" s="19">
        <f t="shared" si="183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80"/>
        <v>118</v>
      </c>
      <c r="R1962">
        <f t="shared" si="181"/>
        <v>2500.9699999999998</v>
      </c>
      <c r="S1962" t="s">
        <v>8317</v>
      </c>
      <c r="T1962" t="s">
        <v>8347</v>
      </c>
      <c r="U1962" s="19">
        <f t="shared" si="184"/>
        <v>41994.362743055557</v>
      </c>
      <c r="V1962">
        <f t="shared" si="185"/>
        <v>2014</v>
      </c>
    </row>
    <row r="1963" spans="1:22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9">
        <f t="shared" si="182"/>
        <v>41188.165972222225</v>
      </c>
      <c r="K1963">
        <v>1346042417</v>
      </c>
      <c r="L1963" s="19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80"/>
        <v>1105</v>
      </c>
      <c r="R1963">
        <f t="shared" si="181"/>
        <v>67.69</v>
      </c>
      <c r="S1963" t="s">
        <v>8317</v>
      </c>
      <c r="T1963" t="s">
        <v>8347</v>
      </c>
      <c r="U1963" s="19">
        <f t="shared" si="184"/>
        <v>41188.165972222225</v>
      </c>
      <c r="V1963">
        <f t="shared" si="185"/>
        <v>2012</v>
      </c>
    </row>
    <row r="1964" spans="1:22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9">
        <f t="shared" si="182"/>
        <v>41772.780509259261</v>
      </c>
      <c r="K1964">
        <v>1397414636</v>
      </c>
      <c r="L1964" s="19">
        <f t="shared" si="183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80"/>
        <v>193</v>
      </c>
      <c r="R1964">
        <f t="shared" si="181"/>
        <v>63.05</v>
      </c>
      <c r="S1964" t="s">
        <v>8317</v>
      </c>
      <c r="T1964" t="s">
        <v>8347</v>
      </c>
      <c r="U1964" s="19">
        <f t="shared" si="184"/>
        <v>41772.780509259261</v>
      </c>
      <c r="V1964">
        <f t="shared" si="185"/>
        <v>2014</v>
      </c>
    </row>
    <row r="1965" spans="1:22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9">
        <f t="shared" si="182"/>
        <v>41898.429791666669</v>
      </c>
      <c r="K1965">
        <v>1407838734</v>
      </c>
      <c r="L1965" s="19">
        <f t="shared" si="183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80"/>
        <v>127</v>
      </c>
      <c r="R1965">
        <f t="shared" si="181"/>
        <v>117.6</v>
      </c>
      <c r="S1965" t="s">
        <v>8317</v>
      </c>
      <c r="T1965" t="s">
        <v>8347</v>
      </c>
      <c r="U1965" s="19">
        <f t="shared" si="184"/>
        <v>41898.429791666669</v>
      </c>
      <c r="V1965">
        <f t="shared" si="185"/>
        <v>2014</v>
      </c>
    </row>
    <row r="1966" spans="1:22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9">
        <f t="shared" si="182"/>
        <v>42482.272824074069</v>
      </c>
      <c r="K1966">
        <v>1458714772</v>
      </c>
      <c r="L1966" s="19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80"/>
        <v>260</v>
      </c>
      <c r="R1966">
        <f t="shared" si="181"/>
        <v>180.75</v>
      </c>
      <c r="S1966" t="s">
        <v>8317</v>
      </c>
      <c r="T1966" t="s">
        <v>8347</v>
      </c>
      <c r="U1966" s="19">
        <f t="shared" si="184"/>
        <v>42482.272824074069</v>
      </c>
      <c r="V1966">
        <f t="shared" si="185"/>
        <v>2016</v>
      </c>
    </row>
    <row r="1967" spans="1:22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9">
        <f t="shared" si="182"/>
        <v>40920.041666666664</v>
      </c>
      <c r="K1967">
        <v>1324433310</v>
      </c>
      <c r="L1967" s="19">
        <f t="shared" si="183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80"/>
        <v>262</v>
      </c>
      <c r="R1967">
        <f t="shared" si="181"/>
        <v>127.32</v>
      </c>
      <c r="S1967" t="s">
        <v>8317</v>
      </c>
      <c r="T1967" t="s">
        <v>8347</v>
      </c>
      <c r="U1967" s="19">
        <f t="shared" si="184"/>
        <v>40920.041666666664</v>
      </c>
      <c r="V1967">
        <f t="shared" si="185"/>
        <v>2011</v>
      </c>
    </row>
    <row r="1968" spans="1:22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9">
        <f t="shared" si="182"/>
        <v>41865.540486111109</v>
      </c>
      <c r="K1968">
        <v>1405429098</v>
      </c>
      <c r="L1968" s="19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80"/>
        <v>207</v>
      </c>
      <c r="R1968">
        <f t="shared" si="181"/>
        <v>136.63999999999999</v>
      </c>
      <c r="S1968" t="s">
        <v>8317</v>
      </c>
      <c r="T1968" t="s">
        <v>8347</v>
      </c>
      <c r="U1968" s="19">
        <f t="shared" si="184"/>
        <v>41865.540486111109</v>
      </c>
      <c r="V1968">
        <f t="shared" si="185"/>
        <v>2014</v>
      </c>
    </row>
    <row r="1969" spans="1:22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9">
        <f t="shared" si="182"/>
        <v>41760.663530092592</v>
      </c>
      <c r="K1969">
        <v>1396367729</v>
      </c>
      <c r="L1969" s="19">
        <f t="shared" si="183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80"/>
        <v>370</v>
      </c>
      <c r="R1969">
        <f t="shared" si="181"/>
        <v>182.78</v>
      </c>
      <c r="S1969" t="s">
        <v>8317</v>
      </c>
      <c r="T1969" t="s">
        <v>8347</v>
      </c>
      <c r="U1969" s="19">
        <f t="shared" si="184"/>
        <v>41760.663530092592</v>
      </c>
      <c r="V1969">
        <f t="shared" si="185"/>
        <v>2014</v>
      </c>
    </row>
    <row r="1970" spans="1:22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9">
        <f t="shared" si="182"/>
        <v>42707.628645833334</v>
      </c>
      <c r="K1970">
        <v>1478095515</v>
      </c>
      <c r="L1970" s="19">
        <f t="shared" si="183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80"/>
        <v>285</v>
      </c>
      <c r="R1970">
        <f t="shared" si="181"/>
        <v>279.38</v>
      </c>
      <c r="S1970" t="s">
        <v>8317</v>
      </c>
      <c r="T1970" t="s">
        <v>8347</v>
      </c>
      <c r="U1970" s="19">
        <f t="shared" si="184"/>
        <v>42707.628645833334</v>
      </c>
      <c r="V1970">
        <f t="shared" si="185"/>
        <v>2016</v>
      </c>
    </row>
    <row r="1971" spans="1:22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9">
        <f t="shared" si="182"/>
        <v>42587.792453703703</v>
      </c>
      <c r="K1971">
        <v>1467831668</v>
      </c>
      <c r="L1971" s="19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80"/>
        <v>579</v>
      </c>
      <c r="R1971">
        <f t="shared" si="181"/>
        <v>61.38</v>
      </c>
      <c r="S1971" t="s">
        <v>8317</v>
      </c>
      <c r="T1971" t="s">
        <v>8347</v>
      </c>
      <c r="U1971" s="19">
        <f t="shared" si="184"/>
        <v>42587.792453703703</v>
      </c>
      <c r="V1971">
        <f t="shared" si="185"/>
        <v>2016</v>
      </c>
    </row>
    <row r="1972" spans="1:22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9">
        <f t="shared" si="182"/>
        <v>41384.151631944449</v>
      </c>
      <c r="K1972">
        <v>1361248701</v>
      </c>
      <c r="L1972" s="19">
        <f t="shared" si="183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80"/>
        <v>1132</v>
      </c>
      <c r="R1972">
        <f t="shared" si="181"/>
        <v>80.73</v>
      </c>
      <c r="S1972" t="s">
        <v>8317</v>
      </c>
      <c r="T1972" t="s">
        <v>8347</v>
      </c>
      <c r="U1972" s="19">
        <f t="shared" si="184"/>
        <v>41384.151631944449</v>
      </c>
      <c r="V1972">
        <f t="shared" si="185"/>
        <v>2013</v>
      </c>
    </row>
    <row r="1973" spans="1:22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9">
        <f t="shared" si="182"/>
        <v>41593.166666666664</v>
      </c>
      <c r="K1973">
        <v>1381752061</v>
      </c>
      <c r="L1973" s="19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80"/>
        <v>263</v>
      </c>
      <c r="R1973">
        <f t="shared" si="181"/>
        <v>272.36</v>
      </c>
      <c r="S1973" t="s">
        <v>8317</v>
      </c>
      <c r="T1973" t="s">
        <v>8347</v>
      </c>
      <c r="U1973" s="19">
        <f t="shared" si="184"/>
        <v>41593.166666666664</v>
      </c>
      <c r="V1973">
        <f t="shared" si="185"/>
        <v>2013</v>
      </c>
    </row>
    <row r="1974" spans="1:22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9">
        <f t="shared" si="182"/>
        <v>41231.053749999999</v>
      </c>
      <c r="K1974">
        <v>1350605844</v>
      </c>
      <c r="L1974" s="19">
        <f t="shared" si="183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80"/>
        <v>674</v>
      </c>
      <c r="R1974">
        <f t="shared" si="181"/>
        <v>70.849999999999994</v>
      </c>
      <c r="S1974" t="s">
        <v>8317</v>
      </c>
      <c r="T1974" t="s">
        <v>8347</v>
      </c>
      <c r="U1974" s="19">
        <f t="shared" si="184"/>
        <v>41231.053749999999</v>
      </c>
      <c r="V1974">
        <f t="shared" si="185"/>
        <v>2012</v>
      </c>
    </row>
    <row r="1975" spans="1:22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9">
        <f t="shared" si="182"/>
        <v>42588.291666666672</v>
      </c>
      <c r="K1975">
        <v>1467134464</v>
      </c>
      <c r="L1975" s="19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80"/>
        <v>257</v>
      </c>
      <c r="R1975">
        <f t="shared" si="181"/>
        <v>247.94</v>
      </c>
      <c r="S1975" t="s">
        <v>8317</v>
      </c>
      <c r="T1975" t="s">
        <v>8347</v>
      </c>
      <c r="U1975" s="19">
        <f t="shared" si="184"/>
        <v>42588.291666666672</v>
      </c>
      <c r="V1975">
        <f t="shared" si="185"/>
        <v>2016</v>
      </c>
    </row>
    <row r="1976" spans="1:22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9">
        <f t="shared" si="182"/>
        <v>41505.334131944444</v>
      </c>
      <c r="K1976">
        <v>1371715269</v>
      </c>
      <c r="L1976" s="19">
        <f t="shared" si="183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80"/>
        <v>375</v>
      </c>
      <c r="R1976">
        <f t="shared" si="181"/>
        <v>186.81</v>
      </c>
      <c r="S1976" t="s">
        <v>8317</v>
      </c>
      <c r="T1976" t="s">
        <v>8347</v>
      </c>
      <c r="U1976" s="19">
        <f t="shared" si="184"/>
        <v>41505.334131944444</v>
      </c>
      <c r="V1976">
        <f t="shared" si="185"/>
        <v>2013</v>
      </c>
    </row>
    <row r="1977" spans="1:22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9">
        <f t="shared" si="182"/>
        <v>41343.755219907405</v>
      </c>
      <c r="K1977">
        <v>1360346851</v>
      </c>
      <c r="L1977" s="19">
        <f t="shared" si="183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80"/>
        <v>209</v>
      </c>
      <c r="R1977">
        <f t="shared" si="181"/>
        <v>131.99</v>
      </c>
      <c r="S1977" t="s">
        <v>8317</v>
      </c>
      <c r="T1977" t="s">
        <v>8347</v>
      </c>
      <c r="U1977" s="19">
        <f t="shared" si="184"/>
        <v>41343.755219907405</v>
      </c>
      <c r="V1977">
        <f t="shared" si="185"/>
        <v>2013</v>
      </c>
    </row>
    <row r="1978" spans="1:22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9">
        <f t="shared" si="182"/>
        <v>41468.899594907409</v>
      </c>
      <c r="K1978">
        <v>1371159325</v>
      </c>
      <c r="L1978" s="19">
        <f t="shared" si="183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80"/>
        <v>347</v>
      </c>
      <c r="R1978">
        <f t="shared" si="181"/>
        <v>29.31</v>
      </c>
      <c r="S1978" t="s">
        <v>8317</v>
      </c>
      <c r="T1978" t="s">
        <v>8347</v>
      </c>
      <c r="U1978" s="19">
        <f t="shared" si="184"/>
        <v>41468.899594907409</v>
      </c>
      <c r="V1978">
        <f t="shared" si="185"/>
        <v>2013</v>
      </c>
    </row>
    <row r="1979" spans="1:22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9">
        <f t="shared" si="182"/>
        <v>42357.332638888889</v>
      </c>
      <c r="K1979">
        <v>1446527540</v>
      </c>
      <c r="L1979" s="19">
        <f t="shared" si="183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80"/>
        <v>402</v>
      </c>
      <c r="R1979">
        <f t="shared" si="181"/>
        <v>245.02</v>
      </c>
      <c r="S1979" t="s">
        <v>8317</v>
      </c>
      <c r="T1979" t="s">
        <v>8347</v>
      </c>
      <c r="U1979" s="19">
        <f t="shared" si="184"/>
        <v>42357.332638888889</v>
      </c>
      <c r="V1979">
        <f t="shared" si="185"/>
        <v>2015</v>
      </c>
    </row>
    <row r="1980" spans="1:22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9">
        <f t="shared" si="182"/>
        <v>41072.291666666664</v>
      </c>
      <c r="K1980">
        <v>1336627492</v>
      </c>
      <c r="L1980" s="19">
        <f t="shared" si="183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80"/>
        <v>1027</v>
      </c>
      <c r="R1980">
        <f t="shared" si="181"/>
        <v>1323.25</v>
      </c>
      <c r="S1980" t="s">
        <v>8317</v>
      </c>
      <c r="T1980" t="s">
        <v>8347</v>
      </c>
      <c r="U1980" s="19">
        <f t="shared" si="184"/>
        <v>41072.291666666664</v>
      </c>
      <c r="V1980">
        <f t="shared" si="185"/>
        <v>2012</v>
      </c>
    </row>
    <row r="1981" spans="1:22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9">
        <f t="shared" si="182"/>
        <v>42327.207638888889</v>
      </c>
      <c r="K1981">
        <v>1444734146</v>
      </c>
      <c r="L1981" s="19">
        <f t="shared" si="183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80"/>
        <v>115</v>
      </c>
      <c r="R1981">
        <f t="shared" si="181"/>
        <v>282.66000000000003</v>
      </c>
      <c r="S1981" t="s">
        <v>8317</v>
      </c>
      <c r="T1981" t="s">
        <v>8347</v>
      </c>
      <c r="U1981" s="19">
        <f t="shared" si="184"/>
        <v>42327.207638888889</v>
      </c>
      <c r="V1981">
        <f t="shared" si="185"/>
        <v>2015</v>
      </c>
    </row>
    <row r="1982" spans="1:22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9">
        <f t="shared" si="182"/>
        <v>42463.500717592593</v>
      </c>
      <c r="K1982">
        <v>1456232462</v>
      </c>
      <c r="L1982" s="19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80"/>
        <v>355</v>
      </c>
      <c r="R1982">
        <f t="shared" si="181"/>
        <v>91.21</v>
      </c>
      <c r="S1982" t="s">
        <v>8317</v>
      </c>
      <c r="T1982" t="s">
        <v>8347</v>
      </c>
      <c r="U1982" s="19">
        <f t="shared" si="184"/>
        <v>42463.500717592593</v>
      </c>
      <c r="V1982">
        <f t="shared" si="185"/>
        <v>2016</v>
      </c>
    </row>
    <row r="1983" spans="1:22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9">
        <f t="shared" si="182"/>
        <v>41829.725289351853</v>
      </c>
      <c r="K1983">
        <v>1402334665</v>
      </c>
      <c r="L1983" s="19">
        <f t="shared" si="183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80"/>
        <v>5</v>
      </c>
      <c r="R1983">
        <f t="shared" si="181"/>
        <v>31.75</v>
      </c>
      <c r="S1983" t="s">
        <v>8336</v>
      </c>
      <c r="T1983" t="s">
        <v>8348</v>
      </c>
      <c r="U1983" s="19">
        <f t="shared" si="184"/>
        <v>41829.725289351853</v>
      </c>
      <c r="V1983">
        <f t="shared" si="185"/>
        <v>2014</v>
      </c>
    </row>
    <row r="1984" spans="1:22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9">
        <f t="shared" si="182"/>
        <v>42708.628321759257</v>
      </c>
      <c r="K1984">
        <v>1478268287</v>
      </c>
      <c r="L1984" s="19">
        <f t="shared" si="183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 t="shared" si="180"/>
        <v>0</v>
      </c>
      <c r="R1984">
        <f t="shared" si="181"/>
        <v>0</v>
      </c>
      <c r="S1984" t="s">
        <v>8336</v>
      </c>
      <c r="T1984" t="s">
        <v>8348</v>
      </c>
      <c r="U1984" s="19">
        <f t="shared" si="184"/>
        <v>42708.628321759257</v>
      </c>
      <c r="V1984">
        <f t="shared" si="185"/>
        <v>2016</v>
      </c>
    </row>
    <row r="1985" spans="1:22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9">
        <f t="shared" si="182"/>
        <v>42615.291666666672</v>
      </c>
      <c r="K1985">
        <v>1470874618</v>
      </c>
      <c r="L1985" s="19">
        <f t="shared" si="183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80"/>
        <v>4</v>
      </c>
      <c r="R1985">
        <f t="shared" si="181"/>
        <v>88.69</v>
      </c>
      <c r="S1985" t="s">
        <v>8336</v>
      </c>
      <c r="T1985" t="s">
        <v>8348</v>
      </c>
      <c r="U1985" s="19">
        <f t="shared" si="184"/>
        <v>42615.291666666672</v>
      </c>
      <c r="V1985">
        <f t="shared" si="185"/>
        <v>2016</v>
      </c>
    </row>
    <row r="1986" spans="1:22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9">
        <f t="shared" si="182"/>
        <v>41973.831956018519</v>
      </c>
      <c r="K1986">
        <v>1412189881</v>
      </c>
      <c r="L1986" s="19">
        <f t="shared" si="183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ref="Q1986:Q2049" si="186">ROUND(E1986/D1986*100,0)</f>
        <v>21</v>
      </c>
      <c r="R1986">
        <f t="shared" ref="R1986:R2049" si="187">IFERROR(ROUND(E1986/N1986,2),0)</f>
        <v>453.14</v>
      </c>
      <c r="S1986" t="s">
        <v>8336</v>
      </c>
      <c r="T1986" t="s">
        <v>8348</v>
      </c>
      <c r="U1986" s="19">
        <f t="shared" si="184"/>
        <v>41973.831956018519</v>
      </c>
      <c r="V1986">
        <f t="shared" si="185"/>
        <v>2014</v>
      </c>
    </row>
    <row r="1987" spans="1:22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9">
        <f t="shared" ref="J1987:J2050" si="188">(((I1987/60)/60)/24)+DATE(1970,1,1)</f>
        <v>42584.958333333328</v>
      </c>
      <c r="K1987">
        <v>1467650771</v>
      </c>
      <c r="L1987" s="19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si="186"/>
        <v>3</v>
      </c>
      <c r="R1987">
        <f t="shared" si="187"/>
        <v>12.75</v>
      </c>
      <c r="S1987" t="s">
        <v>8336</v>
      </c>
      <c r="T1987" t="s">
        <v>8348</v>
      </c>
      <c r="U1987" s="19">
        <f t="shared" ref="U1987:U2050" si="190">(((I1987/60)/60)/24)+DATE(1970,1,1)</f>
        <v>42584.958333333328</v>
      </c>
      <c r="V1987">
        <f t="shared" ref="V1987:V2050" si="191">YEAR(L1987)</f>
        <v>2016</v>
      </c>
    </row>
    <row r="1988" spans="1:22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9">
        <f t="shared" si="188"/>
        <v>42443.392164351855</v>
      </c>
      <c r="K1988">
        <v>1455359083</v>
      </c>
      <c r="L1988" s="19">
        <f t="shared" si="189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 t="shared" si="186"/>
        <v>0</v>
      </c>
      <c r="R1988">
        <f t="shared" si="187"/>
        <v>1</v>
      </c>
      <c r="S1988" t="s">
        <v>8336</v>
      </c>
      <c r="T1988" t="s">
        <v>8348</v>
      </c>
      <c r="U1988" s="19">
        <f t="shared" si="190"/>
        <v>42443.392164351855</v>
      </c>
      <c r="V1988">
        <f t="shared" si="191"/>
        <v>2016</v>
      </c>
    </row>
    <row r="1989" spans="1:22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9">
        <f t="shared" si="188"/>
        <v>42064.639768518522</v>
      </c>
      <c r="K1989">
        <v>1422631276</v>
      </c>
      <c r="L1989" s="19">
        <f t="shared" si="189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86"/>
        <v>42</v>
      </c>
      <c r="R1989">
        <f t="shared" si="187"/>
        <v>83.43</v>
      </c>
      <c r="S1989" t="s">
        <v>8336</v>
      </c>
      <c r="T1989" t="s">
        <v>8348</v>
      </c>
      <c r="U1989" s="19">
        <f t="shared" si="190"/>
        <v>42064.639768518522</v>
      </c>
      <c r="V1989">
        <f t="shared" si="191"/>
        <v>2015</v>
      </c>
    </row>
    <row r="1990" spans="1:22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9">
        <f t="shared" si="188"/>
        <v>42236.763217592597</v>
      </c>
      <c r="K1990">
        <v>1437502742</v>
      </c>
      <c r="L1990" s="19">
        <f t="shared" si="189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186"/>
        <v>0</v>
      </c>
      <c r="R1990">
        <f t="shared" si="187"/>
        <v>25</v>
      </c>
      <c r="S1990" t="s">
        <v>8336</v>
      </c>
      <c r="T1990" t="s">
        <v>8348</v>
      </c>
      <c r="U1990" s="19">
        <f t="shared" si="190"/>
        <v>42236.763217592597</v>
      </c>
      <c r="V1990">
        <f t="shared" si="191"/>
        <v>2015</v>
      </c>
    </row>
    <row r="1991" spans="1:22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9">
        <f t="shared" si="188"/>
        <v>42715.680648148147</v>
      </c>
      <c r="K1991">
        <v>1478881208</v>
      </c>
      <c r="L1991" s="19">
        <f t="shared" si="189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86"/>
        <v>1</v>
      </c>
      <c r="R1991">
        <f t="shared" si="187"/>
        <v>50</v>
      </c>
      <c r="S1991" t="s">
        <v>8336</v>
      </c>
      <c r="T1991" t="s">
        <v>8348</v>
      </c>
      <c r="U1991" s="19">
        <f t="shared" si="190"/>
        <v>42715.680648148147</v>
      </c>
      <c r="V1991">
        <f t="shared" si="191"/>
        <v>2016</v>
      </c>
    </row>
    <row r="1992" spans="1:22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9">
        <f t="shared" si="188"/>
        <v>42413.195972222224</v>
      </c>
      <c r="K1992">
        <v>1454042532</v>
      </c>
      <c r="L1992" s="19">
        <f t="shared" si="189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86"/>
        <v>17</v>
      </c>
      <c r="R1992">
        <f t="shared" si="187"/>
        <v>101.8</v>
      </c>
      <c r="S1992" t="s">
        <v>8336</v>
      </c>
      <c r="T1992" t="s">
        <v>8348</v>
      </c>
      <c r="U1992" s="19">
        <f t="shared" si="190"/>
        <v>42413.195972222224</v>
      </c>
      <c r="V1992">
        <f t="shared" si="191"/>
        <v>2016</v>
      </c>
    </row>
    <row r="1993" spans="1:22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9">
        <f t="shared" si="188"/>
        <v>42188.89335648148</v>
      </c>
      <c r="K1993">
        <v>1434144386</v>
      </c>
      <c r="L1993" s="19">
        <f t="shared" si="189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86"/>
        <v>7</v>
      </c>
      <c r="R1993">
        <f t="shared" si="187"/>
        <v>46.67</v>
      </c>
      <c r="S1993" t="s">
        <v>8336</v>
      </c>
      <c r="T1993" t="s">
        <v>8348</v>
      </c>
      <c r="U1993" s="19">
        <f t="shared" si="190"/>
        <v>42188.89335648148</v>
      </c>
      <c r="V1993">
        <f t="shared" si="191"/>
        <v>2015</v>
      </c>
    </row>
    <row r="1994" spans="1:22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9">
        <f t="shared" si="188"/>
        <v>42053.143414351856</v>
      </c>
      <c r="K1994">
        <v>1421637991</v>
      </c>
      <c r="L1994" s="19">
        <f t="shared" si="189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186"/>
        <v>0</v>
      </c>
      <c r="R1994">
        <f t="shared" si="187"/>
        <v>1</v>
      </c>
      <c r="S1994" t="s">
        <v>8336</v>
      </c>
      <c r="T1994" t="s">
        <v>8348</v>
      </c>
      <c r="U1994" s="19">
        <f t="shared" si="190"/>
        <v>42053.143414351856</v>
      </c>
      <c r="V1994">
        <f t="shared" si="191"/>
        <v>2015</v>
      </c>
    </row>
    <row r="1995" spans="1:22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9">
        <f t="shared" si="188"/>
        <v>42359.58839120371</v>
      </c>
      <c r="K1995">
        <v>1448114837</v>
      </c>
      <c r="L1995" s="19">
        <f t="shared" si="189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 t="shared" si="186"/>
        <v>0</v>
      </c>
      <c r="R1995">
        <f t="shared" si="187"/>
        <v>0</v>
      </c>
      <c r="S1995" t="s">
        <v>8336</v>
      </c>
      <c r="T1995" t="s">
        <v>8348</v>
      </c>
      <c r="U1995" s="19">
        <f t="shared" si="190"/>
        <v>42359.58839120371</v>
      </c>
      <c r="V1995">
        <f t="shared" si="191"/>
        <v>2015</v>
      </c>
    </row>
    <row r="1996" spans="1:22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9">
        <f t="shared" si="188"/>
        <v>42711.047939814816</v>
      </c>
      <c r="K1996">
        <v>1475885342</v>
      </c>
      <c r="L1996" s="19">
        <f t="shared" si="189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 t="shared" si="186"/>
        <v>0</v>
      </c>
      <c r="R1996">
        <f t="shared" si="187"/>
        <v>0</v>
      </c>
      <c r="S1996" t="s">
        <v>8336</v>
      </c>
      <c r="T1996" t="s">
        <v>8348</v>
      </c>
      <c r="U1996" s="19">
        <f t="shared" si="190"/>
        <v>42711.047939814816</v>
      </c>
      <c r="V1996">
        <f t="shared" si="191"/>
        <v>2016</v>
      </c>
    </row>
    <row r="1997" spans="1:22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9">
        <f t="shared" si="188"/>
        <v>42201.902037037042</v>
      </c>
      <c r="K1997">
        <v>1435354736</v>
      </c>
      <c r="L1997" s="19">
        <f t="shared" si="189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86"/>
        <v>8</v>
      </c>
      <c r="R1997">
        <f t="shared" si="187"/>
        <v>26</v>
      </c>
      <c r="S1997" t="s">
        <v>8336</v>
      </c>
      <c r="T1997" t="s">
        <v>8348</v>
      </c>
      <c r="U1997" s="19">
        <f t="shared" si="190"/>
        <v>42201.902037037042</v>
      </c>
      <c r="V1997">
        <f t="shared" si="191"/>
        <v>2015</v>
      </c>
    </row>
    <row r="1998" spans="1:22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9">
        <f t="shared" si="188"/>
        <v>41830.819571759261</v>
      </c>
      <c r="K1998">
        <v>1402429211</v>
      </c>
      <c r="L1998" s="19">
        <f t="shared" si="189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186"/>
        <v>0</v>
      </c>
      <c r="R1998">
        <f t="shared" si="187"/>
        <v>0</v>
      </c>
      <c r="S1998" t="s">
        <v>8336</v>
      </c>
      <c r="T1998" t="s">
        <v>8348</v>
      </c>
      <c r="U1998" s="19">
        <f t="shared" si="190"/>
        <v>41830.819571759261</v>
      </c>
      <c r="V1998">
        <f t="shared" si="191"/>
        <v>2014</v>
      </c>
    </row>
    <row r="1999" spans="1:22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9">
        <f t="shared" si="188"/>
        <v>41877.930694444447</v>
      </c>
      <c r="K1999">
        <v>1406499612</v>
      </c>
      <c r="L1999" s="19">
        <f t="shared" si="189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186"/>
        <v>0</v>
      </c>
      <c r="R1999">
        <f t="shared" si="187"/>
        <v>0</v>
      </c>
      <c r="S1999" t="s">
        <v>8336</v>
      </c>
      <c r="T1999" t="s">
        <v>8348</v>
      </c>
      <c r="U1999" s="19">
        <f t="shared" si="190"/>
        <v>41877.930694444447</v>
      </c>
      <c r="V1999">
        <f t="shared" si="191"/>
        <v>2014</v>
      </c>
    </row>
    <row r="2000" spans="1:22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9">
        <f t="shared" si="188"/>
        <v>41852.118495370371</v>
      </c>
      <c r="K2000">
        <v>1402973438</v>
      </c>
      <c r="L2000" s="19">
        <f t="shared" si="189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86"/>
        <v>26</v>
      </c>
      <c r="R2000">
        <f t="shared" si="187"/>
        <v>218.33</v>
      </c>
      <c r="S2000" t="s">
        <v>8336</v>
      </c>
      <c r="T2000" t="s">
        <v>8348</v>
      </c>
      <c r="U2000" s="19">
        <f t="shared" si="190"/>
        <v>41852.118495370371</v>
      </c>
      <c r="V2000">
        <f t="shared" si="191"/>
        <v>2014</v>
      </c>
    </row>
    <row r="2001" spans="1:22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9">
        <f t="shared" si="188"/>
        <v>41956.524398148147</v>
      </c>
      <c r="K2001">
        <v>1413286508</v>
      </c>
      <c r="L2001" s="19">
        <f t="shared" si="189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86"/>
        <v>1</v>
      </c>
      <c r="R2001">
        <f t="shared" si="187"/>
        <v>33.71</v>
      </c>
      <c r="S2001" t="s">
        <v>8336</v>
      </c>
      <c r="T2001" t="s">
        <v>8348</v>
      </c>
      <c r="U2001" s="19">
        <f t="shared" si="190"/>
        <v>41956.524398148147</v>
      </c>
      <c r="V2001">
        <f t="shared" si="191"/>
        <v>2014</v>
      </c>
    </row>
    <row r="2002" spans="1:22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9">
        <f t="shared" si="188"/>
        <v>42375.951539351852</v>
      </c>
      <c r="K2002">
        <v>1449528613</v>
      </c>
      <c r="L2002" s="19">
        <f t="shared" si="189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86"/>
        <v>13</v>
      </c>
      <c r="R2002">
        <f t="shared" si="187"/>
        <v>25</v>
      </c>
      <c r="S2002" t="s">
        <v>8336</v>
      </c>
      <c r="T2002" t="s">
        <v>8348</v>
      </c>
      <c r="U2002" s="19">
        <f t="shared" si="190"/>
        <v>42375.951539351852</v>
      </c>
      <c r="V2002">
        <f t="shared" si="191"/>
        <v>2015</v>
      </c>
    </row>
    <row r="2003" spans="1:22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9">
        <f t="shared" si="188"/>
        <v>42167.833333333328</v>
      </c>
      <c r="K2003">
        <v>1431406916</v>
      </c>
      <c r="L2003" s="19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86"/>
        <v>382</v>
      </c>
      <c r="R2003">
        <f t="shared" si="187"/>
        <v>128.38999999999999</v>
      </c>
      <c r="S2003" t="s">
        <v>8317</v>
      </c>
      <c r="T2003" t="s">
        <v>8347</v>
      </c>
      <c r="U2003" s="19">
        <f t="shared" si="190"/>
        <v>42167.833333333328</v>
      </c>
      <c r="V2003">
        <f t="shared" si="191"/>
        <v>2015</v>
      </c>
    </row>
    <row r="2004" spans="1:22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9">
        <f t="shared" si="188"/>
        <v>42758.71230324074</v>
      </c>
      <c r="K2004">
        <v>1482599143</v>
      </c>
      <c r="L2004" s="19">
        <f t="shared" si="189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86"/>
        <v>217</v>
      </c>
      <c r="R2004">
        <f t="shared" si="187"/>
        <v>78.83</v>
      </c>
      <c r="S2004" t="s">
        <v>8317</v>
      </c>
      <c r="T2004" t="s">
        <v>8347</v>
      </c>
      <c r="U2004" s="19">
        <f t="shared" si="190"/>
        <v>42758.71230324074</v>
      </c>
      <c r="V2004">
        <f t="shared" si="191"/>
        <v>2016</v>
      </c>
    </row>
    <row r="2005" spans="1:22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9">
        <f t="shared" si="188"/>
        <v>40361.958333333336</v>
      </c>
      <c r="K2005">
        <v>1276830052</v>
      </c>
      <c r="L2005" s="19">
        <f t="shared" si="189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86"/>
        <v>312</v>
      </c>
      <c r="R2005">
        <f t="shared" si="187"/>
        <v>91.76</v>
      </c>
      <c r="S2005" t="s">
        <v>8317</v>
      </c>
      <c r="T2005" t="s">
        <v>8347</v>
      </c>
      <c r="U2005" s="19">
        <f t="shared" si="190"/>
        <v>40361.958333333336</v>
      </c>
      <c r="V2005">
        <f t="shared" si="191"/>
        <v>2010</v>
      </c>
    </row>
    <row r="2006" spans="1:22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9">
        <f t="shared" si="188"/>
        <v>41830.604895833334</v>
      </c>
      <c r="K2006">
        <v>1402410663</v>
      </c>
      <c r="L2006" s="19">
        <f t="shared" si="189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86"/>
        <v>234</v>
      </c>
      <c r="R2006">
        <f t="shared" si="187"/>
        <v>331.1</v>
      </c>
      <c r="S2006" t="s">
        <v>8317</v>
      </c>
      <c r="T2006" t="s">
        <v>8347</v>
      </c>
      <c r="U2006" s="19">
        <f t="shared" si="190"/>
        <v>41830.604895833334</v>
      </c>
      <c r="V2006">
        <f t="shared" si="191"/>
        <v>2014</v>
      </c>
    </row>
    <row r="2007" spans="1:22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9">
        <f t="shared" si="188"/>
        <v>41563.165972222225</v>
      </c>
      <c r="K2007">
        <v>1379532618</v>
      </c>
      <c r="L2007" s="19">
        <f t="shared" si="189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86"/>
        <v>124</v>
      </c>
      <c r="R2007">
        <f t="shared" si="187"/>
        <v>194.26</v>
      </c>
      <c r="S2007" t="s">
        <v>8317</v>
      </c>
      <c r="T2007" t="s">
        <v>8347</v>
      </c>
      <c r="U2007" s="19">
        <f t="shared" si="190"/>
        <v>41563.165972222225</v>
      </c>
      <c r="V2007">
        <f t="shared" si="191"/>
        <v>2013</v>
      </c>
    </row>
    <row r="2008" spans="1:22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9">
        <f t="shared" si="188"/>
        <v>41976.542187500003</v>
      </c>
      <c r="K2008">
        <v>1414584045</v>
      </c>
      <c r="L2008" s="19">
        <f t="shared" si="189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86"/>
        <v>248</v>
      </c>
      <c r="R2008">
        <f t="shared" si="187"/>
        <v>408.98</v>
      </c>
      <c r="S2008" t="s">
        <v>8317</v>
      </c>
      <c r="T2008" t="s">
        <v>8347</v>
      </c>
      <c r="U2008" s="19">
        <f t="shared" si="190"/>
        <v>41976.542187500003</v>
      </c>
      <c r="V2008">
        <f t="shared" si="191"/>
        <v>2014</v>
      </c>
    </row>
    <row r="2009" spans="1:22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9">
        <f t="shared" si="188"/>
        <v>40414.166666666664</v>
      </c>
      <c r="K2009">
        <v>1276891586</v>
      </c>
      <c r="L2009" s="19">
        <f t="shared" si="189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86"/>
        <v>116</v>
      </c>
      <c r="R2009">
        <f t="shared" si="187"/>
        <v>84.46</v>
      </c>
      <c r="S2009" t="s">
        <v>8317</v>
      </c>
      <c r="T2009" t="s">
        <v>8347</v>
      </c>
      <c r="U2009" s="19">
        <f t="shared" si="190"/>
        <v>40414.166666666664</v>
      </c>
      <c r="V2009">
        <f t="shared" si="191"/>
        <v>2010</v>
      </c>
    </row>
    <row r="2010" spans="1:22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9">
        <f t="shared" si="188"/>
        <v>40805.604421296295</v>
      </c>
      <c r="K2010">
        <v>1312641022</v>
      </c>
      <c r="L2010" s="19">
        <f t="shared" si="189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86"/>
        <v>117</v>
      </c>
      <c r="R2010">
        <f t="shared" si="187"/>
        <v>44.85</v>
      </c>
      <c r="S2010" t="s">
        <v>8317</v>
      </c>
      <c r="T2010" t="s">
        <v>8347</v>
      </c>
      <c r="U2010" s="19">
        <f t="shared" si="190"/>
        <v>40805.604421296295</v>
      </c>
      <c r="V2010">
        <f t="shared" si="191"/>
        <v>2011</v>
      </c>
    </row>
    <row r="2011" spans="1:22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9">
        <f t="shared" si="188"/>
        <v>42697.365081018521</v>
      </c>
      <c r="K2011">
        <v>1476776743</v>
      </c>
      <c r="L2011" s="19">
        <f t="shared" si="189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86"/>
        <v>305</v>
      </c>
      <c r="R2011">
        <f t="shared" si="187"/>
        <v>383.36</v>
      </c>
      <c r="S2011" t="s">
        <v>8317</v>
      </c>
      <c r="T2011" t="s">
        <v>8347</v>
      </c>
      <c r="U2011" s="19">
        <f t="shared" si="190"/>
        <v>42697.365081018521</v>
      </c>
      <c r="V2011">
        <f t="shared" si="191"/>
        <v>2016</v>
      </c>
    </row>
    <row r="2012" spans="1:22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9">
        <f t="shared" si="188"/>
        <v>42600.996423611112</v>
      </c>
      <c r="K2012">
        <v>1468972491</v>
      </c>
      <c r="L2012" s="19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86"/>
        <v>320</v>
      </c>
      <c r="R2012">
        <f t="shared" si="187"/>
        <v>55.28</v>
      </c>
      <c r="S2012" t="s">
        <v>8317</v>
      </c>
      <c r="T2012" t="s">
        <v>8347</v>
      </c>
      <c r="U2012" s="19">
        <f t="shared" si="190"/>
        <v>42600.996423611112</v>
      </c>
      <c r="V2012">
        <f t="shared" si="191"/>
        <v>2016</v>
      </c>
    </row>
    <row r="2013" spans="1:22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9">
        <f t="shared" si="188"/>
        <v>42380.958333333328</v>
      </c>
      <c r="K2013">
        <v>1449650173</v>
      </c>
      <c r="L2013" s="19">
        <f t="shared" si="189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86"/>
        <v>820</v>
      </c>
      <c r="R2013">
        <f t="shared" si="187"/>
        <v>422.02</v>
      </c>
      <c r="S2013" t="s">
        <v>8317</v>
      </c>
      <c r="T2013" t="s">
        <v>8347</v>
      </c>
      <c r="U2013" s="19">
        <f t="shared" si="190"/>
        <v>42380.958333333328</v>
      </c>
      <c r="V2013">
        <f t="shared" si="191"/>
        <v>2015</v>
      </c>
    </row>
    <row r="2014" spans="1:22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9">
        <f t="shared" si="188"/>
        <v>42040.822233796294</v>
      </c>
      <c r="K2014">
        <v>1420573441</v>
      </c>
      <c r="L2014" s="19">
        <f t="shared" si="189"/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86"/>
        <v>235</v>
      </c>
      <c r="R2014">
        <f t="shared" si="187"/>
        <v>64.180000000000007</v>
      </c>
      <c r="S2014" t="s">
        <v>8317</v>
      </c>
      <c r="T2014" t="s">
        <v>8347</v>
      </c>
      <c r="U2014" s="19">
        <f t="shared" si="190"/>
        <v>42040.822233796294</v>
      </c>
      <c r="V2014">
        <f t="shared" si="191"/>
        <v>2015</v>
      </c>
    </row>
    <row r="2015" spans="1:22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9">
        <f t="shared" si="188"/>
        <v>42559.960810185185</v>
      </c>
      <c r="K2015">
        <v>1462835014</v>
      </c>
      <c r="L2015" s="19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86"/>
        <v>495</v>
      </c>
      <c r="R2015">
        <f t="shared" si="187"/>
        <v>173.58</v>
      </c>
      <c r="S2015" t="s">
        <v>8317</v>
      </c>
      <c r="T2015" t="s">
        <v>8347</v>
      </c>
      <c r="U2015" s="19">
        <f t="shared" si="190"/>
        <v>42559.960810185185</v>
      </c>
      <c r="V2015">
        <f t="shared" si="191"/>
        <v>2016</v>
      </c>
    </row>
    <row r="2016" spans="1:22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9">
        <f t="shared" si="188"/>
        <v>41358.172905092593</v>
      </c>
      <c r="K2016">
        <v>1361250539</v>
      </c>
      <c r="L2016" s="19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86"/>
        <v>7814</v>
      </c>
      <c r="R2016">
        <f t="shared" si="187"/>
        <v>88.6</v>
      </c>
      <c r="S2016" t="s">
        <v>8317</v>
      </c>
      <c r="T2016" t="s">
        <v>8347</v>
      </c>
      <c r="U2016" s="19">
        <f t="shared" si="190"/>
        <v>41358.172905092593</v>
      </c>
      <c r="V2016">
        <f t="shared" si="191"/>
        <v>2013</v>
      </c>
    </row>
    <row r="2017" spans="1:22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9">
        <f t="shared" si="188"/>
        <v>40795.876886574071</v>
      </c>
      <c r="K2017">
        <v>1313010163</v>
      </c>
      <c r="L2017" s="19">
        <f t="shared" si="189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86"/>
        <v>113</v>
      </c>
      <c r="R2017">
        <f t="shared" si="187"/>
        <v>50.22</v>
      </c>
      <c r="S2017" t="s">
        <v>8317</v>
      </c>
      <c r="T2017" t="s">
        <v>8347</v>
      </c>
      <c r="U2017" s="19">
        <f t="shared" si="190"/>
        <v>40795.876886574071</v>
      </c>
      <c r="V2017">
        <f t="shared" si="191"/>
        <v>2011</v>
      </c>
    </row>
    <row r="2018" spans="1:22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9">
        <f t="shared" si="188"/>
        <v>41342.88077546296</v>
      </c>
      <c r="K2018">
        <v>1360271299</v>
      </c>
      <c r="L2018" s="19">
        <f t="shared" si="189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 t="shared" si="186"/>
        <v>922</v>
      </c>
      <c r="R2018">
        <f t="shared" si="187"/>
        <v>192.39</v>
      </c>
      <c r="S2018" t="s">
        <v>8317</v>
      </c>
      <c r="T2018" t="s">
        <v>8347</v>
      </c>
      <c r="U2018" s="19">
        <f t="shared" si="190"/>
        <v>41342.88077546296</v>
      </c>
      <c r="V2018">
        <f t="shared" si="191"/>
        <v>2013</v>
      </c>
    </row>
    <row r="2019" spans="1:22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9">
        <f t="shared" si="188"/>
        <v>40992.166666666664</v>
      </c>
      <c r="K2019">
        <v>1329873755</v>
      </c>
      <c r="L2019" s="19">
        <f t="shared" si="189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86"/>
        <v>125</v>
      </c>
      <c r="R2019">
        <f t="shared" si="187"/>
        <v>73.42</v>
      </c>
      <c r="S2019" t="s">
        <v>8317</v>
      </c>
      <c r="T2019" t="s">
        <v>8347</v>
      </c>
      <c r="U2019" s="19">
        <f t="shared" si="190"/>
        <v>40992.166666666664</v>
      </c>
      <c r="V2019">
        <f t="shared" si="191"/>
        <v>2012</v>
      </c>
    </row>
    <row r="2020" spans="1:22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9">
        <f t="shared" si="188"/>
        <v>42229.365844907406</v>
      </c>
      <c r="K2020">
        <v>1436863609</v>
      </c>
      <c r="L2020" s="19">
        <f t="shared" si="189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86"/>
        <v>102</v>
      </c>
      <c r="R2020">
        <f t="shared" si="187"/>
        <v>147.68</v>
      </c>
      <c r="S2020" t="s">
        <v>8317</v>
      </c>
      <c r="T2020" t="s">
        <v>8347</v>
      </c>
      <c r="U2020" s="19">
        <f t="shared" si="190"/>
        <v>42229.365844907406</v>
      </c>
      <c r="V2020">
        <f t="shared" si="191"/>
        <v>2015</v>
      </c>
    </row>
    <row r="2021" spans="1:22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9">
        <f t="shared" si="188"/>
        <v>42635.70857638889</v>
      </c>
      <c r="K2021">
        <v>1471971621</v>
      </c>
      <c r="L2021" s="19">
        <f t="shared" si="189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86"/>
        <v>485</v>
      </c>
      <c r="R2021">
        <f t="shared" si="187"/>
        <v>108.97</v>
      </c>
      <c r="S2021" t="s">
        <v>8317</v>
      </c>
      <c r="T2021" t="s">
        <v>8347</v>
      </c>
      <c r="U2021" s="19">
        <f t="shared" si="190"/>
        <v>42635.70857638889</v>
      </c>
      <c r="V2021">
        <f t="shared" si="191"/>
        <v>2016</v>
      </c>
    </row>
    <row r="2022" spans="1:22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9">
        <f t="shared" si="188"/>
        <v>41773.961111111108</v>
      </c>
      <c r="K2022">
        <v>1396923624</v>
      </c>
      <c r="L2022" s="19">
        <f t="shared" si="189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 t="shared" si="186"/>
        <v>192</v>
      </c>
      <c r="R2022">
        <f t="shared" si="187"/>
        <v>23.65</v>
      </c>
      <c r="S2022" t="s">
        <v>8317</v>
      </c>
      <c r="T2022" t="s">
        <v>8347</v>
      </c>
      <c r="U2022" s="19">
        <f t="shared" si="190"/>
        <v>41773.961111111108</v>
      </c>
      <c r="V2022">
        <f t="shared" si="191"/>
        <v>2014</v>
      </c>
    </row>
    <row r="2023" spans="1:22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9">
        <f t="shared" si="188"/>
        <v>41906.070567129631</v>
      </c>
      <c r="K2023">
        <v>1407634897</v>
      </c>
      <c r="L2023" s="19">
        <f t="shared" si="189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86"/>
        <v>281</v>
      </c>
      <c r="R2023">
        <f t="shared" si="187"/>
        <v>147.94999999999999</v>
      </c>
      <c r="S2023" t="s">
        <v>8317</v>
      </c>
      <c r="T2023" t="s">
        <v>8347</v>
      </c>
      <c r="U2023" s="19">
        <f t="shared" si="190"/>
        <v>41906.070567129631</v>
      </c>
      <c r="V2023">
        <f t="shared" si="191"/>
        <v>2014</v>
      </c>
    </row>
    <row r="2024" spans="1:22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9">
        <f t="shared" si="188"/>
        <v>42532.569120370375</v>
      </c>
      <c r="K2024">
        <v>1463060372</v>
      </c>
      <c r="L2024" s="19">
        <f t="shared" si="189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86"/>
        <v>125</v>
      </c>
      <c r="R2024">
        <f t="shared" si="187"/>
        <v>385.04</v>
      </c>
      <c r="S2024" t="s">
        <v>8317</v>
      </c>
      <c r="T2024" t="s">
        <v>8347</v>
      </c>
      <c r="U2024" s="19">
        <f t="shared" si="190"/>
        <v>42532.569120370375</v>
      </c>
      <c r="V2024">
        <f t="shared" si="191"/>
        <v>2016</v>
      </c>
    </row>
    <row r="2025" spans="1:22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9">
        <f t="shared" si="188"/>
        <v>42166.420752314814</v>
      </c>
      <c r="K2025">
        <v>1431425153</v>
      </c>
      <c r="L2025" s="19">
        <f t="shared" si="189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86"/>
        <v>161</v>
      </c>
      <c r="R2025">
        <f t="shared" si="187"/>
        <v>457.39</v>
      </c>
      <c r="S2025" t="s">
        <v>8317</v>
      </c>
      <c r="T2025" t="s">
        <v>8347</v>
      </c>
      <c r="U2025" s="19">
        <f t="shared" si="190"/>
        <v>42166.420752314814</v>
      </c>
      <c r="V2025">
        <f t="shared" si="191"/>
        <v>2015</v>
      </c>
    </row>
    <row r="2026" spans="1:22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9">
        <f t="shared" si="188"/>
        <v>41134.125</v>
      </c>
      <c r="K2026">
        <v>1341875544</v>
      </c>
      <c r="L2026" s="19">
        <f t="shared" si="189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86"/>
        <v>585</v>
      </c>
      <c r="R2026">
        <f t="shared" si="187"/>
        <v>222.99</v>
      </c>
      <c r="S2026" t="s">
        <v>8317</v>
      </c>
      <c r="T2026" t="s">
        <v>8347</v>
      </c>
      <c r="U2026" s="19">
        <f t="shared" si="190"/>
        <v>41134.125</v>
      </c>
      <c r="V2026">
        <f t="shared" si="191"/>
        <v>2012</v>
      </c>
    </row>
    <row r="2027" spans="1:22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9">
        <f t="shared" si="188"/>
        <v>42166.184560185182</v>
      </c>
      <c r="K2027">
        <v>1431404746</v>
      </c>
      <c r="L2027" s="19">
        <f t="shared" si="189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86"/>
        <v>201</v>
      </c>
      <c r="R2027">
        <f t="shared" si="187"/>
        <v>220.74</v>
      </c>
      <c r="S2027" t="s">
        <v>8317</v>
      </c>
      <c r="T2027" t="s">
        <v>8347</v>
      </c>
      <c r="U2027" s="19">
        <f t="shared" si="190"/>
        <v>42166.184560185182</v>
      </c>
      <c r="V2027">
        <f t="shared" si="191"/>
        <v>2015</v>
      </c>
    </row>
    <row r="2028" spans="1:22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9">
        <f t="shared" si="188"/>
        <v>41750.165972222225</v>
      </c>
      <c r="K2028">
        <v>1394127585</v>
      </c>
      <c r="L2028" s="19">
        <f t="shared" si="189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86"/>
        <v>133</v>
      </c>
      <c r="R2028">
        <f t="shared" si="187"/>
        <v>73.5</v>
      </c>
      <c r="S2028" t="s">
        <v>8317</v>
      </c>
      <c r="T2028" t="s">
        <v>8347</v>
      </c>
      <c r="U2028" s="19">
        <f t="shared" si="190"/>
        <v>41750.165972222225</v>
      </c>
      <c r="V2028">
        <f t="shared" si="191"/>
        <v>2014</v>
      </c>
    </row>
    <row r="2029" spans="1:22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9">
        <f t="shared" si="188"/>
        <v>42093.772210648152</v>
      </c>
      <c r="K2029">
        <v>1423855919</v>
      </c>
      <c r="L2029" s="19">
        <f t="shared" si="189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 t="shared" si="186"/>
        <v>120</v>
      </c>
      <c r="R2029">
        <f t="shared" si="187"/>
        <v>223.1</v>
      </c>
      <c r="S2029" t="s">
        <v>8317</v>
      </c>
      <c r="T2029" t="s">
        <v>8347</v>
      </c>
      <c r="U2029" s="19">
        <f t="shared" si="190"/>
        <v>42093.772210648152</v>
      </c>
      <c r="V2029">
        <f t="shared" si="191"/>
        <v>2015</v>
      </c>
    </row>
    <row r="2030" spans="1:22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9">
        <f t="shared" si="188"/>
        <v>40252.913194444445</v>
      </c>
      <c r="K2030">
        <v>1265493806</v>
      </c>
      <c r="L2030" s="19">
        <f t="shared" si="189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86"/>
        <v>126</v>
      </c>
      <c r="R2030">
        <f t="shared" si="187"/>
        <v>47.91</v>
      </c>
      <c r="S2030" t="s">
        <v>8317</v>
      </c>
      <c r="T2030" t="s">
        <v>8347</v>
      </c>
      <c r="U2030" s="19">
        <f t="shared" si="190"/>
        <v>40252.913194444445</v>
      </c>
      <c r="V2030">
        <f t="shared" si="191"/>
        <v>2010</v>
      </c>
    </row>
    <row r="2031" spans="1:22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9">
        <f t="shared" si="188"/>
        <v>41878.021770833337</v>
      </c>
      <c r="K2031">
        <v>1406507481</v>
      </c>
      <c r="L2031" s="19">
        <f t="shared" si="189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86"/>
        <v>361</v>
      </c>
      <c r="R2031">
        <f t="shared" si="187"/>
        <v>96.06</v>
      </c>
      <c r="S2031" t="s">
        <v>8317</v>
      </c>
      <c r="T2031" t="s">
        <v>8347</v>
      </c>
      <c r="U2031" s="19">
        <f t="shared" si="190"/>
        <v>41878.021770833337</v>
      </c>
      <c r="V2031">
        <f t="shared" si="191"/>
        <v>2014</v>
      </c>
    </row>
    <row r="2032" spans="1:22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9">
        <f t="shared" si="188"/>
        <v>41242.996481481481</v>
      </c>
      <c r="K2032">
        <v>1351641296</v>
      </c>
      <c r="L2032" s="19">
        <f t="shared" si="189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86"/>
        <v>226</v>
      </c>
      <c r="R2032">
        <f t="shared" si="187"/>
        <v>118.61</v>
      </c>
      <c r="S2032" t="s">
        <v>8317</v>
      </c>
      <c r="T2032" t="s">
        <v>8347</v>
      </c>
      <c r="U2032" s="19">
        <f t="shared" si="190"/>
        <v>41242.996481481481</v>
      </c>
      <c r="V2032">
        <f t="shared" si="191"/>
        <v>2012</v>
      </c>
    </row>
    <row r="2033" spans="1:22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9">
        <f t="shared" si="188"/>
        <v>42013.041666666672</v>
      </c>
      <c r="K2033">
        <v>1417506853</v>
      </c>
      <c r="L2033" s="19">
        <f t="shared" si="189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86"/>
        <v>120</v>
      </c>
      <c r="R2033">
        <f t="shared" si="187"/>
        <v>118.45</v>
      </c>
      <c r="S2033" t="s">
        <v>8317</v>
      </c>
      <c r="T2033" t="s">
        <v>8347</v>
      </c>
      <c r="U2033" s="19">
        <f t="shared" si="190"/>
        <v>42013.041666666672</v>
      </c>
      <c r="V2033">
        <f t="shared" si="191"/>
        <v>2014</v>
      </c>
    </row>
    <row r="2034" spans="1:22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9">
        <f t="shared" si="188"/>
        <v>42719.208333333328</v>
      </c>
      <c r="K2034">
        <v>1479216874</v>
      </c>
      <c r="L2034" s="19">
        <f t="shared" si="189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86"/>
        <v>304</v>
      </c>
      <c r="R2034">
        <f t="shared" si="187"/>
        <v>143.21</v>
      </c>
      <c r="S2034" t="s">
        <v>8317</v>
      </c>
      <c r="T2034" t="s">
        <v>8347</v>
      </c>
      <c r="U2034" s="19">
        <f t="shared" si="190"/>
        <v>42719.208333333328</v>
      </c>
      <c r="V2034">
        <f t="shared" si="191"/>
        <v>2016</v>
      </c>
    </row>
    <row r="2035" spans="1:22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9">
        <f t="shared" si="188"/>
        <v>41755.082384259258</v>
      </c>
      <c r="K2035">
        <v>1395885518</v>
      </c>
      <c r="L2035" s="19">
        <f t="shared" si="189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86"/>
        <v>179</v>
      </c>
      <c r="R2035">
        <f t="shared" si="187"/>
        <v>282.72000000000003</v>
      </c>
      <c r="S2035" t="s">
        <v>8317</v>
      </c>
      <c r="T2035" t="s">
        <v>8347</v>
      </c>
      <c r="U2035" s="19">
        <f t="shared" si="190"/>
        <v>41755.082384259258</v>
      </c>
      <c r="V2035">
        <f t="shared" si="191"/>
        <v>2014</v>
      </c>
    </row>
    <row r="2036" spans="1:22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9">
        <f t="shared" si="188"/>
        <v>42131.290277777778</v>
      </c>
      <c r="K2036">
        <v>1426216033</v>
      </c>
      <c r="L2036" s="19">
        <f t="shared" si="189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86"/>
        <v>387</v>
      </c>
      <c r="R2036">
        <f t="shared" si="187"/>
        <v>593.94000000000005</v>
      </c>
      <c r="S2036" t="s">
        <v>8317</v>
      </c>
      <c r="T2036" t="s">
        <v>8347</v>
      </c>
      <c r="U2036" s="19">
        <f t="shared" si="190"/>
        <v>42131.290277777778</v>
      </c>
      <c r="V2036">
        <f t="shared" si="191"/>
        <v>2015</v>
      </c>
    </row>
    <row r="2037" spans="1:22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9">
        <f t="shared" si="188"/>
        <v>42357.041666666672</v>
      </c>
      <c r="K2037">
        <v>1446562807</v>
      </c>
      <c r="L2037" s="19">
        <f t="shared" si="189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86"/>
        <v>211</v>
      </c>
      <c r="R2037">
        <f t="shared" si="187"/>
        <v>262.16000000000003</v>
      </c>
      <c r="S2037" t="s">
        <v>8317</v>
      </c>
      <c r="T2037" t="s">
        <v>8347</v>
      </c>
      <c r="U2037" s="19">
        <f t="shared" si="190"/>
        <v>42357.041666666672</v>
      </c>
      <c r="V2037">
        <f t="shared" si="191"/>
        <v>2015</v>
      </c>
    </row>
    <row r="2038" spans="1:22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9">
        <f t="shared" si="188"/>
        <v>41768.864803240744</v>
      </c>
      <c r="K2038">
        <v>1397076319</v>
      </c>
      <c r="L2038" s="19">
        <f t="shared" si="189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 t="shared" si="186"/>
        <v>132</v>
      </c>
      <c r="R2038">
        <f t="shared" si="187"/>
        <v>46.58</v>
      </c>
      <c r="S2038" t="s">
        <v>8317</v>
      </c>
      <c r="T2038" t="s">
        <v>8347</v>
      </c>
      <c r="U2038" s="19">
        <f t="shared" si="190"/>
        <v>41768.864803240744</v>
      </c>
      <c r="V2038">
        <f t="shared" si="191"/>
        <v>2014</v>
      </c>
    </row>
    <row r="2039" spans="1:22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9">
        <f t="shared" si="188"/>
        <v>41638.251770833333</v>
      </c>
      <c r="K2039">
        <v>1383195753</v>
      </c>
      <c r="L2039" s="19">
        <f t="shared" si="189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86"/>
        <v>300</v>
      </c>
      <c r="R2039">
        <f t="shared" si="187"/>
        <v>70.040000000000006</v>
      </c>
      <c r="S2039" t="s">
        <v>8317</v>
      </c>
      <c r="T2039" t="s">
        <v>8347</v>
      </c>
      <c r="U2039" s="19">
        <f t="shared" si="190"/>
        <v>41638.251770833333</v>
      </c>
      <c r="V2039">
        <f t="shared" si="191"/>
        <v>2013</v>
      </c>
    </row>
    <row r="2040" spans="1:22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9">
        <f t="shared" si="188"/>
        <v>41456.75</v>
      </c>
      <c r="K2040">
        <v>1369895421</v>
      </c>
      <c r="L2040" s="19">
        <f t="shared" si="189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86"/>
        <v>421</v>
      </c>
      <c r="R2040">
        <f t="shared" si="187"/>
        <v>164.91</v>
      </c>
      <c r="S2040" t="s">
        <v>8317</v>
      </c>
      <c r="T2040" t="s">
        <v>8347</v>
      </c>
      <c r="U2040" s="19">
        <f t="shared" si="190"/>
        <v>41456.75</v>
      </c>
      <c r="V2040">
        <f t="shared" si="191"/>
        <v>2013</v>
      </c>
    </row>
    <row r="2041" spans="1:22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9">
        <f t="shared" si="188"/>
        <v>42705.207638888889</v>
      </c>
      <c r="K2041">
        <v>1477996325</v>
      </c>
      <c r="L2041" s="19">
        <f t="shared" si="189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86"/>
        <v>136</v>
      </c>
      <c r="R2041">
        <f t="shared" si="187"/>
        <v>449.26</v>
      </c>
      <c r="S2041" t="s">
        <v>8317</v>
      </c>
      <c r="T2041" t="s">
        <v>8347</v>
      </c>
      <c r="U2041" s="19">
        <f t="shared" si="190"/>
        <v>42705.207638888889</v>
      </c>
      <c r="V2041">
        <f t="shared" si="191"/>
        <v>2016</v>
      </c>
    </row>
    <row r="2042" spans="1:22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9">
        <f t="shared" si="188"/>
        <v>41593.968784722223</v>
      </c>
      <c r="K2042">
        <v>1383257703</v>
      </c>
      <c r="L2042" s="19">
        <f t="shared" si="189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 t="shared" si="186"/>
        <v>248</v>
      </c>
      <c r="R2042">
        <f t="shared" si="187"/>
        <v>27.47</v>
      </c>
      <c r="S2042" t="s">
        <v>8317</v>
      </c>
      <c r="T2042" t="s">
        <v>8347</v>
      </c>
      <c r="U2042" s="19">
        <f t="shared" si="190"/>
        <v>41593.968784722223</v>
      </c>
      <c r="V2042">
        <f t="shared" si="191"/>
        <v>2013</v>
      </c>
    </row>
    <row r="2043" spans="1:22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9">
        <f t="shared" si="188"/>
        <v>42684.567442129628</v>
      </c>
      <c r="K2043">
        <v>1476189427</v>
      </c>
      <c r="L2043" s="19">
        <f t="shared" si="189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86"/>
        <v>182</v>
      </c>
      <c r="R2043">
        <f t="shared" si="187"/>
        <v>143.97999999999999</v>
      </c>
      <c r="S2043" t="s">
        <v>8317</v>
      </c>
      <c r="T2043" t="s">
        <v>8347</v>
      </c>
      <c r="U2043" s="19">
        <f t="shared" si="190"/>
        <v>42684.567442129628</v>
      </c>
      <c r="V2043">
        <f t="shared" si="191"/>
        <v>2016</v>
      </c>
    </row>
    <row r="2044" spans="1:22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9">
        <f t="shared" si="188"/>
        <v>42391.708032407405</v>
      </c>
      <c r="K2044">
        <v>1448297974</v>
      </c>
      <c r="L2044" s="19">
        <f t="shared" si="189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86"/>
        <v>124</v>
      </c>
      <c r="R2044">
        <f t="shared" si="187"/>
        <v>88.24</v>
      </c>
      <c r="S2044" t="s">
        <v>8317</v>
      </c>
      <c r="T2044" t="s">
        <v>8347</v>
      </c>
      <c r="U2044" s="19">
        <f t="shared" si="190"/>
        <v>42391.708032407405</v>
      </c>
      <c r="V2044">
        <f t="shared" si="191"/>
        <v>2015</v>
      </c>
    </row>
    <row r="2045" spans="1:22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9">
        <f t="shared" si="188"/>
        <v>42715.207638888889</v>
      </c>
      <c r="K2045">
        <v>1476764077</v>
      </c>
      <c r="L2045" s="19">
        <f t="shared" si="189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86"/>
        <v>506</v>
      </c>
      <c r="R2045">
        <f t="shared" si="187"/>
        <v>36.33</v>
      </c>
      <c r="S2045" t="s">
        <v>8317</v>
      </c>
      <c r="T2045" t="s">
        <v>8347</v>
      </c>
      <c r="U2045" s="19">
        <f t="shared" si="190"/>
        <v>42715.207638888889</v>
      </c>
      <c r="V2045">
        <f t="shared" si="191"/>
        <v>2016</v>
      </c>
    </row>
    <row r="2046" spans="1:22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9">
        <f t="shared" si="188"/>
        <v>42168.684189814812</v>
      </c>
      <c r="K2046">
        <v>1431620714</v>
      </c>
      <c r="L2046" s="19">
        <f t="shared" si="189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86"/>
        <v>108</v>
      </c>
      <c r="R2046">
        <f t="shared" si="187"/>
        <v>90.18</v>
      </c>
      <c r="S2046" t="s">
        <v>8317</v>
      </c>
      <c r="T2046" t="s">
        <v>8347</v>
      </c>
      <c r="U2046" s="19">
        <f t="shared" si="190"/>
        <v>42168.684189814812</v>
      </c>
      <c r="V2046">
        <f t="shared" si="191"/>
        <v>2015</v>
      </c>
    </row>
    <row r="2047" spans="1:22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9">
        <f t="shared" si="188"/>
        <v>41099.088506944441</v>
      </c>
      <c r="K2047">
        <v>1339207647</v>
      </c>
      <c r="L2047" s="19">
        <f t="shared" si="189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 t="shared" si="186"/>
        <v>819</v>
      </c>
      <c r="R2047">
        <f t="shared" si="187"/>
        <v>152.62</v>
      </c>
      <c r="S2047" t="s">
        <v>8317</v>
      </c>
      <c r="T2047" t="s">
        <v>8347</v>
      </c>
      <c r="U2047" s="19">
        <f t="shared" si="190"/>
        <v>41099.088506944441</v>
      </c>
      <c r="V2047">
        <f t="shared" si="191"/>
        <v>2012</v>
      </c>
    </row>
    <row r="2048" spans="1:22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9">
        <f t="shared" si="188"/>
        <v>41417.171805555554</v>
      </c>
      <c r="K2048">
        <v>1366690044</v>
      </c>
      <c r="L2048" s="19">
        <f t="shared" si="189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86"/>
        <v>121</v>
      </c>
      <c r="R2048">
        <f t="shared" si="187"/>
        <v>55.81</v>
      </c>
      <c r="S2048" t="s">
        <v>8317</v>
      </c>
      <c r="T2048" t="s">
        <v>8347</v>
      </c>
      <c r="U2048" s="19">
        <f t="shared" si="190"/>
        <v>41417.171805555554</v>
      </c>
      <c r="V2048">
        <f t="shared" si="191"/>
        <v>2013</v>
      </c>
    </row>
    <row r="2049" spans="1:22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9">
        <f t="shared" si="188"/>
        <v>42111</v>
      </c>
      <c r="K2049">
        <v>1426714870</v>
      </c>
      <c r="L2049" s="19">
        <f t="shared" si="189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86"/>
        <v>103</v>
      </c>
      <c r="R2049">
        <f t="shared" si="187"/>
        <v>227.85</v>
      </c>
      <c r="S2049" t="s">
        <v>8317</v>
      </c>
      <c r="T2049" t="s">
        <v>8347</v>
      </c>
      <c r="U2049" s="19">
        <f t="shared" si="190"/>
        <v>42111</v>
      </c>
      <c r="V2049">
        <f t="shared" si="191"/>
        <v>2015</v>
      </c>
    </row>
    <row r="2050" spans="1:22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9">
        <f t="shared" si="188"/>
        <v>41417.651516203703</v>
      </c>
      <c r="K2050">
        <v>1366731491</v>
      </c>
      <c r="L2050" s="19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ref="Q2050:Q2113" si="192">ROUND(E2050/D2050*100,0)</f>
        <v>148</v>
      </c>
      <c r="R2050">
        <f t="shared" ref="R2050:R2113" si="193">IFERROR(ROUND(E2050/N2050,2),0)</f>
        <v>91.83</v>
      </c>
      <c r="S2050" t="s">
        <v>8317</v>
      </c>
      <c r="T2050" t="s">
        <v>8347</v>
      </c>
      <c r="U2050" s="19">
        <f t="shared" si="190"/>
        <v>41417.651516203703</v>
      </c>
      <c r="V2050">
        <f t="shared" si="191"/>
        <v>2013</v>
      </c>
    </row>
    <row r="2051" spans="1:22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9">
        <f t="shared" ref="J2051:J2114" si="194">(((I2051/60)/60)/24)+DATE(1970,1,1)</f>
        <v>41610.957638888889</v>
      </c>
      <c r="K2051">
        <v>1382963963</v>
      </c>
      <c r="L2051" s="19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si="192"/>
        <v>120</v>
      </c>
      <c r="R2051">
        <f t="shared" si="193"/>
        <v>80.989999999999995</v>
      </c>
      <c r="S2051" t="s">
        <v>8317</v>
      </c>
      <c r="T2051" t="s">
        <v>8347</v>
      </c>
      <c r="U2051" s="19">
        <f t="shared" ref="U2051:U2114" si="196">(((I2051/60)/60)/24)+DATE(1970,1,1)</f>
        <v>41610.957638888889</v>
      </c>
      <c r="V2051">
        <f t="shared" ref="V2051:V2114" si="197">YEAR(L2051)</f>
        <v>2013</v>
      </c>
    </row>
    <row r="2052" spans="1:22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9">
        <f t="shared" si="194"/>
        <v>42155.071504629625</v>
      </c>
      <c r="K2052">
        <v>1429580578</v>
      </c>
      <c r="L2052" s="19">
        <f t="shared" si="195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92"/>
        <v>473</v>
      </c>
      <c r="R2052">
        <f t="shared" si="193"/>
        <v>278.39</v>
      </c>
      <c r="S2052" t="s">
        <v>8317</v>
      </c>
      <c r="T2052" t="s">
        <v>8347</v>
      </c>
      <c r="U2052" s="19">
        <f t="shared" si="196"/>
        <v>42155.071504629625</v>
      </c>
      <c r="V2052">
        <f t="shared" si="197"/>
        <v>2015</v>
      </c>
    </row>
    <row r="2053" spans="1:22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9">
        <f t="shared" si="194"/>
        <v>41634.022418981483</v>
      </c>
      <c r="K2053">
        <v>1385425937</v>
      </c>
      <c r="L2053" s="19">
        <f t="shared" si="195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92"/>
        <v>130</v>
      </c>
      <c r="R2053">
        <f t="shared" si="193"/>
        <v>43.1</v>
      </c>
      <c r="S2053" t="s">
        <v>8317</v>
      </c>
      <c r="T2053" t="s">
        <v>8347</v>
      </c>
      <c r="U2053" s="19">
        <f t="shared" si="196"/>
        <v>41634.022418981483</v>
      </c>
      <c r="V2053">
        <f t="shared" si="197"/>
        <v>2013</v>
      </c>
    </row>
    <row r="2054" spans="1:22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9">
        <f t="shared" si="194"/>
        <v>42420.08394675926</v>
      </c>
      <c r="K2054">
        <v>1452045653</v>
      </c>
      <c r="L2054" s="19">
        <f t="shared" si="195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92"/>
        <v>353</v>
      </c>
      <c r="R2054">
        <f t="shared" si="193"/>
        <v>326.29000000000002</v>
      </c>
      <c r="S2054" t="s">
        <v>8317</v>
      </c>
      <c r="T2054" t="s">
        <v>8347</v>
      </c>
      <c r="U2054" s="19">
        <f t="shared" si="196"/>
        <v>42420.08394675926</v>
      </c>
      <c r="V2054">
        <f t="shared" si="197"/>
        <v>2016</v>
      </c>
    </row>
    <row r="2055" spans="1:22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9">
        <f t="shared" si="194"/>
        <v>42333.659155092595</v>
      </c>
      <c r="K2055">
        <v>1445870951</v>
      </c>
      <c r="L2055" s="19">
        <f t="shared" si="195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92"/>
        <v>101</v>
      </c>
      <c r="R2055">
        <f t="shared" si="193"/>
        <v>41.74</v>
      </c>
      <c r="S2055" t="s">
        <v>8317</v>
      </c>
      <c r="T2055" t="s">
        <v>8347</v>
      </c>
      <c r="U2055" s="19">
        <f t="shared" si="196"/>
        <v>42333.659155092595</v>
      </c>
      <c r="V2055">
        <f t="shared" si="197"/>
        <v>2015</v>
      </c>
    </row>
    <row r="2056" spans="1:22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9">
        <f t="shared" si="194"/>
        <v>41761.520949074074</v>
      </c>
      <c r="K2056">
        <v>1396441810</v>
      </c>
      <c r="L2056" s="19">
        <f t="shared" si="195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92"/>
        <v>114</v>
      </c>
      <c r="R2056">
        <f t="shared" si="193"/>
        <v>64.02</v>
      </c>
      <c r="S2056" t="s">
        <v>8317</v>
      </c>
      <c r="T2056" t="s">
        <v>8347</v>
      </c>
      <c r="U2056" s="19">
        <f t="shared" si="196"/>
        <v>41761.520949074074</v>
      </c>
      <c r="V2056">
        <f t="shared" si="197"/>
        <v>2014</v>
      </c>
    </row>
    <row r="2057" spans="1:22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9">
        <f t="shared" si="194"/>
        <v>41976.166666666672</v>
      </c>
      <c r="K2057">
        <v>1415031043</v>
      </c>
      <c r="L2057" s="19">
        <f t="shared" si="195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92"/>
        <v>167</v>
      </c>
      <c r="R2057">
        <f t="shared" si="193"/>
        <v>99.46</v>
      </c>
      <c r="S2057" t="s">
        <v>8317</v>
      </c>
      <c r="T2057" t="s">
        <v>8347</v>
      </c>
      <c r="U2057" s="19">
        <f t="shared" si="196"/>
        <v>41976.166666666672</v>
      </c>
      <c r="V2057">
        <f t="shared" si="197"/>
        <v>2014</v>
      </c>
    </row>
    <row r="2058" spans="1:22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9">
        <f t="shared" si="194"/>
        <v>41381.76090277778</v>
      </c>
      <c r="K2058">
        <v>1363630542</v>
      </c>
      <c r="L2058" s="19">
        <f t="shared" si="195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92"/>
        <v>153</v>
      </c>
      <c r="R2058">
        <f t="shared" si="193"/>
        <v>138.49</v>
      </c>
      <c r="S2058" t="s">
        <v>8317</v>
      </c>
      <c r="T2058" t="s">
        <v>8347</v>
      </c>
      <c r="U2058" s="19">
        <f t="shared" si="196"/>
        <v>41381.76090277778</v>
      </c>
      <c r="V2058">
        <f t="shared" si="197"/>
        <v>2013</v>
      </c>
    </row>
    <row r="2059" spans="1:22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9">
        <f t="shared" si="194"/>
        <v>42426.494583333333</v>
      </c>
      <c r="K2059">
        <v>1453895532</v>
      </c>
      <c r="L2059" s="19">
        <f t="shared" si="195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92"/>
        <v>202</v>
      </c>
      <c r="R2059">
        <f t="shared" si="193"/>
        <v>45.55</v>
      </c>
      <c r="S2059" t="s">
        <v>8317</v>
      </c>
      <c r="T2059" t="s">
        <v>8347</v>
      </c>
      <c r="U2059" s="19">
        <f t="shared" si="196"/>
        <v>42426.494583333333</v>
      </c>
      <c r="V2059">
        <f t="shared" si="197"/>
        <v>2016</v>
      </c>
    </row>
    <row r="2060" spans="1:22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9">
        <f t="shared" si="194"/>
        <v>42065.833333333328</v>
      </c>
      <c r="K2060">
        <v>1421916830</v>
      </c>
      <c r="L2060" s="19">
        <f t="shared" si="195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92"/>
        <v>168</v>
      </c>
      <c r="R2060">
        <f t="shared" si="193"/>
        <v>10.51</v>
      </c>
      <c r="S2060" t="s">
        <v>8317</v>
      </c>
      <c r="T2060" t="s">
        <v>8347</v>
      </c>
      <c r="U2060" s="19">
        <f t="shared" si="196"/>
        <v>42065.833333333328</v>
      </c>
      <c r="V2060">
        <f t="shared" si="197"/>
        <v>2015</v>
      </c>
    </row>
    <row r="2061" spans="1:22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9">
        <f t="shared" si="194"/>
        <v>42400.915972222225</v>
      </c>
      <c r="K2061">
        <v>1450880854</v>
      </c>
      <c r="L2061" s="19">
        <f t="shared" si="195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92"/>
        <v>143</v>
      </c>
      <c r="R2061">
        <f t="shared" si="193"/>
        <v>114.77</v>
      </c>
      <c r="S2061" t="s">
        <v>8317</v>
      </c>
      <c r="T2061" t="s">
        <v>8347</v>
      </c>
      <c r="U2061" s="19">
        <f t="shared" si="196"/>
        <v>42400.915972222225</v>
      </c>
      <c r="V2061">
        <f t="shared" si="197"/>
        <v>2015</v>
      </c>
    </row>
    <row r="2062" spans="1:22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9">
        <f t="shared" si="194"/>
        <v>41843.642939814818</v>
      </c>
      <c r="K2062">
        <v>1400945150</v>
      </c>
      <c r="L2062" s="19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92"/>
        <v>196</v>
      </c>
      <c r="R2062">
        <f t="shared" si="193"/>
        <v>36</v>
      </c>
      <c r="S2062" t="s">
        <v>8317</v>
      </c>
      <c r="T2062" t="s">
        <v>8347</v>
      </c>
      <c r="U2062" s="19">
        <f t="shared" si="196"/>
        <v>41843.642939814818</v>
      </c>
      <c r="V2062">
        <f t="shared" si="197"/>
        <v>2014</v>
      </c>
    </row>
    <row r="2063" spans="1:22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9">
        <f t="shared" si="194"/>
        <v>42735.764513888891</v>
      </c>
      <c r="K2063">
        <v>1480616454</v>
      </c>
      <c r="L2063" s="19">
        <f t="shared" si="195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92"/>
        <v>108</v>
      </c>
      <c r="R2063">
        <f t="shared" si="193"/>
        <v>154.16999999999999</v>
      </c>
      <c r="S2063" t="s">
        <v>8317</v>
      </c>
      <c r="T2063" t="s">
        <v>8347</v>
      </c>
      <c r="U2063" s="19">
        <f t="shared" si="196"/>
        <v>42735.764513888891</v>
      </c>
      <c r="V2063">
        <f t="shared" si="197"/>
        <v>2016</v>
      </c>
    </row>
    <row r="2064" spans="1:22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9">
        <f t="shared" si="194"/>
        <v>42453.341412037036</v>
      </c>
      <c r="K2064">
        <v>1456218698</v>
      </c>
      <c r="L2064" s="19">
        <f t="shared" si="195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92"/>
        <v>115</v>
      </c>
      <c r="R2064">
        <f t="shared" si="193"/>
        <v>566.39</v>
      </c>
      <c r="S2064" t="s">
        <v>8317</v>
      </c>
      <c r="T2064" t="s">
        <v>8347</v>
      </c>
      <c r="U2064" s="19">
        <f t="shared" si="196"/>
        <v>42453.341412037036</v>
      </c>
      <c r="V2064">
        <f t="shared" si="197"/>
        <v>2016</v>
      </c>
    </row>
    <row r="2065" spans="1:22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9">
        <f t="shared" si="194"/>
        <v>42505.73265046296</v>
      </c>
      <c r="K2065">
        <v>1460482501</v>
      </c>
      <c r="L2065" s="19">
        <f t="shared" si="195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92"/>
        <v>148</v>
      </c>
      <c r="R2065">
        <f t="shared" si="193"/>
        <v>120.86</v>
      </c>
      <c r="S2065" t="s">
        <v>8317</v>
      </c>
      <c r="T2065" t="s">
        <v>8347</v>
      </c>
      <c r="U2065" s="19">
        <f t="shared" si="196"/>
        <v>42505.73265046296</v>
      </c>
      <c r="V2065">
        <f t="shared" si="197"/>
        <v>2016</v>
      </c>
    </row>
    <row r="2066" spans="1:22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9">
        <f t="shared" si="194"/>
        <v>41425.5</v>
      </c>
      <c r="K2066">
        <v>1366879523</v>
      </c>
      <c r="L2066" s="19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92"/>
        <v>191</v>
      </c>
      <c r="R2066">
        <f t="shared" si="193"/>
        <v>86.16</v>
      </c>
      <c r="S2066" t="s">
        <v>8317</v>
      </c>
      <c r="T2066" t="s">
        <v>8347</v>
      </c>
      <c r="U2066" s="19">
        <f t="shared" si="196"/>
        <v>41425.5</v>
      </c>
      <c r="V2066">
        <f t="shared" si="197"/>
        <v>2013</v>
      </c>
    </row>
    <row r="2067" spans="1:22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9">
        <f t="shared" si="194"/>
        <v>41633.333668981482</v>
      </c>
      <c r="K2067">
        <v>1385366429</v>
      </c>
      <c r="L2067" s="19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92"/>
        <v>199</v>
      </c>
      <c r="R2067">
        <f t="shared" si="193"/>
        <v>51.21</v>
      </c>
      <c r="S2067" t="s">
        <v>8317</v>
      </c>
      <c r="T2067" t="s">
        <v>8347</v>
      </c>
      <c r="U2067" s="19">
        <f t="shared" si="196"/>
        <v>41633.333668981482</v>
      </c>
      <c r="V2067">
        <f t="shared" si="197"/>
        <v>2013</v>
      </c>
    </row>
    <row r="2068" spans="1:22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9">
        <f t="shared" si="194"/>
        <v>41874.771793981483</v>
      </c>
      <c r="K2068">
        <v>1406226683</v>
      </c>
      <c r="L2068" s="19">
        <f t="shared" si="195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92"/>
        <v>219</v>
      </c>
      <c r="R2068">
        <f t="shared" si="193"/>
        <v>67.260000000000005</v>
      </c>
      <c r="S2068" t="s">
        <v>8317</v>
      </c>
      <c r="T2068" t="s">
        <v>8347</v>
      </c>
      <c r="U2068" s="19">
        <f t="shared" si="196"/>
        <v>41874.771793981483</v>
      </c>
      <c r="V2068">
        <f t="shared" si="197"/>
        <v>2014</v>
      </c>
    </row>
    <row r="2069" spans="1:22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9">
        <f t="shared" si="194"/>
        <v>42148.853888888887</v>
      </c>
      <c r="K2069">
        <v>1429648176</v>
      </c>
      <c r="L2069" s="19">
        <f t="shared" si="195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92"/>
        <v>127</v>
      </c>
      <c r="R2069">
        <f t="shared" si="193"/>
        <v>62.8</v>
      </c>
      <c r="S2069" t="s">
        <v>8317</v>
      </c>
      <c r="T2069" t="s">
        <v>8347</v>
      </c>
      <c r="U2069" s="19">
        <f t="shared" si="196"/>
        <v>42148.853888888887</v>
      </c>
      <c r="V2069">
        <f t="shared" si="197"/>
        <v>2015</v>
      </c>
    </row>
    <row r="2070" spans="1:22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9">
        <f t="shared" si="194"/>
        <v>42663.841608796298</v>
      </c>
      <c r="K2070">
        <v>1474402315</v>
      </c>
      <c r="L2070" s="19">
        <f t="shared" si="195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92"/>
        <v>105</v>
      </c>
      <c r="R2070">
        <f t="shared" si="193"/>
        <v>346.13</v>
      </c>
      <c r="S2070" t="s">
        <v>8317</v>
      </c>
      <c r="T2070" t="s">
        <v>8347</v>
      </c>
      <c r="U2070" s="19">
        <f t="shared" si="196"/>
        <v>42663.841608796298</v>
      </c>
      <c r="V2070">
        <f t="shared" si="197"/>
        <v>2016</v>
      </c>
    </row>
    <row r="2071" spans="1:22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9">
        <f t="shared" si="194"/>
        <v>42371.972118055557</v>
      </c>
      <c r="K2071">
        <v>1449098391</v>
      </c>
      <c r="L2071" s="19">
        <f t="shared" si="195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92"/>
        <v>128</v>
      </c>
      <c r="R2071">
        <f t="shared" si="193"/>
        <v>244.12</v>
      </c>
      <c r="S2071" t="s">
        <v>8317</v>
      </c>
      <c r="T2071" t="s">
        <v>8347</v>
      </c>
      <c r="U2071" s="19">
        <f t="shared" si="196"/>
        <v>42371.972118055557</v>
      </c>
      <c r="V2071">
        <f t="shared" si="197"/>
        <v>2015</v>
      </c>
    </row>
    <row r="2072" spans="1:22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9">
        <f t="shared" si="194"/>
        <v>42549.6565162037</v>
      </c>
      <c r="K2072">
        <v>1464536723</v>
      </c>
      <c r="L2072" s="19">
        <f t="shared" si="195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92"/>
        <v>317</v>
      </c>
      <c r="R2072">
        <f t="shared" si="193"/>
        <v>259.25</v>
      </c>
      <c r="S2072" t="s">
        <v>8317</v>
      </c>
      <c r="T2072" t="s">
        <v>8347</v>
      </c>
      <c r="U2072" s="19">
        <f t="shared" si="196"/>
        <v>42549.6565162037</v>
      </c>
      <c r="V2072">
        <f t="shared" si="197"/>
        <v>2016</v>
      </c>
    </row>
    <row r="2073" spans="1:22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9">
        <f t="shared" si="194"/>
        <v>42645.278749999998</v>
      </c>
      <c r="K2073">
        <v>1471502484</v>
      </c>
      <c r="L2073" s="19">
        <f t="shared" si="195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92"/>
        <v>281</v>
      </c>
      <c r="R2073">
        <f t="shared" si="193"/>
        <v>201.96</v>
      </c>
      <c r="S2073" t="s">
        <v>8317</v>
      </c>
      <c r="T2073" t="s">
        <v>8347</v>
      </c>
      <c r="U2073" s="19">
        <f t="shared" si="196"/>
        <v>42645.278749999998</v>
      </c>
      <c r="V2073">
        <f t="shared" si="197"/>
        <v>2016</v>
      </c>
    </row>
    <row r="2074" spans="1:22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9">
        <f t="shared" si="194"/>
        <v>42497.581388888888</v>
      </c>
      <c r="K2074">
        <v>1460037432</v>
      </c>
      <c r="L2074" s="19">
        <f t="shared" si="195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92"/>
        <v>111</v>
      </c>
      <c r="R2074">
        <f t="shared" si="193"/>
        <v>226.21</v>
      </c>
      <c r="S2074" t="s">
        <v>8317</v>
      </c>
      <c r="T2074" t="s">
        <v>8347</v>
      </c>
      <c r="U2074" s="19">
        <f t="shared" si="196"/>
        <v>42497.581388888888</v>
      </c>
      <c r="V2074">
        <f t="shared" si="197"/>
        <v>2016</v>
      </c>
    </row>
    <row r="2075" spans="1:22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9">
        <f t="shared" si="194"/>
        <v>42132.668032407411</v>
      </c>
      <c r="K2075">
        <v>1427212918</v>
      </c>
      <c r="L2075" s="19">
        <f t="shared" si="195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92"/>
        <v>153</v>
      </c>
      <c r="R2075">
        <f t="shared" si="193"/>
        <v>324.69</v>
      </c>
      <c r="S2075" t="s">
        <v>8317</v>
      </c>
      <c r="T2075" t="s">
        <v>8347</v>
      </c>
      <c r="U2075" s="19">
        <f t="shared" si="196"/>
        <v>42132.668032407411</v>
      </c>
      <c r="V2075">
        <f t="shared" si="197"/>
        <v>2015</v>
      </c>
    </row>
    <row r="2076" spans="1:22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9">
        <f t="shared" si="194"/>
        <v>42496.826180555552</v>
      </c>
      <c r="K2076">
        <v>1459972182</v>
      </c>
      <c r="L2076" s="19">
        <f t="shared" si="195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92"/>
        <v>103</v>
      </c>
      <c r="R2076">
        <f t="shared" si="193"/>
        <v>205</v>
      </c>
      <c r="S2076" t="s">
        <v>8317</v>
      </c>
      <c r="T2076" t="s">
        <v>8347</v>
      </c>
      <c r="U2076" s="19">
        <f t="shared" si="196"/>
        <v>42496.826180555552</v>
      </c>
      <c r="V2076">
        <f t="shared" si="197"/>
        <v>2016</v>
      </c>
    </row>
    <row r="2077" spans="1:22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9">
        <f t="shared" si="194"/>
        <v>41480.681574074071</v>
      </c>
      <c r="K2077">
        <v>1372177288</v>
      </c>
      <c r="L2077" s="19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92"/>
        <v>1678</v>
      </c>
      <c r="R2077">
        <f t="shared" si="193"/>
        <v>20.47</v>
      </c>
      <c r="S2077" t="s">
        <v>8317</v>
      </c>
      <c r="T2077" t="s">
        <v>8347</v>
      </c>
      <c r="U2077" s="19">
        <f t="shared" si="196"/>
        <v>41480.681574074071</v>
      </c>
      <c r="V2077">
        <f t="shared" si="197"/>
        <v>2013</v>
      </c>
    </row>
    <row r="2078" spans="1:22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9">
        <f t="shared" si="194"/>
        <v>41843.880659722221</v>
      </c>
      <c r="K2078">
        <v>1402693689</v>
      </c>
      <c r="L2078" s="19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92"/>
        <v>543</v>
      </c>
      <c r="R2078">
        <f t="shared" si="193"/>
        <v>116.35</v>
      </c>
      <c r="S2078" t="s">
        <v>8317</v>
      </c>
      <c r="T2078" t="s">
        <v>8347</v>
      </c>
      <c r="U2078" s="19">
        <f t="shared" si="196"/>
        <v>41843.880659722221</v>
      </c>
      <c r="V2078">
        <f t="shared" si="197"/>
        <v>2014</v>
      </c>
    </row>
    <row r="2079" spans="1:22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9">
        <f t="shared" si="194"/>
        <v>42160.875</v>
      </c>
      <c r="K2079">
        <v>1428541276</v>
      </c>
      <c r="L2079" s="19">
        <f t="shared" si="195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92"/>
        <v>116</v>
      </c>
      <c r="R2079">
        <f t="shared" si="193"/>
        <v>307.2</v>
      </c>
      <c r="S2079" t="s">
        <v>8317</v>
      </c>
      <c r="T2079" t="s">
        <v>8347</v>
      </c>
      <c r="U2079" s="19">
        <f t="shared" si="196"/>
        <v>42160.875</v>
      </c>
      <c r="V2079">
        <f t="shared" si="197"/>
        <v>2015</v>
      </c>
    </row>
    <row r="2080" spans="1:22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9">
        <f t="shared" si="194"/>
        <v>42722.771493055552</v>
      </c>
      <c r="K2080">
        <v>1479493857</v>
      </c>
      <c r="L2080" s="19">
        <f t="shared" si="195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92"/>
        <v>131</v>
      </c>
      <c r="R2080">
        <f t="shared" si="193"/>
        <v>546.69000000000005</v>
      </c>
      <c r="S2080" t="s">
        <v>8317</v>
      </c>
      <c r="T2080" t="s">
        <v>8347</v>
      </c>
      <c r="U2080" s="19">
        <f t="shared" si="196"/>
        <v>42722.771493055552</v>
      </c>
      <c r="V2080">
        <f t="shared" si="197"/>
        <v>2016</v>
      </c>
    </row>
    <row r="2081" spans="1:22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9">
        <f t="shared" si="194"/>
        <v>42180.791666666672</v>
      </c>
      <c r="K2081">
        <v>1432659793</v>
      </c>
      <c r="L2081" s="19">
        <f t="shared" si="195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92"/>
        <v>288</v>
      </c>
      <c r="R2081">
        <f t="shared" si="193"/>
        <v>47.47</v>
      </c>
      <c r="S2081" t="s">
        <v>8317</v>
      </c>
      <c r="T2081" t="s">
        <v>8347</v>
      </c>
      <c r="U2081" s="19">
        <f t="shared" si="196"/>
        <v>42180.791666666672</v>
      </c>
      <c r="V2081">
        <f t="shared" si="197"/>
        <v>2015</v>
      </c>
    </row>
    <row r="2082" spans="1:22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9">
        <f t="shared" si="194"/>
        <v>42319.998842592591</v>
      </c>
      <c r="K2082">
        <v>1444690700</v>
      </c>
      <c r="L2082" s="19">
        <f t="shared" si="195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92"/>
        <v>508</v>
      </c>
      <c r="R2082">
        <f t="shared" si="193"/>
        <v>101.56</v>
      </c>
      <c r="S2082" t="s">
        <v>8317</v>
      </c>
      <c r="T2082" t="s">
        <v>8347</v>
      </c>
      <c r="U2082" s="19">
        <f t="shared" si="196"/>
        <v>42319.998842592591</v>
      </c>
      <c r="V2082">
        <f t="shared" si="197"/>
        <v>2015</v>
      </c>
    </row>
    <row r="2083" spans="1:22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9">
        <f t="shared" si="194"/>
        <v>41045.207638888889</v>
      </c>
      <c r="K2083">
        <v>1333597555</v>
      </c>
      <c r="L2083" s="19">
        <f t="shared" si="195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 t="shared" si="192"/>
        <v>115</v>
      </c>
      <c r="R2083">
        <f t="shared" si="193"/>
        <v>72.91</v>
      </c>
      <c r="S2083" t="s">
        <v>8323</v>
      </c>
      <c r="T2083" t="s">
        <v>8327</v>
      </c>
      <c r="U2083" s="19">
        <f t="shared" si="196"/>
        <v>41045.207638888889</v>
      </c>
      <c r="V2083">
        <f t="shared" si="197"/>
        <v>2012</v>
      </c>
    </row>
    <row r="2084" spans="1:22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9">
        <f t="shared" si="194"/>
        <v>40871.161990740737</v>
      </c>
      <c r="K2084">
        <v>1316919196</v>
      </c>
      <c r="L2084" s="19">
        <f t="shared" si="195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92"/>
        <v>111</v>
      </c>
      <c r="R2084">
        <f t="shared" si="193"/>
        <v>43.71</v>
      </c>
      <c r="S2084" t="s">
        <v>8323</v>
      </c>
      <c r="T2084" t="s">
        <v>8327</v>
      </c>
      <c r="U2084" s="19">
        <f t="shared" si="196"/>
        <v>40871.161990740737</v>
      </c>
      <c r="V2084">
        <f t="shared" si="197"/>
        <v>2011</v>
      </c>
    </row>
    <row r="2085" spans="1:22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9">
        <f t="shared" si="194"/>
        <v>41064.72216435185</v>
      </c>
      <c r="K2085">
        <v>1336238395</v>
      </c>
      <c r="L2085" s="19">
        <f t="shared" si="195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92"/>
        <v>113</v>
      </c>
      <c r="R2085">
        <f t="shared" si="193"/>
        <v>34</v>
      </c>
      <c r="S2085" t="s">
        <v>8323</v>
      </c>
      <c r="T2085" t="s">
        <v>8327</v>
      </c>
      <c r="U2085" s="19">
        <f t="shared" si="196"/>
        <v>41064.72216435185</v>
      </c>
      <c r="V2085">
        <f t="shared" si="197"/>
        <v>2012</v>
      </c>
    </row>
    <row r="2086" spans="1:22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9">
        <f t="shared" si="194"/>
        <v>41763.290972222225</v>
      </c>
      <c r="K2086">
        <v>1396468782</v>
      </c>
      <c r="L2086" s="19">
        <f t="shared" si="195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92"/>
        <v>108</v>
      </c>
      <c r="R2086">
        <f t="shared" si="193"/>
        <v>70.650000000000006</v>
      </c>
      <c r="S2086" t="s">
        <v>8323</v>
      </c>
      <c r="T2086" t="s">
        <v>8327</v>
      </c>
      <c r="U2086" s="19">
        <f t="shared" si="196"/>
        <v>41763.290972222225</v>
      </c>
      <c r="V2086">
        <f t="shared" si="197"/>
        <v>2014</v>
      </c>
    </row>
    <row r="2087" spans="1:22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9">
        <f t="shared" si="194"/>
        <v>41105.835497685184</v>
      </c>
      <c r="K2087">
        <v>1339790587</v>
      </c>
      <c r="L2087" s="19">
        <f t="shared" si="195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92"/>
        <v>124</v>
      </c>
      <c r="R2087">
        <f t="shared" si="193"/>
        <v>89.3</v>
      </c>
      <c r="S2087" t="s">
        <v>8323</v>
      </c>
      <c r="T2087" t="s">
        <v>8327</v>
      </c>
      <c r="U2087" s="19">
        <f t="shared" si="196"/>
        <v>41105.835497685184</v>
      </c>
      <c r="V2087">
        <f t="shared" si="197"/>
        <v>2012</v>
      </c>
    </row>
    <row r="2088" spans="1:22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9">
        <f t="shared" si="194"/>
        <v>40891.207638888889</v>
      </c>
      <c r="K2088">
        <v>1321200332</v>
      </c>
      <c r="L2088" s="19">
        <f t="shared" si="195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92"/>
        <v>101</v>
      </c>
      <c r="R2088">
        <f t="shared" si="193"/>
        <v>115.09</v>
      </c>
      <c r="S2088" t="s">
        <v>8323</v>
      </c>
      <c r="T2088" t="s">
        <v>8327</v>
      </c>
      <c r="U2088" s="19">
        <f t="shared" si="196"/>
        <v>40891.207638888889</v>
      </c>
      <c r="V2088">
        <f t="shared" si="197"/>
        <v>2011</v>
      </c>
    </row>
    <row r="2089" spans="1:22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9">
        <f t="shared" si="194"/>
        <v>40794.204375000001</v>
      </c>
      <c r="K2089">
        <v>1312865658</v>
      </c>
      <c r="L2089" s="19">
        <f t="shared" si="195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92"/>
        <v>104</v>
      </c>
      <c r="R2089">
        <f t="shared" si="193"/>
        <v>62.12</v>
      </c>
      <c r="S2089" t="s">
        <v>8323</v>
      </c>
      <c r="T2089" t="s">
        <v>8327</v>
      </c>
      <c r="U2089" s="19">
        <f t="shared" si="196"/>
        <v>40794.204375000001</v>
      </c>
      <c r="V2089">
        <f t="shared" si="197"/>
        <v>2011</v>
      </c>
    </row>
    <row r="2090" spans="1:22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9">
        <f t="shared" si="194"/>
        <v>40432.165972222225</v>
      </c>
      <c r="K2090">
        <v>1281028152</v>
      </c>
      <c r="L2090" s="19">
        <f t="shared" si="195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 t="shared" si="192"/>
        <v>116</v>
      </c>
      <c r="R2090">
        <f t="shared" si="193"/>
        <v>46.2</v>
      </c>
      <c r="S2090" t="s">
        <v>8323</v>
      </c>
      <c r="T2090" t="s">
        <v>8327</v>
      </c>
      <c r="U2090" s="19">
        <f t="shared" si="196"/>
        <v>40432.165972222225</v>
      </c>
      <c r="V2090">
        <f t="shared" si="197"/>
        <v>2010</v>
      </c>
    </row>
    <row r="2091" spans="1:22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9">
        <f t="shared" si="194"/>
        <v>41488.076319444444</v>
      </c>
      <c r="K2091">
        <v>1372384194</v>
      </c>
      <c r="L2091" s="19">
        <f t="shared" si="195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92"/>
        <v>120</v>
      </c>
      <c r="R2091">
        <f t="shared" si="193"/>
        <v>48.55</v>
      </c>
      <c r="S2091" t="s">
        <v>8323</v>
      </c>
      <c r="T2091" t="s">
        <v>8327</v>
      </c>
      <c r="U2091" s="19">
        <f t="shared" si="196"/>
        <v>41488.076319444444</v>
      </c>
      <c r="V2091">
        <f t="shared" si="197"/>
        <v>2013</v>
      </c>
    </row>
    <row r="2092" spans="1:22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9">
        <f t="shared" si="194"/>
        <v>41329.381423611114</v>
      </c>
      <c r="K2092">
        <v>1359104955</v>
      </c>
      <c r="L2092" s="19">
        <f t="shared" si="195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 t="shared" si="192"/>
        <v>115</v>
      </c>
      <c r="R2092">
        <f t="shared" si="193"/>
        <v>57.52</v>
      </c>
      <c r="S2092" t="s">
        <v>8323</v>
      </c>
      <c r="T2092" t="s">
        <v>8327</v>
      </c>
      <c r="U2092" s="19">
        <f t="shared" si="196"/>
        <v>41329.381423611114</v>
      </c>
      <c r="V2092">
        <f t="shared" si="197"/>
        <v>2013</v>
      </c>
    </row>
    <row r="2093" spans="1:22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9">
        <f t="shared" si="194"/>
        <v>40603.833333333336</v>
      </c>
      <c r="K2093">
        <v>1294818278</v>
      </c>
      <c r="L2093" s="19">
        <f t="shared" si="195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 t="shared" si="192"/>
        <v>120</v>
      </c>
      <c r="R2093">
        <f t="shared" si="193"/>
        <v>88.15</v>
      </c>
      <c r="S2093" t="s">
        <v>8323</v>
      </c>
      <c r="T2093" t="s">
        <v>8327</v>
      </c>
      <c r="U2093" s="19">
        <f t="shared" si="196"/>
        <v>40603.833333333336</v>
      </c>
      <c r="V2093">
        <f t="shared" si="197"/>
        <v>2011</v>
      </c>
    </row>
    <row r="2094" spans="1:22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9">
        <f t="shared" si="194"/>
        <v>40823.707546296297</v>
      </c>
      <c r="K2094">
        <v>1312822732</v>
      </c>
      <c r="L2094" s="19">
        <f t="shared" si="195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92"/>
        <v>101</v>
      </c>
      <c r="R2094">
        <f t="shared" si="193"/>
        <v>110.49</v>
      </c>
      <c r="S2094" t="s">
        <v>8323</v>
      </c>
      <c r="T2094" t="s">
        <v>8327</v>
      </c>
      <c r="U2094" s="19">
        <f t="shared" si="196"/>
        <v>40823.707546296297</v>
      </c>
      <c r="V2094">
        <f t="shared" si="197"/>
        <v>2011</v>
      </c>
    </row>
    <row r="2095" spans="1:22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9">
        <f t="shared" si="194"/>
        <v>41265.896203703705</v>
      </c>
      <c r="K2095">
        <v>1351024232</v>
      </c>
      <c r="L2095" s="19">
        <f t="shared" si="195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92"/>
        <v>102</v>
      </c>
      <c r="R2095">
        <f t="shared" si="193"/>
        <v>66.83</v>
      </c>
      <c r="S2095" t="s">
        <v>8323</v>
      </c>
      <c r="T2095" t="s">
        <v>8327</v>
      </c>
      <c r="U2095" s="19">
        <f t="shared" si="196"/>
        <v>41265.896203703705</v>
      </c>
      <c r="V2095">
        <f t="shared" si="197"/>
        <v>2012</v>
      </c>
    </row>
    <row r="2096" spans="1:22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9">
        <f t="shared" si="194"/>
        <v>40973.125</v>
      </c>
      <c r="K2096">
        <v>1327969730</v>
      </c>
      <c r="L2096" s="19">
        <f t="shared" si="195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92"/>
        <v>121</v>
      </c>
      <c r="R2096">
        <f t="shared" si="193"/>
        <v>58.6</v>
      </c>
      <c r="S2096" t="s">
        <v>8323</v>
      </c>
      <c r="T2096" t="s">
        <v>8327</v>
      </c>
      <c r="U2096" s="19">
        <f t="shared" si="196"/>
        <v>40973.125</v>
      </c>
      <c r="V2096">
        <f t="shared" si="197"/>
        <v>2012</v>
      </c>
    </row>
    <row r="2097" spans="1:22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9">
        <f t="shared" si="194"/>
        <v>40818.733483796292</v>
      </c>
      <c r="K2097">
        <v>1312392973</v>
      </c>
      <c r="L2097" s="19">
        <f t="shared" si="195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 t="shared" si="192"/>
        <v>100</v>
      </c>
      <c r="R2097">
        <f t="shared" si="193"/>
        <v>113.64</v>
      </c>
      <c r="S2097" t="s">
        <v>8323</v>
      </c>
      <c r="T2097" t="s">
        <v>8327</v>
      </c>
      <c r="U2097" s="19">
        <f t="shared" si="196"/>
        <v>40818.733483796292</v>
      </c>
      <c r="V2097">
        <f t="shared" si="197"/>
        <v>2011</v>
      </c>
    </row>
    <row r="2098" spans="1:22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9">
        <f t="shared" si="194"/>
        <v>41208.165972222225</v>
      </c>
      <c r="K2098">
        <v>1349892735</v>
      </c>
      <c r="L2098" s="19">
        <f t="shared" si="195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92"/>
        <v>102</v>
      </c>
      <c r="R2098">
        <f t="shared" si="193"/>
        <v>43.57</v>
      </c>
      <c r="S2098" t="s">
        <v>8323</v>
      </c>
      <c r="T2098" t="s">
        <v>8327</v>
      </c>
      <c r="U2098" s="19">
        <f t="shared" si="196"/>
        <v>41208.165972222225</v>
      </c>
      <c r="V2098">
        <f t="shared" si="197"/>
        <v>2012</v>
      </c>
    </row>
    <row r="2099" spans="1:22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9">
        <f t="shared" si="194"/>
        <v>40878.626562500001</v>
      </c>
      <c r="K2099">
        <v>1317564135</v>
      </c>
      <c r="L2099" s="19">
        <f t="shared" si="195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 t="shared" si="192"/>
        <v>100</v>
      </c>
      <c r="R2099">
        <f t="shared" si="193"/>
        <v>78.95</v>
      </c>
      <c r="S2099" t="s">
        <v>8323</v>
      </c>
      <c r="T2099" t="s">
        <v>8327</v>
      </c>
      <c r="U2099" s="19">
        <f t="shared" si="196"/>
        <v>40878.626562500001</v>
      </c>
      <c r="V2099">
        <f t="shared" si="197"/>
        <v>2011</v>
      </c>
    </row>
    <row r="2100" spans="1:22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9">
        <f t="shared" si="194"/>
        <v>40976.11383101852</v>
      </c>
      <c r="K2100">
        <v>1328582635</v>
      </c>
      <c r="L2100" s="19">
        <f t="shared" si="195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92"/>
        <v>100</v>
      </c>
      <c r="R2100">
        <f t="shared" si="193"/>
        <v>188.13</v>
      </c>
      <c r="S2100" t="s">
        <v>8323</v>
      </c>
      <c r="T2100" t="s">
        <v>8327</v>
      </c>
      <c r="U2100" s="19">
        <f t="shared" si="196"/>
        <v>40976.11383101852</v>
      </c>
      <c r="V2100">
        <f t="shared" si="197"/>
        <v>2012</v>
      </c>
    </row>
    <row r="2101" spans="1:22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9">
        <f t="shared" si="194"/>
        <v>42187.152777777781</v>
      </c>
      <c r="K2101">
        <v>1434650084</v>
      </c>
      <c r="L2101" s="19">
        <f t="shared" si="195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92"/>
        <v>132</v>
      </c>
      <c r="R2101">
        <f t="shared" si="193"/>
        <v>63.03</v>
      </c>
      <c r="S2101" t="s">
        <v>8323</v>
      </c>
      <c r="T2101" t="s">
        <v>8327</v>
      </c>
      <c r="U2101" s="19">
        <f t="shared" si="196"/>
        <v>42187.152777777781</v>
      </c>
      <c r="V2101">
        <f t="shared" si="197"/>
        <v>2015</v>
      </c>
    </row>
    <row r="2102" spans="1:22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9">
        <f t="shared" si="194"/>
        <v>41090.165972222225</v>
      </c>
      <c r="K2102">
        <v>1339704141</v>
      </c>
      <c r="L2102" s="19">
        <f t="shared" si="195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92"/>
        <v>137</v>
      </c>
      <c r="R2102">
        <f t="shared" si="193"/>
        <v>30.37</v>
      </c>
      <c r="S2102" t="s">
        <v>8323</v>
      </c>
      <c r="T2102" t="s">
        <v>8327</v>
      </c>
      <c r="U2102" s="19">
        <f t="shared" si="196"/>
        <v>41090.165972222225</v>
      </c>
      <c r="V2102">
        <f t="shared" si="197"/>
        <v>2012</v>
      </c>
    </row>
    <row r="2103" spans="1:22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9">
        <f t="shared" si="194"/>
        <v>40952.149467592593</v>
      </c>
      <c r="K2103">
        <v>1323920114</v>
      </c>
      <c r="L2103" s="19">
        <f t="shared" si="195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92"/>
        <v>113</v>
      </c>
      <c r="R2103">
        <f t="shared" si="193"/>
        <v>51.48</v>
      </c>
      <c r="S2103" t="s">
        <v>8323</v>
      </c>
      <c r="T2103" t="s">
        <v>8327</v>
      </c>
      <c r="U2103" s="19">
        <f t="shared" si="196"/>
        <v>40952.149467592593</v>
      </c>
      <c r="V2103">
        <f t="shared" si="197"/>
        <v>2011</v>
      </c>
    </row>
    <row r="2104" spans="1:22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9">
        <f t="shared" si="194"/>
        <v>40668.868611111109</v>
      </c>
      <c r="K2104">
        <v>1302036648</v>
      </c>
      <c r="L2104" s="19">
        <f t="shared" si="195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92"/>
        <v>136</v>
      </c>
      <c r="R2104">
        <f t="shared" si="193"/>
        <v>35.79</v>
      </c>
      <c r="S2104" t="s">
        <v>8323</v>
      </c>
      <c r="T2104" t="s">
        <v>8327</v>
      </c>
      <c r="U2104" s="19">
        <f t="shared" si="196"/>
        <v>40668.868611111109</v>
      </c>
      <c r="V2104">
        <f t="shared" si="197"/>
        <v>2011</v>
      </c>
    </row>
    <row r="2105" spans="1:22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9">
        <f t="shared" si="194"/>
        <v>41222.7966087963</v>
      </c>
      <c r="K2105">
        <v>1349892427</v>
      </c>
      <c r="L2105" s="19">
        <f t="shared" si="195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92"/>
        <v>146</v>
      </c>
      <c r="R2105">
        <f t="shared" si="193"/>
        <v>98.82</v>
      </c>
      <c r="S2105" t="s">
        <v>8323</v>
      </c>
      <c r="T2105" t="s">
        <v>8327</v>
      </c>
      <c r="U2105" s="19">
        <f t="shared" si="196"/>
        <v>41222.7966087963</v>
      </c>
      <c r="V2105">
        <f t="shared" si="197"/>
        <v>2012</v>
      </c>
    </row>
    <row r="2106" spans="1:22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9">
        <f t="shared" si="194"/>
        <v>41425</v>
      </c>
      <c r="K2106">
        <v>1367286434</v>
      </c>
      <c r="L2106" s="19">
        <f t="shared" si="195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92"/>
        <v>130</v>
      </c>
      <c r="R2106">
        <f t="shared" si="193"/>
        <v>28</v>
      </c>
      <c r="S2106" t="s">
        <v>8323</v>
      </c>
      <c r="T2106" t="s">
        <v>8327</v>
      </c>
      <c r="U2106" s="19">
        <f t="shared" si="196"/>
        <v>41425</v>
      </c>
      <c r="V2106">
        <f t="shared" si="197"/>
        <v>2013</v>
      </c>
    </row>
    <row r="2107" spans="1:22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9">
        <f t="shared" si="194"/>
        <v>41964.166666666672</v>
      </c>
      <c r="K2107">
        <v>1415472953</v>
      </c>
      <c r="L2107" s="19">
        <f t="shared" si="195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92"/>
        <v>254</v>
      </c>
      <c r="R2107">
        <f t="shared" si="193"/>
        <v>51.31</v>
      </c>
      <c r="S2107" t="s">
        <v>8323</v>
      </c>
      <c r="T2107" t="s">
        <v>8327</v>
      </c>
      <c r="U2107" s="19">
        <f t="shared" si="196"/>
        <v>41964.166666666672</v>
      </c>
      <c r="V2107">
        <f t="shared" si="197"/>
        <v>2014</v>
      </c>
    </row>
    <row r="2108" spans="1:22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9">
        <f t="shared" si="194"/>
        <v>41300.21497685185</v>
      </c>
      <c r="K2108">
        <v>1356584974</v>
      </c>
      <c r="L2108" s="19">
        <f t="shared" si="195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92"/>
        <v>107</v>
      </c>
      <c r="R2108">
        <f t="shared" si="193"/>
        <v>53.52</v>
      </c>
      <c r="S2108" t="s">
        <v>8323</v>
      </c>
      <c r="T2108" t="s">
        <v>8327</v>
      </c>
      <c r="U2108" s="19">
        <f t="shared" si="196"/>
        <v>41300.21497685185</v>
      </c>
      <c r="V2108">
        <f t="shared" si="197"/>
        <v>2012</v>
      </c>
    </row>
    <row r="2109" spans="1:22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9">
        <f t="shared" si="194"/>
        <v>41955.752233796295</v>
      </c>
      <c r="K2109">
        <v>1413997393</v>
      </c>
      <c r="L2109" s="19">
        <f t="shared" si="195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92"/>
        <v>108</v>
      </c>
      <c r="R2109">
        <f t="shared" si="193"/>
        <v>37.15</v>
      </c>
      <c r="S2109" t="s">
        <v>8323</v>
      </c>
      <c r="T2109" t="s">
        <v>8327</v>
      </c>
      <c r="U2109" s="19">
        <f t="shared" si="196"/>
        <v>41955.752233796295</v>
      </c>
      <c r="V2109">
        <f t="shared" si="197"/>
        <v>2014</v>
      </c>
    </row>
    <row r="2110" spans="1:22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9">
        <f t="shared" si="194"/>
        <v>41162.163194444445</v>
      </c>
      <c r="K2110">
        <v>1344917580</v>
      </c>
      <c r="L2110" s="19">
        <f t="shared" si="195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92"/>
        <v>107</v>
      </c>
      <c r="R2110">
        <f t="shared" si="193"/>
        <v>89.9</v>
      </c>
      <c r="S2110" t="s">
        <v>8323</v>
      </c>
      <c r="T2110" t="s">
        <v>8327</v>
      </c>
      <c r="U2110" s="19">
        <f t="shared" si="196"/>
        <v>41162.163194444445</v>
      </c>
      <c r="V2110">
        <f t="shared" si="197"/>
        <v>2012</v>
      </c>
    </row>
    <row r="2111" spans="1:22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9">
        <f t="shared" si="194"/>
        <v>42190.708530092597</v>
      </c>
      <c r="K2111">
        <v>1433523617</v>
      </c>
      <c r="L2111" s="19">
        <f t="shared" si="195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92"/>
        <v>107</v>
      </c>
      <c r="R2111">
        <f t="shared" si="193"/>
        <v>106.53</v>
      </c>
      <c r="S2111" t="s">
        <v>8323</v>
      </c>
      <c r="T2111" t="s">
        <v>8327</v>
      </c>
      <c r="U2111" s="19">
        <f t="shared" si="196"/>
        <v>42190.708530092597</v>
      </c>
      <c r="V2111">
        <f t="shared" si="197"/>
        <v>2015</v>
      </c>
    </row>
    <row r="2112" spans="1:22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9">
        <f t="shared" si="194"/>
        <v>41787.207638888889</v>
      </c>
      <c r="K2112">
        <v>1398873969</v>
      </c>
      <c r="L2112" s="19">
        <f t="shared" si="195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92"/>
        <v>100</v>
      </c>
      <c r="R2112">
        <f t="shared" si="193"/>
        <v>52.82</v>
      </c>
      <c r="S2112" t="s">
        <v>8323</v>
      </c>
      <c r="T2112" t="s">
        <v>8327</v>
      </c>
      <c r="U2112" s="19">
        <f t="shared" si="196"/>
        <v>41787.207638888889</v>
      </c>
      <c r="V2112">
        <f t="shared" si="197"/>
        <v>2014</v>
      </c>
    </row>
    <row r="2113" spans="1:22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9">
        <f t="shared" si="194"/>
        <v>40770.041666666664</v>
      </c>
      <c r="K2113">
        <v>1307594625</v>
      </c>
      <c r="L2113" s="19">
        <f t="shared" si="195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92"/>
        <v>107</v>
      </c>
      <c r="R2113">
        <f t="shared" si="193"/>
        <v>54.62</v>
      </c>
      <c r="S2113" t="s">
        <v>8323</v>
      </c>
      <c r="T2113" t="s">
        <v>8327</v>
      </c>
      <c r="U2113" s="19">
        <f t="shared" si="196"/>
        <v>40770.041666666664</v>
      </c>
      <c r="V2113">
        <f t="shared" si="197"/>
        <v>2011</v>
      </c>
    </row>
    <row r="2114" spans="1:22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9">
        <f t="shared" si="194"/>
        <v>41379.928159722222</v>
      </c>
      <c r="K2114">
        <v>1364854593</v>
      </c>
      <c r="L2114" s="19">
        <f t="shared" si="195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ref="Q2114:Q2177" si="198">ROUND(E2114/D2114*100,0)</f>
        <v>100</v>
      </c>
      <c r="R2114">
        <f t="shared" ref="R2114:R2177" si="199">IFERROR(ROUND(E2114/N2114,2),0)</f>
        <v>27.27</v>
      </c>
      <c r="S2114" t="s">
        <v>8323</v>
      </c>
      <c r="T2114" t="s">
        <v>8327</v>
      </c>
      <c r="U2114" s="19">
        <f t="shared" si="196"/>
        <v>41379.928159722222</v>
      </c>
      <c r="V2114">
        <f t="shared" si="197"/>
        <v>2013</v>
      </c>
    </row>
    <row r="2115" spans="1:22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9">
        <f t="shared" ref="J2115:J2178" si="200">(((I2115/60)/60)/24)+DATE(1970,1,1)</f>
        <v>41905.86546296296</v>
      </c>
      <c r="K2115">
        <v>1408481176</v>
      </c>
      <c r="L2115" s="19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si="198"/>
        <v>105</v>
      </c>
      <c r="R2115">
        <f t="shared" si="199"/>
        <v>68.599999999999994</v>
      </c>
      <c r="S2115" t="s">
        <v>8323</v>
      </c>
      <c r="T2115" t="s">
        <v>8327</v>
      </c>
      <c r="U2115" s="19">
        <f t="shared" ref="U2115:U2178" si="202">(((I2115/60)/60)/24)+DATE(1970,1,1)</f>
        <v>41905.86546296296</v>
      </c>
      <c r="V2115">
        <f t="shared" ref="V2115:V2178" si="203">YEAR(L2115)</f>
        <v>2014</v>
      </c>
    </row>
    <row r="2116" spans="1:22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9">
        <f t="shared" si="200"/>
        <v>40521.207638888889</v>
      </c>
      <c r="K2116">
        <v>1286480070</v>
      </c>
      <c r="L2116" s="19">
        <f t="shared" si="201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98"/>
        <v>105</v>
      </c>
      <c r="R2116">
        <f t="shared" si="199"/>
        <v>35.61</v>
      </c>
      <c r="S2116" t="s">
        <v>8323</v>
      </c>
      <c r="T2116" t="s">
        <v>8327</v>
      </c>
      <c r="U2116" s="19">
        <f t="shared" si="202"/>
        <v>40521.207638888889</v>
      </c>
      <c r="V2116">
        <f t="shared" si="203"/>
        <v>2010</v>
      </c>
    </row>
    <row r="2117" spans="1:22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9">
        <f t="shared" si="200"/>
        <v>40594.081030092595</v>
      </c>
      <c r="K2117">
        <v>1295575001</v>
      </c>
      <c r="L2117" s="19">
        <f t="shared" si="201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98"/>
        <v>226</v>
      </c>
      <c r="R2117">
        <f t="shared" si="199"/>
        <v>94.03</v>
      </c>
      <c r="S2117" t="s">
        <v>8323</v>
      </c>
      <c r="T2117" t="s">
        <v>8327</v>
      </c>
      <c r="U2117" s="19">
        <f t="shared" si="202"/>
        <v>40594.081030092595</v>
      </c>
      <c r="V2117">
        <f t="shared" si="203"/>
        <v>2011</v>
      </c>
    </row>
    <row r="2118" spans="1:22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9">
        <f t="shared" si="200"/>
        <v>41184.777812500004</v>
      </c>
      <c r="K2118">
        <v>1345056003</v>
      </c>
      <c r="L2118" s="19">
        <f t="shared" si="201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98"/>
        <v>101</v>
      </c>
      <c r="R2118">
        <f t="shared" si="199"/>
        <v>526.46</v>
      </c>
      <c r="S2118" t="s">
        <v>8323</v>
      </c>
      <c r="T2118" t="s">
        <v>8327</v>
      </c>
      <c r="U2118" s="19">
        <f t="shared" si="202"/>
        <v>41184.777812500004</v>
      </c>
      <c r="V2118">
        <f t="shared" si="203"/>
        <v>2012</v>
      </c>
    </row>
    <row r="2119" spans="1:22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9">
        <f t="shared" si="200"/>
        <v>42304.207638888889</v>
      </c>
      <c r="K2119">
        <v>1444699549</v>
      </c>
      <c r="L2119" s="19">
        <f t="shared" si="201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98"/>
        <v>148</v>
      </c>
      <c r="R2119">
        <f t="shared" si="199"/>
        <v>50.66</v>
      </c>
      <c r="S2119" t="s">
        <v>8323</v>
      </c>
      <c r="T2119" t="s">
        <v>8327</v>
      </c>
      <c r="U2119" s="19">
        <f t="shared" si="202"/>
        <v>42304.207638888889</v>
      </c>
      <c r="V2119">
        <f t="shared" si="203"/>
        <v>2015</v>
      </c>
    </row>
    <row r="2120" spans="1:22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9">
        <f t="shared" si="200"/>
        <v>40748.839537037034</v>
      </c>
      <c r="K2120">
        <v>1308946136</v>
      </c>
      <c r="L2120" s="19">
        <f t="shared" si="201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98"/>
        <v>135</v>
      </c>
      <c r="R2120">
        <f t="shared" si="199"/>
        <v>79.180000000000007</v>
      </c>
      <c r="S2120" t="s">
        <v>8323</v>
      </c>
      <c r="T2120" t="s">
        <v>8327</v>
      </c>
      <c r="U2120" s="19">
        <f t="shared" si="202"/>
        <v>40748.839537037034</v>
      </c>
      <c r="V2120">
        <f t="shared" si="203"/>
        <v>2011</v>
      </c>
    </row>
    <row r="2121" spans="1:22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9">
        <f t="shared" si="200"/>
        <v>41137.130150462966</v>
      </c>
      <c r="K2121">
        <v>1342494445</v>
      </c>
      <c r="L2121" s="19">
        <f t="shared" si="201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98"/>
        <v>101</v>
      </c>
      <c r="R2121">
        <f t="shared" si="199"/>
        <v>91.59</v>
      </c>
      <c r="S2121" t="s">
        <v>8323</v>
      </c>
      <c r="T2121" t="s">
        <v>8327</v>
      </c>
      <c r="U2121" s="19">
        <f t="shared" si="202"/>
        <v>41137.130150462966</v>
      </c>
      <c r="V2121">
        <f t="shared" si="203"/>
        <v>2012</v>
      </c>
    </row>
    <row r="2122" spans="1:22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9">
        <f t="shared" si="200"/>
        <v>41640.964537037034</v>
      </c>
      <c r="K2122">
        <v>1384384136</v>
      </c>
      <c r="L2122" s="19">
        <f t="shared" si="201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98"/>
        <v>101</v>
      </c>
      <c r="R2122">
        <f t="shared" si="199"/>
        <v>116.96</v>
      </c>
      <c r="S2122" t="s">
        <v>8323</v>
      </c>
      <c r="T2122" t="s">
        <v>8327</v>
      </c>
      <c r="U2122" s="19">
        <f t="shared" si="202"/>
        <v>41640.964537037034</v>
      </c>
      <c r="V2122">
        <f t="shared" si="203"/>
        <v>2013</v>
      </c>
    </row>
    <row r="2123" spans="1:22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9">
        <f t="shared" si="200"/>
        <v>42746.7424537037</v>
      </c>
      <c r="K2123">
        <v>1481564948</v>
      </c>
      <c r="L2123" s="19">
        <f t="shared" si="201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98"/>
        <v>1</v>
      </c>
      <c r="R2123">
        <f t="shared" si="199"/>
        <v>28.4</v>
      </c>
      <c r="S2123" t="s">
        <v>8331</v>
      </c>
      <c r="T2123" t="s">
        <v>8332</v>
      </c>
      <c r="U2123" s="19">
        <f t="shared" si="202"/>
        <v>42746.7424537037</v>
      </c>
      <c r="V2123">
        <f t="shared" si="203"/>
        <v>2016</v>
      </c>
    </row>
    <row r="2124" spans="1:22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9">
        <f t="shared" si="200"/>
        <v>42742.300567129627</v>
      </c>
      <c r="K2124">
        <v>1481181169</v>
      </c>
      <c r="L2124" s="19">
        <f t="shared" si="201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198"/>
        <v>0</v>
      </c>
      <c r="R2124">
        <f t="shared" si="199"/>
        <v>103.33</v>
      </c>
      <c r="S2124" t="s">
        <v>8331</v>
      </c>
      <c r="T2124" t="s">
        <v>8332</v>
      </c>
      <c r="U2124" s="19">
        <f t="shared" si="202"/>
        <v>42742.300567129627</v>
      </c>
      <c r="V2124">
        <f t="shared" si="203"/>
        <v>2016</v>
      </c>
    </row>
    <row r="2125" spans="1:22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9">
        <f t="shared" si="200"/>
        <v>40252.290972222225</v>
      </c>
      <c r="K2125">
        <v>1263982307</v>
      </c>
      <c r="L2125" s="19">
        <f t="shared" si="201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98"/>
        <v>10</v>
      </c>
      <c r="R2125">
        <f t="shared" si="199"/>
        <v>10</v>
      </c>
      <c r="S2125" t="s">
        <v>8331</v>
      </c>
      <c r="T2125" t="s">
        <v>8332</v>
      </c>
      <c r="U2125" s="19">
        <f t="shared" si="202"/>
        <v>40252.290972222225</v>
      </c>
      <c r="V2125">
        <f t="shared" si="203"/>
        <v>2010</v>
      </c>
    </row>
    <row r="2126" spans="1:22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9">
        <f t="shared" si="200"/>
        <v>40512.208333333336</v>
      </c>
      <c r="K2126">
        <v>1286930435</v>
      </c>
      <c r="L2126" s="19">
        <f t="shared" si="201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 t="shared" si="198"/>
        <v>10</v>
      </c>
      <c r="R2126">
        <f t="shared" si="199"/>
        <v>23</v>
      </c>
      <c r="S2126" t="s">
        <v>8331</v>
      </c>
      <c r="T2126" t="s">
        <v>8332</v>
      </c>
      <c r="U2126" s="19">
        <f t="shared" si="202"/>
        <v>40512.208333333336</v>
      </c>
      <c r="V2126">
        <f t="shared" si="203"/>
        <v>2010</v>
      </c>
    </row>
    <row r="2127" spans="1:22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9">
        <f t="shared" si="200"/>
        <v>42221.023530092592</v>
      </c>
      <c r="K2127">
        <v>1436142833</v>
      </c>
      <c r="L2127" s="19">
        <f t="shared" si="201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98"/>
        <v>1</v>
      </c>
      <c r="R2127">
        <f t="shared" si="199"/>
        <v>31.56</v>
      </c>
      <c r="S2127" t="s">
        <v>8331</v>
      </c>
      <c r="T2127" t="s">
        <v>8332</v>
      </c>
      <c r="U2127" s="19">
        <f t="shared" si="202"/>
        <v>42221.023530092592</v>
      </c>
      <c r="V2127">
        <f t="shared" si="203"/>
        <v>2015</v>
      </c>
    </row>
    <row r="2128" spans="1:22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9">
        <f t="shared" si="200"/>
        <v>41981.973229166666</v>
      </c>
      <c r="K2128">
        <v>1415488887</v>
      </c>
      <c r="L2128" s="19">
        <f t="shared" si="201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198"/>
        <v>0</v>
      </c>
      <c r="R2128">
        <f t="shared" si="199"/>
        <v>5</v>
      </c>
      <c r="S2128" t="s">
        <v>8331</v>
      </c>
      <c r="T2128" t="s">
        <v>8332</v>
      </c>
      <c r="U2128" s="19">
        <f t="shared" si="202"/>
        <v>41981.973229166666</v>
      </c>
      <c r="V2128">
        <f t="shared" si="203"/>
        <v>2014</v>
      </c>
    </row>
    <row r="2129" spans="1:22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9">
        <f t="shared" si="200"/>
        <v>42075.463692129633</v>
      </c>
      <c r="K2129">
        <v>1423570063</v>
      </c>
      <c r="L2129" s="19">
        <f t="shared" si="201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 t="shared" si="198"/>
        <v>29</v>
      </c>
      <c r="R2129">
        <f t="shared" si="199"/>
        <v>34.22</v>
      </c>
      <c r="S2129" t="s">
        <v>8331</v>
      </c>
      <c r="T2129" t="s">
        <v>8332</v>
      </c>
      <c r="U2129" s="19">
        <f t="shared" si="202"/>
        <v>42075.463692129633</v>
      </c>
      <c r="V2129">
        <f t="shared" si="203"/>
        <v>2015</v>
      </c>
    </row>
    <row r="2130" spans="1:22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9">
        <f t="shared" si="200"/>
        <v>41903.772789351853</v>
      </c>
      <c r="K2130">
        <v>1406140369</v>
      </c>
      <c r="L2130" s="19">
        <f t="shared" si="201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198"/>
        <v>0</v>
      </c>
      <c r="R2130">
        <f t="shared" si="199"/>
        <v>25</v>
      </c>
      <c r="S2130" t="s">
        <v>8331</v>
      </c>
      <c r="T2130" t="s">
        <v>8332</v>
      </c>
      <c r="U2130" s="19">
        <f t="shared" si="202"/>
        <v>41903.772789351853</v>
      </c>
      <c r="V2130">
        <f t="shared" si="203"/>
        <v>2014</v>
      </c>
    </row>
    <row r="2131" spans="1:22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9">
        <f t="shared" si="200"/>
        <v>42439.024305555555</v>
      </c>
      <c r="K2131">
        <v>1454978100</v>
      </c>
      <c r="L2131" s="19">
        <f t="shared" si="201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98"/>
        <v>12</v>
      </c>
      <c r="R2131">
        <f t="shared" si="199"/>
        <v>19.670000000000002</v>
      </c>
      <c r="S2131" t="s">
        <v>8331</v>
      </c>
      <c r="T2131" t="s">
        <v>8332</v>
      </c>
      <c r="U2131" s="19">
        <f t="shared" si="202"/>
        <v>42439.024305555555</v>
      </c>
      <c r="V2131">
        <f t="shared" si="203"/>
        <v>2016</v>
      </c>
    </row>
    <row r="2132" spans="1:22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9">
        <f t="shared" si="200"/>
        <v>41867.086377314816</v>
      </c>
      <c r="K2132">
        <v>1405130663</v>
      </c>
      <c r="L2132" s="19">
        <f t="shared" si="201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198"/>
        <v>0</v>
      </c>
      <c r="R2132">
        <f t="shared" si="199"/>
        <v>21.25</v>
      </c>
      <c r="S2132" t="s">
        <v>8331</v>
      </c>
      <c r="T2132" t="s">
        <v>8332</v>
      </c>
      <c r="U2132" s="19">
        <f t="shared" si="202"/>
        <v>41867.086377314816</v>
      </c>
      <c r="V2132">
        <f t="shared" si="203"/>
        <v>2014</v>
      </c>
    </row>
    <row r="2133" spans="1:22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9">
        <f t="shared" si="200"/>
        <v>42197.207071759258</v>
      </c>
      <c r="K2133">
        <v>1434085091</v>
      </c>
      <c r="L2133" s="19">
        <f t="shared" si="201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98"/>
        <v>5</v>
      </c>
      <c r="R2133">
        <f t="shared" si="199"/>
        <v>8.33</v>
      </c>
      <c r="S2133" t="s">
        <v>8331</v>
      </c>
      <c r="T2133" t="s">
        <v>8332</v>
      </c>
      <c r="U2133" s="19">
        <f t="shared" si="202"/>
        <v>42197.207071759258</v>
      </c>
      <c r="V2133">
        <f t="shared" si="203"/>
        <v>2015</v>
      </c>
    </row>
    <row r="2134" spans="1:22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9">
        <f t="shared" si="200"/>
        <v>41673.487175925926</v>
      </c>
      <c r="K2134">
        <v>1388835692</v>
      </c>
      <c r="L2134" s="19">
        <f t="shared" si="201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98"/>
        <v>2</v>
      </c>
      <c r="R2134">
        <f t="shared" si="199"/>
        <v>21.34</v>
      </c>
      <c r="S2134" t="s">
        <v>8331</v>
      </c>
      <c r="T2134" t="s">
        <v>8332</v>
      </c>
      <c r="U2134" s="19">
        <f t="shared" si="202"/>
        <v>41673.487175925926</v>
      </c>
      <c r="V2134">
        <f t="shared" si="203"/>
        <v>2014</v>
      </c>
    </row>
    <row r="2135" spans="1:22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9">
        <f t="shared" si="200"/>
        <v>40657.290972222225</v>
      </c>
      <c r="K2135">
        <v>1300328399</v>
      </c>
      <c r="L2135" s="19">
        <f t="shared" si="201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98"/>
        <v>2</v>
      </c>
      <c r="R2135">
        <f t="shared" si="199"/>
        <v>5.33</v>
      </c>
      <c r="S2135" t="s">
        <v>8331</v>
      </c>
      <c r="T2135" t="s">
        <v>8332</v>
      </c>
      <c r="U2135" s="19">
        <f t="shared" si="202"/>
        <v>40657.290972222225</v>
      </c>
      <c r="V2135">
        <f t="shared" si="203"/>
        <v>2011</v>
      </c>
    </row>
    <row r="2136" spans="1:22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9">
        <f t="shared" si="200"/>
        <v>41391.886469907404</v>
      </c>
      <c r="K2136">
        <v>1364505391</v>
      </c>
      <c r="L2136" s="19">
        <f t="shared" si="201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98"/>
        <v>2</v>
      </c>
      <c r="R2136">
        <f t="shared" si="199"/>
        <v>34.67</v>
      </c>
      <c r="S2136" t="s">
        <v>8331</v>
      </c>
      <c r="T2136" t="s">
        <v>8332</v>
      </c>
      <c r="U2136" s="19">
        <f t="shared" si="202"/>
        <v>41391.886469907404</v>
      </c>
      <c r="V2136">
        <f t="shared" si="203"/>
        <v>2013</v>
      </c>
    </row>
    <row r="2137" spans="1:22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9">
        <f t="shared" si="200"/>
        <v>41186.963344907403</v>
      </c>
      <c r="K2137">
        <v>1346800033</v>
      </c>
      <c r="L2137" s="19">
        <f t="shared" si="201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 t="shared" si="198"/>
        <v>10</v>
      </c>
      <c r="R2137">
        <f t="shared" si="199"/>
        <v>21.73</v>
      </c>
      <c r="S2137" t="s">
        <v>8331</v>
      </c>
      <c r="T2137" t="s">
        <v>8332</v>
      </c>
      <c r="U2137" s="19">
        <f t="shared" si="202"/>
        <v>41186.963344907403</v>
      </c>
      <c r="V2137">
        <f t="shared" si="203"/>
        <v>2012</v>
      </c>
    </row>
    <row r="2138" spans="1:22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9">
        <f t="shared" si="200"/>
        <v>41566.509097222224</v>
      </c>
      <c r="K2138">
        <v>1379592786</v>
      </c>
      <c r="L2138" s="19">
        <f t="shared" si="201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198"/>
        <v>0</v>
      </c>
      <c r="R2138">
        <f t="shared" si="199"/>
        <v>11.92</v>
      </c>
      <c r="S2138" t="s">
        <v>8331</v>
      </c>
      <c r="T2138" t="s">
        <v>8332</v>
      </c>
      <c r="U2138" s="19">
        <f t="shared" si="202"/>
        <v>41566.509097222224</v>
      </c>
      <c r="V2138">
        <f t="shared" si="203"/>
        <v>2013</v>
      </c>
    </row>
    <row r="2139" spans="1:22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9">
        <f t="shared" si="200"/>
        <v>41978.771168981482</v>
      </c>
      <c r="K2139">
        <v>1415212229</v>
      </c>
      <c r="L2139" s="19">
        <f t="shared" si="201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98"/>
        <v>28</v>
      </c>
      <c r="R2139">
        <f t="shared" si="199"/>
        <v>26.6</v>
      </c>
      <c r="S2139" t="s">
        <v>8331</v>
      </c>
      <c r="T2139" t="s">
        <v>8332</v>
      </c>
      <c r="U2139" s="19">
        <f t="shared" si="202"/>
        <v>41978.771168981482</v>
      </c>
      <c r="V2139">
        <f t="shared" si="203"/>
        <v>2014</v>
      </c>
    </row>
    <row r="2140" spans="1:22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9">
        <f t="shared" si="200"/>
        <v>41587.054849537039</v>
      </c>
      <c r="K2140">
        <v>1381364339</v>
      </c>
      <c r="L2140" s="19">
        <f t="shared" si="201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98"/>
        <v>13</v>
      </c>
      <c r="R2140">
        <f t="shared" si="199"/>
        <v>10.67</v>
      </c>
      <c r="S2140" t="s">
        <v>8331</v>
      </c>
      <c r="T2140" t="s">
        <v>8332</v>
      </c>
      <c r="U2140" s="19">
        <f t="shared" si="202"/>
        <v>41587.054849537039</v>
      </c>
      <c r="V2140">
        <f t="shared" si="203"/>
        <v>2013</v>
      </c>
    </row>
    <row r="2141" spans="1:22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9">
        <f t="shared" si="200"/>
        <v>42677.750092592592</v>
      </c>
      <c r="K2141">
        <v>1475604008</v>
      </c>
      <c r="L2141" s="19">
        <f t="shared" si="201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98"/>
        <v>5</v>
      </c>
      <c r="R2141">
        <f t="shared" si="199"/>
        <v>29.04</v>
      </c>
      <c r="S2141" t="s">
        <v>8331</v>
      </c>
      <c r="T2141" t="s">
        <v>8332</v>
      </c>
      <c r="U2141" s="19">
        <f t="shared" si="202"/>
        <v>42677.750092592592</v>
      </c>
      <c r="V2141">
        <f t="shared" si="203"/>
        <v>2016</v>
      </c>
    </row>
    <row r="2142" spans="1:22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9">
        <f t="shared" si="200"/>
        <v>41285.833611111113</v>
      </c>
      <c r="K2142">
        <v>1355342424</v>
      </c>
      <c r="L2142" s="19">
        <f t="shared" si="201"/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198"/>
        <v>0</v>
      </c>
      <c r="R2142">
        <f t="shared" si="199"/>
        <v>50.91</v>
      </c>
      <c r="S2142" t="s">
        <v>8331</v>
      </c>
      <c r="T2142" t="s">
        <v>8332</v>
      </c>
      <c r="U2142" s="19">
        <f t="shared" si="202"/>
        <v>41285.833611111113</v>
      </c>
      <c r="V2142">
        <f t="shared" si="203"/>
        <v>2012</v>
      </c>
    </row>
    <row r="2143" spans="1:22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9">
        <f t="shared" si="200"/>
        <v>41957.277303240742</v>
      </c>
      <c r="K2143">
        <v>1413351559</v>
      </c>
      <c r="L2143" s="19">
        <f t="shared" si="201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 t="shared" si="198"/>
        <v>0</v>
      </c>
      <c r="R2143">
        <f t="shared" si="199"/>
        <v>0</v>
      </c>
      <c r="S2143" t="s">
        <v>8331</v>
      </c>
      <c r="T2143" t="s">
        <v>8332</v>
      </c>
      <c r="U2143" s="19">
        <f t="shared" si="202"/>
        <v>41957.277303240742</v>
      </c>
      <c r="V2143">
        <f t="shared" si="203"/>
        <v>2014</v>
      </c>
    </row>
    <row r="2144" spans="1:22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9">
        <f t="shared" si="200"/>
        <v>42368.701504629629</v>
      </c>
      <c r="K2144">
        <v>1449075010</v>
      </c>
      <c r="L2144" s="19">
        <f t="shared" si="201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98"/>
        <v>6</v>
      </c>
      <c r="R2144">
        <f t="shared" si="199"/>
        <v>50.08</v>
      </c>
      <c r="S2144" t="s">
        <v>8331</v>
      </c>
      <c r="T2144" t="s">
        <v>8332</v>
      </c>
      <c r="U2144" s="19">
        <f t="shared" si="202"/>
        <v>42368.701504629629</v>
      </c>
      <c r="V2144">
        <f t="shared" si="203"/>
        <v>2015</v>
      </c>
    </row>
    <row r="2145" spans="1:22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9">
        <f t="shared" si="200"/>
        <v>40380.791666666664</v>
      </c>
      <c r="K2145">
        <v>1275599812</v>
      </c>
      <c r="L2145" s="19">
        <f t="shared" si="201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98"/>
        <v>11</v>
      </c>
      <c r="R2145">
        <f t="shared" si="199"/>
        <v>45</v>
      </c>
      <c r="S2145" t="s">
        <v>8331</v>
      </c>
      <c r="T2145" t="s">
        <v>8332</v>
      </c>
      <c r="U2145" s="19">
        <f t="shared" si="202"/>
        <v>40380.791666666664</v>
      </c>
      <c r="V2145">
        <f t="shared" si="203"/>
        <v>2010</v>
      </c>
    </row>
    <row r="2146" spans="1:22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9">
        <f t="shared" si="200"/>
        <v>41531.546759259261</v>
      </c>
      <c r="K2146">
        <v>1376399240</v>
      </c>
      <c r="L2146" s="19">
        <f t="shared" si="201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98"/>
        <v>2</v>
      </c>
      <c r="R2146">
        <f t="shared" si="199"/>
        <v>25.29</v>
      </c>
      <c r="S2146" t="s">
        <v>8331</v>
      </c>
      <c r="T2146" t="s">
        <v>8332</v>
      </c>
      <c r="U2146" s="19">
        <f t="shared" si="202"/>
        <v>41531.546759259261</v>
      </c>
      <c r="V2146">
        <f t="shared" si="203"/>
        <v>2013</v>
      </c>
    </row>
    <row r="2147" spans="1:22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9">
        <f t="shared" si="200"/>
        <v>41605.279097222221</v>
      </c>
      <c r="K2147">
        <v>1382938914</v>
      </c>
      <c r="L2147" s="19">
        <f t="shared" si="201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98"/>
        <v>30</v>
      </c>
      <c r="R2147">
        <f t="shared" si="199"/>
        <v>51.29</v>
      </c>
      <c r="S2147" t="s">
        <v>8331</v>
      </c>
      <c r="T2147" t="s">
        <v>8332</v>
      </c>
      <c r="U2147" s="19">
        <f t="shared" si="202"/>
        <v>41605.279097222221</v>
      </c>
      <c r="V2147">
        <f t="shared" si="203"/>
        <v>2013</v>
      </c>
    </row>
    <row r="2148" spans="1:22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9">
        <f t="shared" si="200"/>
        <v>42411.679513888885</v>
      </c>
      <c r="K2148">
        <v>1453997910</v>
      </c>
      <c r="L2148" s="19">
        <f t="shared" si="201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198"/>
        <v>0</v>
      </c>
      <c r="R2148">
        <f t="shared" si="199"/>
        <v>1</v>
      </c>
      <c r="S2148" t="s">
        <v>8331</v>
      </c>
      <c r="T2148" t="s">
        <v>8332</v>
      </c>
      <c r="U2148" s="19">
        <f t="shared" si="202"/>
        <v>42411.679513888885</v>
      </c>
      <c r="V2148">
        <f t="shared" si="203"/>
        <v>2016</v>
      </c>
    </row>
    <row r="2149" spans="1:22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9">
        <f t="shared" si="200"/>
        <v>41959.337361111116</v>
      </c>
      <c r="K2149">
        <v>1413356748</v>
      </c>
      <c r="L2149" s="19">
        <f t="shared" si="201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98"/>
        <v>1</v>
      </c>
      <c r="R2149">
        <f t="shared" si="199"/>
        <v>49.38</v>
      </c>
      <c r="S2149" t="s">
        <v>8331</v>
      </c>
      <c r="T2149" t="s">
        <v>8332</v>
      </c>
      <c r="U2149" s="19">
        <f t="shared" si="202"/>
        <v>41959.337361111116</v>
      </c>
      <c r="V2149">
        <f t="shared" si="203"/>
        <v>2014</v>
      </c>
    </row>
    <row r="2150" spans="1:22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9">
        <f t="shared" si="200"/>
        <v>42096.691921296297</v>
      </c>
      <c r="K2150">
        <v>1425404182</v>
      </c>
      <c r="L2150" s="19">
        <f t="shared" si="201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98"/>
        <v>2</v>
      </c>
      <c r="R2150">
        <f t="shared" si="199"/>
        <v>1</v>
      </c>
      <c r="S2150" t="s">
        <v>8331</v>
      </c>
      <c r="T2150" t="s">
        <v>8332</v>
      </c>
      <c r="U2150" s="19">
        <f t="shared" si="202"/>
        <v>42096.691921296297</v>
      </c>
      <c r="V2150">
        <f t="shared" si="203"/>
        <v>2015</v>
      </c>
    </row>
    <row r="2151" spans="1:22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9">
        <f t="shared" si="200"/>
        <v>40390</v>
      </c>
      <c r="K2151">
        <v>1277512556</v>
      </c>
      <c r="L2151" s="19">
        <f t="shared" si="201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 t="shared" si="198"/>
        <v>0</v>
      </c>
      <c r="R2151">
        <f t="shared" si="199"/>
        <v>0</v>
      </c>
      <c r="S2151" t="s">
        <v>8331</v>
      </c>
      <c r="T2151" t="s">
        <v>8332</v>
      </c>
      <c r="U2151" s="19">
        <f t="shared" si="202"/>
        <v>40390</v>
      </c>
      <c r="V2151">
        <f t="shared" si="203"/>
        <v>2010</v>
      </c>
    </row>
    <row r="2152" spans="1:22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9">
        <f t="shared" si="200"/>
        <v>42564.284710648149</v>
      </c>
      <c r="K2152">
        <v>1465800599</v>
      </c>
      <c r="L2152" s="19">
        <f t="shared" si="201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98"/>
        <v>1</v>
      </c>
      <c r="R2152">
        <f t="shared" si="199"/>
        <v>101.25</v>
      </c>
      <c r="S2152" t="s">
        <v>8331</v>
      </c>
      <c r="T2152" t="s">
        <v>8332</v>
      </c>
      <c r="U2152" s="19">
        <f t="shared" si="202"/>
        <v>42564.284710648149</v>
      </c>
      <c r="V2152">
        <f t="shared" si="203"/>
        <v>2016</v>
      </c>
    </row>
    <row r="2153" spans="1:22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9">
        <f t="shared" si="200"/>
        <v>42550.847384259265</v>
      </c>
      <c r="K2153">
        <v>1464639614</v>
      </c>
      <c r="L2153" s="19">
        <f t="shared" si="201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 t="shared" si="198"/>
        <v>0</v>
      </c>
      <c r="R2153">
        <f t="shared" si="199"/>
        <v>19.670000000000002</v>
      </c>
      <c r="S2153" t="s">
        <v>8331</v>
      </c>
      <c r="T2153" t="s">
        <v>8332</v>
      </c>
      <c r="U2153" s="19">
        <f t="shared" si="202"/>
        <v>42550.847384259265</v>
      </c>
      <c r="V2153">
        <f t="shared" si="203"/>
        <v>2016</v>
      </c>
    </row>
    <row r="2154" spans="1:22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9">
        <f t="shared" si="200"/>
        <v>41713.790613425925</v>
      </c>
      <c r="K2154">
        <v>1392321509</v>
      </c>
      <c r="L2154" s="19">
        <f t="shared" si="201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 t="shared" si="198"/>
        <v>0</v>
      </c>
      <c r="R2154">
        <f t="shared" si="199"/>
        <v>12.5</v>
      </c>
      <c r="S2154" t="s">
        <v>8331</v>
      </c>
      <c r="T2154" t="s">
        <v>8332</v>
      </c>
      <c r="U2154" s="19">
        <f t="shared" si="202"/>
        <v>41713.790613425925</v>
      </c>
      <c r="V2154">
        <f t="shared" si="203"/>
        <v>2014</v>
      </c>
    </row>
    <row r="2155" spans="1:22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9">
        <f t="shared" si="200"/>
        <v>42014.332638888889</v>
      </c>
      <c r="K2155">
        <v>1417470718</v>
      </c>
      <c r="L2155" s="19">
        <f t="shared" si="201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 t="shared" si="198"/>
        <v>0</v>
      </c>
      <c r="R2155">
        <f t="shared" si="199"/>
        <v>8.5</v>
      </c>
      <c r="S2155" t="s">
        <v>8331</v>
      </c>
      <c r="T2155" t="s">
        <v>8332</v>
      </c>
      <c r="U2155" s="19">
        <f t="shared" si="202"/>
        <v>42014.332638888889</v>
      </c>
      <c r="V2155">
        <f t="shared" si="203"/>
        <v>2014</v>
      </c>
    </row>
    <row r="2156" spans="1:22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9">
        <f t="shared" si="200"/>
        <v>41667.632256944446</v>
      </c>
      <c r="K2156">
        <v>1389193827</v>
      </c>
      <c r="L2156" s="19">
        <f t="shared" si="201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98"/>
        <v>1</v>
      </c>
      <c r="R2156">
        <f t="shared" si="199"/>
        <v>1</v>
      </c>
      <c r="S2156" t="s">
        <v>8331</v>
      </c>
      <c r="T2156" t="s">
        <v>8332</v>
      </c>
      <c r="U2156" s="19">
        <f t="shared" si="202"/>
        <v>41667.632256944446</v>
      </c>
      <c r="V2156">
        <f t="shared" si="203"/>
        <v>2014</v>
      </c>
    </row>
    <row r="2157" spans="1:22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9">
        <f t="shared" si="200"/>
        <v>42460.70584490741</v>
      </c>
      <c r="K2157">
        <v>1456854985</v>
      </c>
      <c r="L2157" s="19">
        <f t="shared" si="201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98"/>
        <v>2</v>
      </c>
      <c r="R2157">
        <f t="shared" si="199"/>
        <v>23</v>
      </c>
      <c r="S2157" t="s">
        <v>8331</v>
      </c>
      <c r="T2157" t="s">
        <v>8332</v>
      </c>
      <c r="U2157" s="19">
        <f t="shared" si="202"/>
        <v>42460.70584490741</v>
      </c>
      <c r="V2157">
        <f t="shared" si="203"/>
        <v>2016</v>
      </c>
    </row>
    <row r="2158" spans="1:22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9">
        <f t="shared" si="200"/>
        <v>41533.85423611111</v>
      </c>
      <c r="K2158">
        <v>1375475406</v>
      </c>
      <c r="L2158" s="19">
        <f t="shared" si="201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98"/>
        <v>3</v>
      </c>
      <c r="R2158">
        <f t="shared" si="199"/>
        <v>17.989999999999998</v>
      </c>
      <c r="S2158" t="s">
        <v>8331</v>
      </c>
      <c r="T2158" t="s">
        <v>8332</v>
      </c>
      <c r="U2158" s="19">
        <f t="shared" si="202"/>
        <v>41533.85423611111</v>
      </c>
      <c r="V2158">
        <f t="shared" si="203"/>
        <v>2013</v>
      </c>
    </row>
    <row r="2159" spans="1:22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9">
        <f t="shared" si="200"/>
        <v>42727.332638888889</v>
      </c>
      <c r="K2159">
        <v>1479684783</v>
      </c>
      <c r="L2159" s="19">
        <f t="shared" si="201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98"/>
        <v>28</v>
      </c>
      <c r="R2159">
        <f t="shared" si="199"/>
        <v>370.95</v>
      </c>
      <c r="S2159" t="s">
        <v>8331</v>
      </c>
      <c r="T2159" t="s">
        <v>8332</v>
      </c>
      <c r="U2159" s="19">
        <f t="shared" si="202"/>
        <v>42727.332638888889</v>
      </c>
      <c r="V2159">
        <f t="shared" si="203"/>
        <v>2016</v>
      </c>
    </row>
    <row r="2160" spans="1:22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9">
        <f t="shared" si="200"/>
        <v>41309.853865740741</v>
      </c>
      <c r="K2160">
        <v>1356121774</v>
      </c>
      <c r="L2160" s="19">
        <f t="shared" si="201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98"/>
        <v>7</v>
      </c>
      <c r="R2160">
        <f t="shared" si="199"/>
        <v>63.57</v>
      </c>
      <c r="S2160" t="s">
        <v>8331</v>
      </c>
      <c r="T2160" t="s">
        <v>8332</v>
      </c>
      <c r="U2160" s="19">
        <f t="shared" si="202"/>
        <v>41309.853865740741</v>
      </c>
      <c r="V2160">
        <f t="shared" si="203"/>
        <v>2012</v>
      </c>
    </row>
    <row r="2161" spans="1:22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9">
        <f t="shared" si="200"/>
        <v>40740.731180555551</v>
      </c>
      <c r="K2161">
        <v>1308245574</v>
      </c>
      <c r="L2161" s="19">
        <f t="shared" si="201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 t="shared" si="198"/>
        <v>1</v>
      </c>
      <c r="R2161">
        <f t="shared" si="199"/>
        <v>13</v>
      </c>
      <c r="S2161" t="s">
        <v>8331</v>
      </c>
      <c r="T2161" t="s">
        <v>8332</v>
      </c>
      <c r="U2161" s="19">
        <f t="shared" si="202"/>
        <v>40740.731180555551</v>
      </c>
      <c r="V2161">
        <f t="shared" si="203"/>
        <v>2011</v>
      </c>
    </row>
    <row r="2162" spans="1:22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9">
        <f t="shared" si="200"/>
        <v>41048.711863425924</v>
      </c>
      <c r="K2162">
        <v>1334855105</v>
      </c>
      <c r="L2162" s="19">
        <f t="shared" si="201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98"/>
        <v>1</v>
      </c>
      <c r="R2162">
        <f t="shared" si="199"/>
        <v>5.31</v>
      </c>
      <c r="S2162" t="s">
        <v>8331</v>
      </c>
      <c r="T2162" t="s">
        <v>8332</v>
      </c>
      <c r="U2162" s="19">
        <f t="shared" si="202"/>
        <v>41048.711863425924</v>
      </c>
      <c r="V2162">
        <f t="shared" si="203"/>
        <v>2012</v>
      </c>
    </row>
    <row r="2163" spans="1:22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9">
        <f t="shared" si="200"/>
        <v>42270.852534722217</v>
      </c>
      <c r="K2163">
        <v>1440448059</v>
      </c>
      <c r="L2163" s="19">
        <f t="shared" si="201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 t="shared" si="198"/>
        <v>116</v>
      </c>
      <c r="R2163">
        <f t="shared" si="199"/>
        <v>35.619999999999997</v>
      </c>
      <c r="S2163" t="s">
        <v>8323</v>
      </c>
      <c r="T2163" t="s">
        <v>8324</v>
      </c>
      <c r="U2163" s="19">
        <f t="shared" si="202"/>
        <v>42270.852534722217</v>
      </c>
      <c r="V2163">
        <f t="shared" si="203"/>
        <v>2015</v>
      </c>
    </row>
    <row r="2164" spans="1:22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9">
        <f t="shared" si="200"/>
        <v>41844.766099537039</v>
      </c>
      <c r="K2164">
        <v>1403547791</v>
      </c>
      <c r="L2164" s="19">
        <f t="shared" si="201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98"/>
        <v>112</v>
      </c>
      <c r="R2164">
        <f t="shared" si="199"/>
        <v>87.1</v>
      </c>
      <c r="S2164" t="s">
        <v>8323</v>
      </c>
      <c r="T2164" t="s">
        <v>8324</v>
      </c>
      <c r="U2164" s="19">
        <f t="shared" si="202"/>
        <v>41844.766099537039</v>
      </c>
      <c r="V2164">
        <f t="shared" si="203"/>
        <v>2014</v>
      </c>
    </row>
    <row r="2165" spans="1:22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9">
        <f t="shared" si="200"/>
        <v>42163.159722222219</v>
      </c>
      <c r="K2165">
        <v>1429306520</v>
      </c>
      <c r="L2165" s="19">
        <f t="shared" si="201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98"/>
        <v>132</v>
      </c>
      <c r="R2165">
        <f t="shared" si="199"/>
        <v>75.11</v>
      </c>
      <c r="S2165" t="s">
        <v>8323</v>
      </c>
      <c r="T2165" t="s">
        <v>8324</v>
      </c>
      <c r="U2165" s="19">
        <f t="shared" si="202"/>
        <v>42163.159722222219</v>
      </c>
      <c r="V2165">
        <f t="shared" si="203"/>
        <v>2015</v>
      </c>
    </row>
    <row r="2166" spans="1:22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9">
        <f t="shared" si="200"/>
        <v>42546.165972222225</v>
      </c>
      <c r="K2166">
        <v>1464196414</v>
      </c>
      <c r="L2166" s="19">
        <f t="shared" si="201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98"/>
        <v>103</v>
      </c>
      <c r="R2166">
        <f t="shared" si="199"/>
        <v>68.010000000000005</v>
      </c>
      <c r="S2166" t="s">
        <v>8323</v>
      </c>
      <c r="T2166" t="s">
        <v>8324</v>
      </c>
      <c r="U2166" s="19">
        <f t="shared" si="202"/>
        <v>42546.165972222225</v>
      </c>
      <c r="V2166">
        <f t="shared" si="203"/>
        <v>2016</v>
      </c>
    </row>
    <row r="2167" spans="1:22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9">
        <f t="shared" si="200"/>
        <v>42468.625405092593</v>
      </c>
      <c r="K2167">
        <v>1457539235</v>
      </c>
      <c r="L2167" s="19">
        <f t="shared" si="201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98"/>
        <v>139</v>
      </c>
      <c r="R2167">
        <f t="shared" si="199"/>
        <v>29.62</v>
      </c>
      <c r="S2167" t="s">
        <v>8323</v>
      </c>
      <c r="T2167" t="s">
        <v>8324</v>
      </c>
      <c r="U2167" s="19">
        <f t="shared" si="202"/>
        <v>42468.625405092593</v>
      </c>
      <c r="V2167">
        <f t="shared" si="203"/>
        <v>2016</v>
      </c>
    </row>
    <row r="2168" spans="1:22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9">
        <f t="shared" si="200"/>
        <v>41978.879837962959</v>
      </c>
      <c r="K2168">
        <v>1413922018</v>
      </c>
      <c r="L2168" s="19">
        <f t="shared" si="201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98"/>
        <v>147</v>
      </c>
      <c r="R2168">
        <f t="shared" si="199"/>
        <v>91.63</v>
      </c>
      <c r="S2168" t="s">
        <v>8323</v>
      </c>
      <c r="T2168" t="s">
        <v>8324</v>
      </c>
      <c r="U2168" s="19">
        <f t="shared" si="202"/>
        <v>41978.879837962959</v>
      </c>
      <c r="V2168">
        <f t="shared" si="203"/>
        <v>2014</v>
      </c>
    </row>
    <row r="2169" spans="1:22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9">
        <f t="shared" si="200"/>
        <v>41167.066400462965</v>
      </c>
      <c r="K2169">
        <v>1346463337</v>
      </c>
      <c r="L2169" s="19">
        <f t="shared" si="201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98"/>
        <v>120</v>
      </c>
      <c r="R2169">
        <f t="shared" si="199"/>
        <v>22.5</v>
      </c>
      <c r="S2169" t="s">
        <v>8323</v>
      </c>
      <c r="T2169" t="s">
        <v>8324</v>
      </c>
      <c r="U2169" s="19">
        <f t="shared" si="202"/>
        <v>41167.066400462965</v>
      </c>
      <c r="V2169">
        <f t="shared" si="203"/>
        <v>2012</v>
      </c>
    </row>
    <row r="2170" spans="1:22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9">
        <f t="shared" si="200"/>
        <v>42776.208333333328</v>
      </c>
      <c r="K2170">
        <v>1484058261</v>
      </c>
      <c r="L2170" s="19">
        <f t="shared" si="201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98"/>
        <v>122</v>
      </c>
      <c r="R2170">
        <f t="shared" si="199"/>
        <v>64.37</v>
      </c>
      <c r="S2170" t="s">
        <v>8323</v>
      </c>
      <c r="T2170" t="s">
        <v>8324</v>
      </c>
      <c r="U2170" s="19">
        <f t="shared" si="202"/>
        <v>42776.208333333328</v>
      </c>
      <c r="V2170">
        <f t="shared" si="203"/>
        <v>2017</v>
      </c>
    </row>
    <row r="2171" spans="1:22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9">
        <f t="shared" si="200"/>
        <v>42796.700821759259</v>
      </c>
      <c r="K2171">
        <v>1488214151</v>
      </c>
      <c r="L2171" s="19">
        <f t="shared" si="201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98"/>
        <v>100</v>
      </c>
      <c r="R2171">
        <f t="shared" si="199"/>
        <v>21.86</v>
      </c>
      <c r="S2171" t="s">
        <v>8323</v>
      </c>
      <c r="T2171" t="s">
        <v>8324</v>
      </c>
      <c r="U2171" s="19">
        <f t="shared" si="202"/>
        <v>42796.700821759259</v>
      </c>
      <c r="V2171">
        <f t="shared" si="203"/>
        <v>2017</v>
      </c>
    </row>
    <row r="2172" spans="1:22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9">
        <f t="shared" si="200"/>
        <v>42238.750254629631</v>
      </c>
      <c r="K2172">
        <v>1436810422</v>
      </c>
      <c r="L2172" s="19">
        <f t="shared" si="201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98"/>
        <v>181</v>
      </c>
      <c r="R2172">
        <f t="shared" si="199"/>
        <v>33.32</v>
      </c>
      <c r="S2172" t="s">
        <v>8323</v>
      </c>
      <c r="T2172" t="s">
        <v>8324</v>
      </c>
      <c r="U2172" s="19">
        <f t="shared" si="202"/>
        <v>42238.750254629631</v>
      </c>
      <c r="V2172">
        <f t="shared" si="203"/>
        <v>2015</v>
      </c>
    </row>
    <row r="2173" spans="1:22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9">
        <f t="shared" si="200"/>
        <v>42177.208333333328</v>
      </c>
      <c r="K2173">
        <v>1431903495</v>
      </c>
      <c r="L2173" s="19">
        <f t="shared" si="201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98"/>
        <v>106</v>
      </c>
      <c r="R2173">
        <f t="shared" si="199"/>
        <v>90.28</v>
      </c>
      <c r="S2173" t="s">
        <v>8323</v>
      </c>
      <c r="T2173" t="s">
        <v>8324</v>
      </c>
      <c r="U2173" s="19">
        <f t="shared" si="202"/>
        <v>42177.208333333328</v>
      </c>
      <c r="V2173">
        <f t="shared" si="203"/>
        <v>2015</v>
      </c>
    </row>
    <row r="2174" spans="1:22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9">
        <f t="shared" si="200"/>
        <v>42112.580092592587</v>
      </c>
      <c r="K2174">
        <v>1426773320</v>
      </c>
      <c r="L2174" s="19">
        <f t="shared" si="201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 t="shared" si="198"/>
        <v>100</v>
      </c>
      <c r="R2174">
        <f t="shared" si="199"/>
        <v>76.92</v>
      </c>
      <c r="S2174" t="s">
        <v>8323</v>
      </c>
      <c r="T2174" t="s">
        <v>8324</v>
      </c>
      <c r="U2174" s="19">
        <f t="shared" si="202"/>
        <v>42112.580092592587</v>
      </c>
      <c r="V2174">
        <f t="shared" si="203"/>
        <v>2015</v>
      </c>
    </row>
    <row r="2175" spans="1:22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9">
        <f t="shared" si="200"/>
        <v>41527.165972222225</v>
      </c>
      <c r="K2175">
        <v>1376066243</v>
      </c>
      <c r="L2175" s="19">
        <f t="shared" si="201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98"/>
        <v>127</v>
      </c>
      <c r="R2175">
        <f t="shared" si="199"/>
        <v>59.23</v>
      </c>
      <c r="S2175" t="s">
        <v>8323</v>
      </c>
      <c r="T2175" t="s">
        <v>8324</v>
      </c>
      <c r="U2175" s="19">
        <f t="shared" si="202"/>
        <v>41527.165972222225</v>
      </c>
      <c r="V2175">
        <f t="shared" si="203"/>
        <v>2013</v>
      </c>
    </row>
    <row r="2176" spans="1:22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9">
        <f t="shared" si="200"/>
        <v>42495.542905092589</v>
      </c>
      <c r="K2176">
        <v>1459861307</v>
      </c>
      <c r="L2176" s="19">
        <f t="shared" si="201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98"/>
        <v>103</v>
      </c>
      <c r="R2176">
        <f t="shared" si="199"/>
        <v>65.38</v>
      </c>
      <c r="S2176" t="s">
        <v>8323</v>
      </c>
      <c r="T2176" t="s">
        <v>8324</v>
      </c>
      <c r="U2176" s="19">
        <f t="shared" si="202"/>
        <v>42495.542905092589</v>
      </c>
      <c r="V2176">
        <f t="shared" si="203"/>
        <v>2016</v>
      </c>
    </row>
    <row r="2177" spans="1:22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9">
        <f t="shared" si="200"/>
        <v>42572.009097222224</v>
      </c>
      <c r="K2177">
        <v>1468455186</v>
      </c>
      <c r="L2177" s="19">
        <f t="shared" si="201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98"/>
        <v>250</v>
      </c>
      <c r="R2177">
        <f t="shared" si="199"/>
        <v>67.31</v>
      </c>
      <c r="S2177" t="s">
        <v>8323</v>
      </c>
      <c r="T2177" t="s">
        <v>8324</v>
      </c>
      <c r="U2177" s="19">
        <f t="shared" si="202"/>
        <v>42572.009097222224</v>
      </c>
      <c r="V2177">
        <f t="shared" si="203"/>
        <v>2016</v>
      </c>
    </row>
    <row r="2178" spans="1:22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9">
        <f t="shared" si="200"/>
        <v>42126.633206018523</v>
      </c>
      <c r="K2178">
        <v>1427987509</v>
      </c>
      <c r="L2178" s="19">
        <f t="shared" si="201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ref="Q2178:Q2241" si="204">ROUND(E2178/D2178*100,0)</f>
        <v>126</v>
      </c>
      <c r="R2178">
        <f t="shared" ref="R2178:R2241" si="205">IFERROR(ROUND(E2178/N2178,2),0)</f>
        <v>88.75</v>
      </c>
      <c r="S2178" t="s">
        <v>8323</v>
      </c>
      <c r="T2178" t="s">
        <v>8324</v>
      </c>
      <c r="U2178" s="19">
        <f t="shared" si="202"/>
        <v>42126.633206018523</v>
      </c>
      <c r="V2178">
        <f t="shared" si="203"/>
        <v>2015</v>
      </c>
    </row>
    <row r="2179" spans="1:22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9">
        <f t="shared" ref="J2179:J2242" si="206">(((I2179/60)/60)/24)+DATE(1970,1,1)</f>
        <v>42527.250775462962</v>
      </c>
      <c r="K2179">
        <v>1463032867</v>
      </c>
      <c r="L2179" s="19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si="204"/>
        <v>100</v>
      </c>
      <c r="R2179">
        <f t="shared" si="205"/>
        <v>65.87</v>
      </c>
      <c r="S2179" t="s">
        <v>8323</v>
      </c>
      <c r="T2179" t="s">
        <v>8324</v>
      </c>
      <c r="U2179" s="19">
        <f t="shared" ref="U2179:U2242" si="208">(((I2179/60)/60)/24)+DATE(1970,1,1)</f>
        <v>42527.250775462962</v>
      </c>
      <c r="V2179">
        <f t="shared" ref="V2179:V2242" si="209">YEAR(L2179)</f>
        <v>2016</v>
      </c>
    </row>
    <row r="2180" spans="1:22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9">
        <f t="shared" si="206"/>
        <v>42753.63653935185</v>
      </c>
      <c r="K2180">
        <v>1482160597</v>
      </c>
      <c r="L2180" s="19">
        <f t="shared" si="207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204"/>
        <v>139</v>
      </c>
      <c r="R2180">
        <f t="shared" si="205"/>
        <v>40.35</v>
      </c>
      <c r="S2180" t="s">
        <v>8323</v>
      </c>
      <c r="T2180" t="s">
        <v>8324</v>
      </c>
      <c r="U2180" s="19">
        <f t="shared" si="208"/>
        <v>42753.63653935185</v>
      </c>
      <c r="V2180">
        <f t="shared" si="209"/>
        <v>2016</v>
      </c>
    </row>
    <row r="2181" spans="1:22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9">
        <f t="shared" si="206"/>
        <v>42105.171203703707</v>
      </c>
      <c r="K2181">
        <v>1426133192</v>
      </c>
      <c r="L2181" s="19">
        <f t="shared" si="207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204"/>
        <v>161</v>
      </c>
      <c r="R2181">
        <f t="shared" si="205"/>
        <v>76.86</v>
      </c>
      <c r="S2181" t="s">
        <v>8323</v>
      </c>
      <c r="T2181" t="s">
        <v>8324</v>
      </c>
      <c r="U2181" s="19">
        <f t="shared" si="208"/>
        <v>42105.171203703707</v>
      </c>
      <c r="V2181">
        <f t="shared" si="209"/>
        <v>2015</v>
      </c>
    </row>
    <row r="2182" spans="1:22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9">
        <f t="shared" si="206"/>
        <v>42321.711435185185</v>
      </c>
      <c r="K2182">
        <v>1443801868</v>
      </c>
      <c r="L2182" s="19">
        <f t="shared" si="207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204"/>
        <v>107</v>
      </c>
      <c r="R2182">
        <f t="shared" si="205"/>
        <v>68.709999999999994</v>
      </c>
      <c r="S2182" t="s">
        <v>8323</v>
      </c>
      <c r="T2182" t="s">
        <v>8324</v>
      </c>
      <c r="U2182" s="19">
        <f t="shared" si="208"/>
        <v>42321.711435185185</v>
      </c>
      <c r="V2182">
        <f t="shared" si="209"/>
        <v>2015</v>
      </c>
    </row>
    <row r="2183" spans="1:22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9">
        <f t="shared" si="206"/>
        <v>42787.005243055552</v>
      </c>
      <c r="K2183">
        <v>1486426053</v>
      </c>
      <c r="L2183" s="19">
        <f t="shared" si="207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204"/>
        <v>153</v>
      </c>
      <c r="R2183">
        <f t="shared" si="205"/>
        <v>57.77</v>
      </c>
      <c r="S2183" t="s">
        <v>8331</v>
      </c>
      <c r="T2183" t="s">
        <v>8349</v>
      </c>
      <c r="U2183" s="19">
        <f t="shared" si="208"/>
        <v>42787.005243055552</v>
      </c>
      <c r="V2183">
        <f t="shared" si="209"/>
        <v>2017</v>
      </c>
    </row>
    <row r="2184" spans="1:22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9">
        <f t="shared" si="206"/>
        <v>41914.900752314818</v>
      </c>
      <c r="K2184">
        <v>1409261825</v>
      </c>
      <c r="L2184" s="19">
        <f t="shared" si="207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204"/>
        <v>524</v>
      </c>
      <c r="R2184">
        <f t="shared" si="205"/>
        <v>44.17</v>
      </c>
      <c r="S2184" t="s">
        <v>8331</v>
      </c>
      <c r="T2184" t="s">
        <v>8349</v>
      </c>
      <c r="U2184" s="19">
        <f t="shared" si="208"/>
        <v>41914.900752314818</v>
      </c>
      <c r="V2184">
        <f t="shared" si="209"/>
        <v>2014</v>
      </c>
    </row>
    <row r="2185" spans="1:22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9">
        <f t="shared" si="206"/>
        <v>42775.208333333328</v>
      </c>
      <c r="K2185">
        <v>1484037977</v>
      </c>
      <c r="L2185" s="19">
        <f t="shared" si="207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 t="shared" si="204"/>
        <v>489</v>
      </c>
      <c r="R2185">
        <f t="shared" si="205"/>
        <v>31.57</v>
      </c>
      <c r="S2185" t="s">
        <v>8331</v>
      </c>
      <c r="T2185" t="s">
        <v>8349</v>
      </c>
      <c r="U2185" s="19">
        <f t="shared" si="208"/>
        <v>42775.208333333328</v>
      </c>
      <c r="V2185">
        <f t="shared" si="209"/>
        <v>2017</v>
      </c>
    </row>
    <row r="2186" spans="1:22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9">
        <f t="shared" si="206"/>
        <v>42394.666666666672</v>
      </c>
      <c r="K2186">
        <v>1452530041</v>
      </c>
      <c r="L2186" s="19">
        <f t="shared" si="207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204"/>
        <v>285</v>
      </c>
      <c r="R2186">
        <f t="shared" si="205"/>
        <v>107.05</v>
      </c>
      <c r="S2186" t="s">
        <v>8331</v>
      </c>
      <c r="T2186" t="s">
        <v>8349</v>
      </c>
      <c r="U2186" s="19">
        <f t="shared" si="208"/>
        <v>42394.666666666672</v>
      </c>
      <c r="V2186">
        <f t="shared" si="209"/>
        <v>2016</v>
      </c>
    </row>
    <row r="2187" spans="1:22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9">
        <f t="shared" si="206"/>
        <v>41359.349988425929</v>
      </c>
      <c r="K2187">
        <v>1360830239</v>
      </c>
      <c r="L2187" s="19">
        <f t="shared" si="207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 t="shared" si="204"/>
        <v>1857</v>
      </c>
      <c r="R2187">
        <f t="shared" si="205"/>
        <v>149.03</v>
      </c>
      <c r="S2187" t="s">
        <v>8331</v>
      </c>
      <c r="T2187" t="s">
        <v>8349</v>
      </c>
      <c r="U2187" s="19">
        <f t="shared" si="208"/>
        <v>41359.349988425929</v>
      </c>
      <c r="V2187">
        <f t="shared" si="209"/>
        <v>2013</v>
      </c>
    </row>
    <row r="2188" spans="1:22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9">
        <f t="shared" si="206"/>
        <v>42620.083333333328</v>
      </c>
      <c r="K2188">
        <v>1470062743</v>
      </c>
      <c r="L2188" s="19">
        <f t="shared" si="207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204"/>
        <v>110</v>
      </c>
      <c r="R2188">
        <f t="shared" si="205"/>
        <v>55.96</v>
      </c>
      <c r="S2188" t="s">
        <v>8331</v>
      </c>
      <c r="T2188" t="s">
        <v>8349</v>
      </c>
      <c r="U2188" s="19">
        <f t="shared" si="208"/>
        <v>42620.083333333328</v>
      </c>
      <c r="V2188">
        <f t="shared" si="209"/>
        <v>2016</v>
      </c>
    </row>
    <row r="2189" spans="1:22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9">
        <f t="shared" si="206"/>
        <v>42097.165972222225</v>
      </c>
      <c r="K2189">
        <v>1425531666</v>
      </c>
      <c r="L2189" s="19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204"/>
        <v>1015</v>
      </c>
      <c r="R2189">
        <f t="shared" si="205"/>
        <v>56.97</v>
      </c>
      <c r="S2189" t="s">
        <v>8331</v>
      </c>
      <c r="T2189" t="s">
        <v>8349</v>
      </c>
      <c r="U2189" s="19">
        <f t="shared" si="208"/>
        <v>42097.165972222225</v>
      </c>
      <c r="V2189">
        <f t="shared" si="209"/>
        <v>2015</v>
      </c>
    </row>
    <row r="2190" spans="1:22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9">
        <f t="shared" si="206"/>
        <v>42668.708333333328</v>
      </c>
      <c r="K2190">
        <v>1474380241</v>
      </c>
      <c r="L2190" s="19">
        <f t="shared" si="207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204"/>
        <v>412</v>
      </c>
      <c r="R2190">
        <f t="shared" si="205"/>
        <v>44.06</v>
      </c>
      <c r="S2190" t="s">
        <v>8331</v>
      </c>
      <c r="T2190" t="s">
        <v>8349</v>
      </c>
      <c r="U2190" s="19">
        <f t="shared" si="208"/>
        <v>42668.708333333328</v>
      </c>
      <c r="V2190">
        <f t="shared" si="209"/>
        <v>2016</v>
      </c>
    </row>
    <row r="2191" spans="1:22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9">
        <f t="shared" si="206"/>
        <v>42481.916666666672</v>
      </c>
      <c r="K2191">
        <v>1460055300</v>
      </c>
      <c r="L2191" s="19">
        <f t="shared" si="207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204"/>
        <v>503</v>
      </c>
      <c r="R2191">
        <f t="shared" si="205"/>
        <v>68.63</v>
      </c>
      <c r="S2191" t="s">
        <v>8331</v>
      </c>
      <c r="T2191" t="s">
        <v>8349</v>
      </c>
      <c r="U2191" s="19">
        <f t="shared" si="208"/>
        <v>42481.916666666672</v>
      </c>
      <c r="V2191">
        <f t="shared" si="209"/>
        <v>2016</v>
      </c>
    </row>
    <row r="2192" spans="1:22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9">
        <f t="shared" si="206"/>
        <v>42452.290972222225</v>
      </c>
      <c r="K2192">
        <v>1455721204</v>
      </c>
      <c r="L2192" s="19">
        <f t="shared" si="207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204"/>
        <v>185</v>
      </c>
      <c r="R2192">
        <f t="shared" si="205"/>
        <v>65.319999999999993</v>
      </c>
      <c r="S2192" t="s">
        <v>8331</v>
      </c>
      <c r="T2192" t="s">
        <v>8349</v>
      </c>
      <c r="U2192" s="19">
        <f t="shared" si="208"/>
        <v>42452.290972222225</v>
      </c>
      <c r="V2192">
        <f t="shared" si="209"/>
        <v>2016</v>
      </c>
    </row>
    <row r="2193" spans="1:22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9">
        <f t="shared" si="206"/>
        <v>42780.833645833336</v>
      </c>
      <c r="K2193">
        <v>1486065627</v>
      </c>
      <c r="L2193" s="19">
        <f t="shared" si="207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204"/>
        <v>120</v>
      </c>
      <c r="R2193">
        <f t="shared" si="205"/>
        <v>35.92</v>
      </c>
      <c r="S2193" t="s">
        <v>8331</v>
      </c>
      <c r="T2193" t="s">
        <v>8349</v>
      </c>
      <c r="U2193" s="19">
        <f t="shared" si="208"/>
        <v>42780.833645833336</v>
      </c>
      <c r="V2193">
        <f t="shared" si="209"/>
        <v>2017</v>
      </c>
    </row>
    <row r="2194" spans="1:22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9">
        <f t="shared" si="206"/>
        <v>42719.958333333328</v>
      </c>
      <c r="K2194">
        <v>1479414344</v>
      </c>
      <c r="L2194" s="19">
        <f t="shared" si="207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204"/>
        <v>1081</v>
      </c>
      <c r="R2194">
        <f t="shared" si="205"/>
        <v>40.07</v>
      </c>
      <c r="S2194" t="s">
        <v>8331</v>
      </c>
      <c r="T2194" t="s">
        <v>8349</v>
      </c>
      <c r="U2194" s="19">
        <f t="shared" si="208"/>
        <v>42719.958333333328</v>
      </c>
      <c r="V2194">
        <f t="shared" si="209"/>
        <v>2016</v>
      </c>
    </row>
    <row r="2195" spans="1:22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9">
        <f t="shared" si="206"/>
        <v>42695.207638888889</v>
      </c>
      <c r="K2195">
        <v>1477043072</v>
      </c>
      <c r="L2195" s="19">
        <f t="shared" si="207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204"/>
        <v>452</v>
      </c>
      <c r="R2195">
        <f t="shared" si="205"/>
        <v>75.650000000000006</v>
      </c>
      <c r="S2195" t="s">
        <v>8331</v>
      </c>
      <c r="T2195" t="s">
        <v>8349</v>
      </c>
      <c r="U2195" s="19">
        <f t="shared" si="208"/>
        <v>42695.207638888889</v>
      </c>
      <c r="V2195">
        <f t="shared" si="209"/>
        <v>2016</v>
      </c>
    </row>
    <row r="2196" spans="1:22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9">
        <f t="shared" si="206"/>
        <v>42455.716319444444</v>
      </c>
      <c r="K2196">
        <v>1456423890</v>
      </c>
      <c r="L2196" s="19">
        <f t="shared" si="207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204"/>
        <v>537</v>
      </c>
      <c r="R2196">
        <f t="shared" si="205"/>
        <v>61.2</v>
      </c>
      <c r="S2196" t="s">
        <v>8331</v>
      </c>
      <c r="T2196" t="s">
        <v>8349</v>
      </c>
      <c r="U2196" s="19">
        <f t="shared" si="208"/>
        <v>42455.716319444444</v>
      </c>
      <c r="V2196">
        <f t="shared" si="209"/>
        <v>2016</v>
      </c>
    </row>
    <row r="2197" spans="1:22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9">
        <f t="shared" si="206"/>
        <v>42227.771990740745</v>
      </c>
      <c r="K2197">
        <v>1436725900</v>
      </c>
      <c r="L2197" s="19">
        <f t="shared" si="207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204"/>
        <v>120</v>
      </c>
      <c r="R2197">
        <f t="shared" si="205"/>
        <v>48.13</v>
      </c>
      <c r="S2197" t="s">
        <v>8331</v>
      </c>
      <c r="T2197" t="s">
        <v>8349</v>
      </c>
      <c r="U2197" s="19">
        <f t="shared" si="208"/>
        <v>42227.771990740745</v>
      </c>
      <c r="V2197">
        <f t="shared" si="209"/>
        <v>2015</v>
      </c>
    </row>
    <row r="2198" spans="1:22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9">
        <f t="shared" si="206"/>
        <v>42706.291666666672</v>
      </c>
      <c r="K2198">
        <v>1478000502</v>
      </c>
      <c r="L2198" s="19">
        <f t="shared" si="207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204"/>
        <v>114</v>
      </c>
      <c r="R2198">
        <f t="shared" si="205"/>
        <v>68.11</v>
      </c>
      <c r="S2198" t="s">
        <v>8331</v>
      </c>
      <c r="T2198" t="s">
        <v>8349</v>
      </c>
      <c r="U2198" s="19">
        <f t="shared" si="208"/>
        <v>42706.291666666672</v>
      </c>
      <c r="V2198">
        <f t="shared" si="209"/>
        <v>2016</v>
      </c>
    </row>
    <row r="2199" spans="1:22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9">
        <f t="shared" si="206"/>
        <v>42063.584016203706</v>
      </c>
      <c r="K2199">
        <v>1422540059</v>
      </c>
      <c r="L2199" s="19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204"/>
        <v>951</v>
      </c>
      <c r="R2199">
        <f t="shared" si="205"/>
        <v>65.89</v>
      </c>
      <c r="S2199" t="s">
        <v>8331</v>
      </c>
      <c r="T2199" t="s">
        <v>8349</v>
      </c>
      <c r="U2199" s="19">
        <f t="shared" si="208"/>
        <v>42063.584016203706</v>
      </c>
      <c r="V2199">
        <f t="shared" si="209"/>
        <v>2015</v>
      </c>
    </row>
    <row r="2200" spans="1:22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9">
        <f t="shared" si="206"/>
        <v>42322.555555555555</v>
      </c>
      <c r="K2200">
        <v>1444911600</v>
      </c>
      <c r="L2200" s="19">
        <f t="shared" si="207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204"/>
        <v>133</v>
      </c>
      <c r="R2200">
        <f t="shared" si="205"/>
        <v>81.650000000000006</v>
      </c>
      <c r="S2200" t="s">
        <v>8331</v>
      </c>
      <c r="T2200" t="s">
        <v>8349</v>
      </c>
      <c r="U2200" s="19">
        <f t="shared" si="208"/>
        <v>42322.555555555555</v>
      </c>
      <c r="V2200">
        <f t="shared" si="209"/>
        <v>2015</v>
      </c>
    </row>
    <row r="2201" spans="1:22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9">
        <f t="shared" si="206"/>
        <v>42292.416643518518</v>
      </c>
      <c r="K2201">
        <v>1442311198</v>
      </c>
      <c r="L2201" s="19">
        <f t="shared" si="207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204"/>
        <v>147</v>
      </c>
      <c r="R2201">
        <f t="shared" si="205"/>
        <v>52.7</v>
      </c>
      <c r="S2201" t="s">
        <v>8331</v>
      </c>
      <c r="T2201" t="s">
        <v>8349</v>
      </c>
      <c r="U2201" s="19">
        <f t="shared" si="208"/>
        <v>42292.416643518518</v>
      </c>
      <c r="V2201">
        <f t="shared" si="209"/>
        <v>2015</v>
      </c>
    </row>
    <row r="2202" spans="1:22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9">
        <f t="shared" si="206"/>
        <v>42191.125</v>
      </c>
      <c r="K2202">
        <v>1433775668</v>
      </c>
      <c r="L2202" s="19">
        <f t="shared" si="207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204"/>
        <v>542</v>
      </c>
      <c r="R2202">
        <f t="shared" si="205"/>
        <v>41.23</v>
      </c>
      <c r="S2202" t="s">
        <v>8331</v>
      </c>
      <c r="T2202" t="s">
        <v>8349</v>
      </c>
      <c r="U2202" s="19">
        <f t="shared" si="208"/>
        <v>42191.125</v>
      </c>
      <c r="V2202">
        <f t="shared" si="209"/>
        <v>2015</v>
      </c>
    </row>
    <row r="2203" spans="1:22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9">
        <f t="shared" si="206"/>
        <v>41290.846817129634</v>
      </c>
      <c r="K2203">
        <v>1357157965</v>
      </c>
      <c r="L2203" s="19">
        <f t="shared" si="207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 t="shared" si="204"/>
        <v>383</v>
      </c>
      <c r="R2203">
        <f t="shared" si="205"/>
        <v>15.04</v>
      </c>
      <c r="S2203" t="s">
        <v>8323</v>
      </c>
      <c r="T2203" t="s">
        <v>8328</v>
      </c>
      <c r="U2203" s="19">
        <f t="shared" si="208"/>
        <v>41290.846817129634</v>
      </c>
      <c r="V2203">
        <f t="shared" si="209"/>
        <v>2013</v>
      </c>
    </row>
    <row r="2204" spans="1:22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9">
        <f t="shared" si="206"/>
        <v>41214.849166666667</v>
      </c>
      <c r="K2204">
        <v>1349209368</v>
      </c>
      <c r="L2204" s="19">
        <f t="shared" si="207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204"/>
        <v>704</v>
      </c>
      <c r="R2204">
        <f t="shared" si="205"/>
        <v>39.07</v>
      </c>
      <c r="S2204" t="s">
        <v>8323</v>
      </c>
      <c r="T2204" t="s">
        <v>8328</v>
      </c>
      <c r="U2204" s="19">
        <f t="shared" si="208"/>
        <v>41214.849166666667</v>
      </c>
      <c r="V2204">
        <f t="shared" si="209"/>
        <v>2012</v>
      </c>
    </row>
    <row r="2205" spans="1:22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9">
        <f t="shared" si="206"/>
        <v>42271.85974537037</v>
      </c>
      <c r="K2205">
        <v>1440535082</v>
      </c>
      <c r="L2205" s="19">
        <f t="shared" si="207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204"/>
        <v>110</v>
      </c>
      <c r="R2205">
        <f t="shared" si="205"/>
        <v>43.82</v>
      </c>
      <c r="S2205" t="s">
        <v>8323</v>
      </c>
      <c r="T2205" t="s">
        <v>8328</v>
      </c>
      <c r="U2205" s="19">
        <f t="shared" si="208"/>
        <v>42271.85974537037</v>
      </c>
      <c r="V2205">
        <f t="shared" si="209"/>
        <v>2015</v>
      </c>
    </row>
    <row r="2206" spans="1:22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9">
        <f t="shared" si="206"/>
        <v>41342.311562499999</v>
      </c>
      <c r="K2206">
        <v>1360222119</v>
      </c>
      <c r="L2206" s="19">
        <f t="shared" si="207"/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204"/>
        <v>133</v>
      </c>
      <c r="R2206">
        <f t="shared" si="205"/>
        <v>27.3</v>
      </c>
      <c r="S2206" t="s">
        <v>8323</v>
      </c>
      <c r="T2206" t="s">
        <v>8328</v>
      </c>
      <c r="U2206" s="19">
        <f t="shared" si="208"/>
        <v>41342.311562499999</v>
      </c>
      <c r="V2206">
        <f t="shared" si="209"/>
        <v>2013</v>
      </c>
    </row>
    <row r="2207" spans="1:22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9">
        <f t="shared" si="206"/>
        <v>41061.82163194444</v>
      </c>
      <c r="K2207">
        <v>1335987789</v>
      </c>
      <c r="L2207" s="19">
        <f t="shared" si="207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 t="shared" si="204"/>
        <v>152</v>
      </c>
      <c r="R2207">
        <f t="shared" si="205"/>
        <v>42.22</v>
      </c>
      <c r="S2207" t="s">
        <v>8323</v>
      </c>
      <c r="T2207" t="s">
        <v>8328</v>
      </c>
      <c r="U2207" s="19">
        <f t="shared" si="208"/>
        <v>41061.82163194444</v>
      </c>
      <c r="V2207">
        <f t="shared" si="209"/>
        <v>2012</v>
      </c>
    </row>
    <row r="2208" spans="1:22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9">
        <f t="shared" si="206"/>
        <v>41015.257222222222</v>
      </c>
      <c r="K2208">
        <v>1333001424</v>
      </c>
      <c r="L2208" s="19">
        <f t="shared" si="207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204"/>
        <v>103</v>
      </c>
      <c r="R2208">
        <f t="shared" si="205"/>
        <v>33.24</v>
      </c>
      <c r="S2208" t="s">
        <v>8323</v>
      </c>
      <c r="T2208" t="s">
        <v>8328</v>
      </c>
      <c r="U2208" s="19">
        <f t="shared" si="208"/>
        <v>41015.257222222222</v>
      </c>
      <c r="V2208">
        <f t="shared" si="209"/>
        <v>2012</v>
      </c>
    </row>
    <row r="2209" spans="1:22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9">
        <f t="shared" si="206"/>
        <v>41594.235798611109</v>
      </c>
      <c r="K2209">
        <v>1381984773</v>
      </c>
      <c r="L2209" s="19">
        <f t="shared" si="207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204"/>
        <v>100</v>
      </c>
      <c r="R2209">
        <f t="shared" si="205"/>
        <v>285.70999999999998</v>
      </c>
      <c r="S2209" t="s">
        <v>8323</v>
      </c>
      <c r="T2209" t="s">
        <v>8328</v>
      </c>
      <c r="U2209" s="19">
        <f t="shared" si="208"/>
        <v>41594.235798611109</v>
      </c>
      <c r="V2209">
        <f t="shared" si="209"/>
        <v>2013</v>
      </c>
    </row>
    <row r="2210" spans="1:22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9">
        <f t="shared" si="206"/>
        <v>41006.166666666664</v>
      </c>
      <c r="K2210">
        <v>1328649026</v>
      </c>
      <c r="L2210" s="19">
        <f t="shared" si="207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204"/>
        <v>102</v>
      </c>
      <c r="R2210">
        <f t="shared" si="205"/>
        <v>42.33</v>
      </c>
      <c r="S2210" t="s">
        <v>8323</v>
      </c>
      <c r="T2210" t="s">
        <v>8328</v>
      </c>
      <c r="U2210" s="19">
        <f t="shared" si="208"/>
        <v>41006.166666666664</v>
      </c>
      <c r="V2210">
        <f t="shared" si="209"/>
        <v>2012</v>
      </c>
    </row>
    <row r="2211" spans="1:22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9">
        <f t="shared" si="206"/>
        <v>41743.958333333336</v>
      </c>
      <c r="K2211">
        <v>1396524644</v>
      </c>
      <c r="L2211" s="19">
        <f t="shared" si="207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204"/>
        <v>151</v>
      </c>
      <c r="R2211">
        <f t="shared" si="205"/>
        <v>50.27</v>
      </c>
      <c r="S2211" t="s">
        <v>8323</v>
      </c>
      <c r="T2211" t="s">
        <v>8328</v>
      </c>
      <c r="U2211" s="19">
        <f t="shared" si="208"/>
        <v>41743.958333333336</v>
      </c>
      <c r="V2211">
        <f t="shared" si="209"/>
        <v>2014</v>
      </c>
    </row>
    <row r="2212" spans="1:22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9">
        <f t="shared" si="206"/>
        <v>41013.73333333333</v>
      </c>
      <c r="K2212">
        <v>1329442510</v>
      </c>
      <c r="L2212" s="19">
        <f t="shared" si="207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204"/>
        <v>111</v>
      </c>
      <c r="R2212">
        <f t="shared" si="205"/>
        <v>61.9</v>
      </c>
      <c r="S2212" t="s">
        <v>8323</v>
      </c>
      <c r="T2212" t="s">
        <v>8328</v>
      </c>
      <c r="U2212" s="19">
        <f t="shared" si="208"/>
        <v>41013.73333333333</v>
      </c>
      <c r="V2212">
        <f t="shared" si="209"/>
        <v>2012</v>
      </c>
    </row>
    <row r="2213" spans="1:22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9">
        <f t="shared" si="206"/>
        <v>41739.290972222225</v>
      </c>
      <c r="K2213">
        <v>1395168625</v>
      </c>
      <c r="L2213" s="19">
        <f t="shared" si="207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204"/>
        <v>196</v>
      </c>
      <c r="R2213">
        <f t="shared" si="205"/>
        <v>40.75</v>
      </c>
      <c r="S2213" t="s">
        <v>8323</v>
      </c>
      <c r="T2213" t="s">
        <v>8328</v>
      </c>
      <c r="U2213" s="19">
        <f t="shared" si="208"/>
        <v>41739.290972222225</v>
      </c>
      <c r="V2213">
        <f t="shared" si="209"/>
        <v>2014</v>
      </c>
    </row>
    <row r="2214" spans="1:22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9">
        <f t="shared" si="206"/>
        <v>41582.041666666664</v>
      </c>
      <c r="K2214">
        <v>1380650177</v>
      </c>
      <c r="L2214" s="19">
        <f t="shared" si="207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204"/>
        <v>114</v>
      </c>
      <c r="R2214">
        <f t="shared" si="205"/>
        <v>55.8</v>
      </c>
      <c r="S2214" t="s">
        <v>8323</v>
      </c>
      <c r="T2214" t="s">
        <v>8328</v>
      </c>
      <c r="U2214" s="19">
        <f t="shared" si="208"/>
        <v>41582.041666666664</v>
      </c>
      <c r="V2214">
        <f t="shared" si="209"/>
        <v>2013</v>
      </c>
    </row>
    <row r="2215" spans="1:22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9">
        <f t="shared" si="206"/>
        <v>42139.826145833329</v>
      </c>
      <c r="K2215">
        <v>1429127379</v>
      </c>
      <c r="L2215" s="19">
        <f t="shared" si="207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204"/>
        <v>200</v>
      </c>
      <c r="R2215">
        <f t="shared" si="205"/>
        <v>10</v>
      </c>
      <c r="S2215" t="s">
        <v>8323</v>
      </c>
      <c r="T2215" t="s">
        <v>8328</v>
      </c>
      <c r="U2215" s="19">
        <f t="shared" si="208"/>
        <v>42139.826145833329</v>
      </c>
      <c r="V2215">
        <f t="shared" si="209"/>
        <v>2015</v>
      </c>
    </row>
    <row r="2216" spans="1:22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9">
        <f t="shared" si="206"/>
        <v>41676.792222222226</v>
      </c>
      <c r="K2216">
        <v>1389121248</v>
      </c>
      <c r="L2216" s="19">
        <f t="shared" si="207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204"/>
        <v>293</v>
      </c>
      <c r="R2216">
        <f t="shared" si="205"/>
        <v>73.13</v>
      </c>
      <c r="S2216" t="s">
        <v>8323</v>
      </c>
      <c r="T2216" t="s">
        <v>8328</v>
      </c>
      <c r="U2216" s="19">
        <f t="shared" si="208"/>
        <v>41676.792222222226</v>
      </c>
      <c r="V2216">
        <f t="shared" si="209"/>
        <v>2014</v>
      </c>
    </row>
    <row r="2217" spans="1:22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9">
        <f t="shared" si="206"/>
        <v>40981.290972222225</v>
      </c>
      <c r="K2217">
        <v>1329671572</v>
      </c>
      <c r="L2217" s="19">
        <f t="shared" si="207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204"/>
        <v>156</v>
      </c>
      <c r="R2217">
        <f t="shared" si="205"/>
        <v>26.06</v>
      </c>
      <c r="S2217" t="s">
        <v>8323</v>
      </c>
      <c r="T2217" t="s">
        <v>8328</v>
      </c>
      <c r="U2217" s="19">
        <f t="shared" si="208"/>
        <v>40981.290972222225</v>
      </c>
      <c r="V2217">
        <f t="shared" si="209"/>
        <v>2012</v>
      </c>
    </row>
    <row r="2218" spans="1:22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9">
        <f t="shared" si="206"/>
        <v>42208.751678240747</v>
      </c>
      <c r="K2218">
        <v>1436464945</v>
      </c>
      <c r="L2218" s="19">
        <f t="shared" si="207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 t="shared" si="204"/>
        <v>106</v>
      </c>
      <c r="R2218">
        <f t="shared" si="205"/>
        <v>22.64</v>
      </c>
      <c r="S2218" t="s">
        <v>8323</v>
      </c>
      <c r="T2218" t="s">
        <v>8328</v>
      </c>
      <c r="U2218" s="19">
        <f t="shared" si="208"/>
        <v>42208.751678240747</v>
      </c>
      <c r="V2218">
        <f t="shared" si="209"/>
        <v>2015</v>
      </c>
    </row>
    <row r="2219" spans="1:22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9">
        <f t="shared" si="206"/>
        <v>42310.333333333328</v>
      </c>
      <c r="K2219">
        <v>1445539113</v>
      </c>
      <c r="L2219" s="19">
        <f t="shared" si="207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204"/>
        <v>101</v>
      </c>
      <c r="R2219">
        <f t="shared" si="205"/>
        <v>47.22</v>
      </c>
      <c r="S2219" t="s">
        <v>8323</v>
      </c>
      <c r="T2219" t="s">
        <v>8328</v>
      </c>
      <c r="U2219" s="19">
        <f t="shared" si="208"/>
        <v>42310.333333333328</v>
      </c>
      <c r="V2219">
        <f t="shared" si="209"/>
        <v>2015</v>
      </c>
    </row>
    <row r="2220" spans="1:22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9">
        <f t="shared" si="206"/>
        <v>41150</v>
      </c>
      <c r="K2220">
        <v>1344281383</v>
      </c>
      <c r="L2220" s="19">
        <f t="shared" si="207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204"/>
        <v>123</v>
      </c>
      <c r="R2220">
        <f t="shared" si="205"/>
        <v>32.32</v>
      </c>
      <c r="S2220" t="s">
        <v>8323</v>
      </c>
      <c r="T2220" t="s">
        <v>8328</v>
      </c>
      <c r="U2220" s="19">
        <f t="shared" si="208"/>
        <v>41150</v>
      </c>
      <c r="V2220">
        <f t="shared" si="209"/>
        <v>2012</v>
      </c>
    </row>
    <row r="2221" spans="1:22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9">
        <f t="shared" si="206"/>
        <v>42235.718888888892</v>
      </c>
      <c r="K2221">
        <v>1437412512</v>
      </c>
      <c r="L2221" s="19">
        <f t="shared" si="207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204"/>
        <v>102</v>
      </c>
      <c r="R2221">
        <f t="shared" si="205"/>
        <v>53.42</v>
      </c>
      <c r="S2221" t="s">
        <v>8323</v>
      </c>
      <c r="T2221" t="s">
        <v>8328</v>
      </c>
      <c r="U2221" s="19">
        <f t="shared" si="208"/>
        <v>42235.718888888892</v>
      </c>
      <c r="V2221">
        <f t="shared" si="209"/>
        <v>2015</v>
      </c>
    </row>
    <row r="2222" spans="1:22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9">
        <f t="shared" si="206"/>
        <v>41482.060601851852</v>
      </c>
      <c r="K2222">
        <v>1372296436</v>
      </c>
      <c r="L2222" s="19">
        <f t="shared" si="207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204"/>
        <v>101</v>
      </c>
      <c r="R2222">
        <f t="shared" si="205"/>
        <v>51.3</v>
      </c>
      <c r="S2222" t="s">
        <v>8323</v>
      </c>
      <c r="T2222" t="s">
        <v>8328</v>
      </c>
      <c r="U2222" s="19">
        <f t="shared" si="208"/>
        <v>41482.060601851852</v>
      </c>
      <c r="V2222">
        <f t="shared" si="209"/>
        <v>2013</v>
      </c>
    </row>
    <row r="2223" spans="1:22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9">
        <f t="shared" si="206"/>
        <v>42483</v>
      </c>
      <c r="K2223">
        <v>1458748809</v>
      </c>
      <c r="L2223" s="19">
        <f t="shared" si="207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204"/>
        <v>108</v>
      </c>
      <c r="R2223">
        <f t="shared" si="205"/>
        <v>37.200000000000003</v>
      </c>
      <c r="S2223" t="s">
        <v>8331</v>
      </c>
      <c r="T2223" t="s">
        <v>8349</v>
      </c>
      <c r="U2223" s="19">
        <f t="shared" si="208"/>
        <v>42483</v>
      </c>
      <c r="V2223">
        <f t="shared" si="209"/>
        <v>2016</v>
      </c>
    </row>
    <row r="2224" spans="1:22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9">
        <f t="shared" si="206"/>
        <v>40936.787581018521</v>
      </c>
      <c r="K2224">
        <v>1325184847</v>
      </c>
      <c r="L2224" s="19">
        <f t="shared" si="207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204"/>
        <v>163</v>
      </c>
      <c r="R2224">
        <f t="shared" si="205"/>
        <v>27.1</v>
      </c>
      <c r="S2224" t="s">
        <v>8331</v>
      </c>
      <c r="T2224" t="s">
        <v>8349</v>
      </c>
      <c r="U2224" s="19">
        <f t="shared" si="208"/>
        <v>40936.787581018521</v>
      </c>
      <c r="V2224">
        <f t="shared" si="209"/>
        <v>2011</v>
      </c>
    </row>
    <row r="2225" spans="1:22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9">
        <f t="shared" si="206"/>
        <v>42182.640833333338</v>
      </c>
      <c r="K2225">
        <v>1432826568</v>
      </c>
      <c r="L2225" s="19">
        <f t="shared" si="207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204"/>
        <v>106</v>
      </c>
      <c r="R2225">
        <f t="shared" si="205"/>
        <v>206.31</v>
      </c>
      <c r="S2225" t="s">
        <v>8331</v>
      </c>
      <c r="T2225" t="s">
        <v>8349</v>
      </c>
      <c r="U2225" s="19">
        <f t="shared" si="208"/>
        <v>42182.640833333338</v>
      </c>
      <c r="V2225">
        <f t="shared" si="209"/>
        <v>2015</v>
      </c>
    </row>
    <row r="2226" spans="1:22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9">
        <f t="shared" si="206"/>
        <v>42672.791666666672</v>
      </c>
      <c r="K2226">
        <v>1475337675</v>
      </c>
      <c r="L2226" s="19">
        <f t="shared" si="207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204"/>
        <v>243</v>
      </c>
      <c r="R2226">
        <f t="shared" si="205"/>
        <v>82.15</v>
      </c>
      <c r="S2226" t="s">
        <v>8331</v>
      </c>
      <c r="T2226" t="s">
        <v>8349</v>
      </c>
      <c r="U2226" s="19">
        <f t="shared" si="208"/>
        <v>42672.791666666672</v>
      </c>
      <c r="V2226">
        <f t="shared" si="209"/>
        <v>2016</v>
      </c>
    </row>
    <row r="2227" spans="1:22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9">
        <f t="shared" si="206"/>
        <v>41903.79184027778</v>
      </c>
      <c r="K2227">
        <v>1408734015</v>
      </c>
      <c r="L2227" s="19">
        <f t="shared" si="207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204"/>
        <v>945</v>
      </c>
      <c r="R2227">
        <f t="shared" si="205"/>
        <v>164.8</v>
      </c>
      <c r="S2227" t="s">
        <v>8331</v>
      </c>
      <c r="T2227" t="s">
        <v>8349</v>
      </c>
      <c r="U2227" s="19">
        <f t="shared" si="208"/>
        <v>41903.79184027778</v>
      </c>
      <c r="V2227">
        <f t="shared" si="209"/>
        <v>2014</v>
      </c>
    </row>
    <row r="2228" spans="1:22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9">
        <f t="shared" si="206"/>
        <v>42412.207638888889</v>
      </c>
      <c r="K2228">
        <v>1452625822</v>
      </c>
      <c r="L2228" s="19">
        <f t="shared" si="207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204"/>
        <v>108</v>
      </c>
      <c r="R2228">
        <f t="shared" si="205"/>
        <v>60.82</v>
      </c>
      <c r="S2228" t="s">
        <v>8331</v>
      </c>
      <c r="T2228" t="s">
        <v>8349</v>
      </c>
      <c r="U2228" s="19">
        <f t="shared" si="208"/>
        <v>42412.207638888889</v>
      </c>
      <c r="V2228">
        <f t="shared" si="209"/>
        <v>2016</v>
      </c>
    </row>
    <row r="2229" spans="1:22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9">
        <f t="shared" si="206"/>
        <v>41591.849016203705</v>
      </c>
      <c r="K2229">
        <v>1381778555</v>
      </c>
      <c r="L2229" s="19">
        <f t="shared" si="207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204"/>
        <v>157</v>
      </c>
      <c r="R2229">
        <f t="shared" si="205"/>
        <v>67.97</v>
      </c>
      <c r="S2229" t="s">
        <v>8331</v>
      </c>
      <c r="T2229" t="s">
        <v>8349</v>
      </c>
      <c r="U2229" s="19">
        <f t="shared" si="208"/>
        <v>41591.849016203705</v>
      </c>
      <c r="V2229">
        <f t="shared" si="209"/>
        <v>2013</v>
      </c>
    </row>
    <row r="2230" spans="1:22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9">
        <f t="shared" si="206"/>
        <v>42232.278194444443</v>
      </c>
      <c r="K2230">
        <v>1437115236</v>
      </c>
      <c r="L2230" s="19">
        <f t="shared" si="207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204"/>
        <v>1174</v>
      </c>
      <c r="R2230">
        <f t="shared" si="205"/>
        <v>81.56</v>
      </c>
      <c r="S2230" t="s">
        <v>8331</v>
      </c>
      <c r="T2230" t="s">
        <v>8349</v>
      </c>
      <c r="U2230" s="19">
        <f t="shared" si="208"/>
        <v>42232.278194444443</v>
      </c>
      <c r="V2230">
        <f t="shared" si="209"/>
        <v>2015</v>
      </c>
    </row>
    <row r="2231" spans="1:22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9">
        <f t="shared" si="206"/>
        <v>41520.166666666664</v>
      </c>
      <c r="K2231">
        <v>1375113391</v>
      </c>
      <c r="L2231" s="19">
        <f t="shared" si="207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204"/>
        <v>171</v>
      </c>
      <c r="R2231">
        <f t="shared" si="205"/>
        <v>25.43</v>
      </c>
      <c r="S2231" t="s">
        <v>8331</v>
      </c>
      <c r="T2231" t="s">
        <v>8349</v>
      </c>
      <c r="U2231" s="19">
        <f t="shared" si="208"/>
        <v>41520.166666666664</v>
      </c>
      <c r="V2231">
        <f t="shared" si="209"/>
        <v>2013</v>
      </c>
    </row>
    <row r="2232" spans="1:22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9">
        <f t="shared" si="206"/>
        <v>41754.881099537037</v>
      </c>
      <c r="K2232">
        <v>1395868127</v>
      </c>
      <c r="L2232" s="19">
        <f t="shared" si="207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204"/>
        <v>126</v>
      </c>
      <c r="R2232">
        <f t="shared" si="205"/>
        <v>21.5</v>
      </c>
      <c r="S2232" t="s">
        <v>8331</v>
      </c>
      <c r="T2232" t="s">
        <v>8349</v>
      </c>
      <c r="U2232" s="19">
        <f t="shared" si="208"/>
        <v>41754.881099537037</v>
      </c>
      <c r="V2232">
        <f t="shared" si="209"/>
        <v>2014</v>
      </c>
    </row>
    <row r="2233" spans="1:22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9">
        <f t="shared" si="206"/>
        <v>41450.208333333336</v>
      </c>
      <c r="K2233">
        <v>1369864301</v>
      </c>
      <c r="L2233" s="19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204"/>
        <v>1212</v>
      </c>
      <c r="R2233">
        <f t="shared" si="205"/>
        <v>27.23</v>
      </c>
      <c r="S2233" t="s">
        <v>8331</v>
      </c>
      <c r="T2233" t="s">
        <v>8349</v>
      </c>
      <c r="U2233" s="19">
        <f t="shared" si="208"/>
        <v>41450.208333333336</v>
      </c>
      <c r="V2233">
        <f t="shared" si="209"/>
        <v>2013</v>
      </c>
    </row>
    <row r="2234" spans="1:22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9">
        <f t="shared" si="206"/>
        <v>41839.125</v>
      </c>
      <c r="K2234">
        <v>1402945408</v>
      </c>
      <c r="L2234" s="19">
        <f t="shared" si="207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204"/>
        <v>496</v>
      </c>
      <c r="R2234">
        <f t="shared" si="205"/>
        <v>25.09</v>
      </c>
      <c r="S2234" t="s">
        <v>8331</v>
      </c>
      <c r="T2234" t="s">
        <v>8349</v>
      </c>
      <c r="U2234" s="19">
        <f t="shared" si="208"/>
        <v>41839.125</v>
      </c>
      <c r="V2234">
        <f t="shared" si="209"/>
        <v>2014</v>
      </c>
    </row>
    <row r="2235" spans="1:22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9">
        <f t="shared" si="206"/>
        <v>42352</v>
      </c>
      <c r="K2235">
        <v>1448269539</v>
      </c>
      <c r="L2235" s="19">
        <f t="shared" si="207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 t="shared" si="204"/>
        <v>332</v>
      </c>
      <c r="R2235">
        <f t="shared" si="205"/>
        <v>21.23</v>
      </c>
      <c r="S2235" t="s">
        <v>8331</v>
      </c>
      <c r="T2235" t="s">
        <v>8349</v>
      </c>
      <c r="U2235" s="19">
        <f t="shared" si="208"/>
        <v>42352</v>
      </c>
      <c r="V2235">
        <f t="shared" si="209"/>
        <v>2015</v>
      </c>
    </row>
    <row r="2236" spans="1:22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9">
        <f t="shared" si="206"/>
        <v>42740.824618055558</v>
      </c>
      <c r="K2236">
        <v>1481053647</v>
      </c>
      <c r="L2236" s="19">
        <f t="shared" si="207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204"/>
        <v>1165</v>
      </c>
      <c r="R2236">
        <f t="shared" si="205"/>
        <v>41.61</v>
      </c>
      <c r="S2236" t="s">
        <v>8331</v>
      </c>
      <c r="T2236" t="s">
        <v>8349</v>
      </c>
      <c r="U2236" s="19">
        <f t="shared" si="208"/>
        <v>42740.824618055558</v>
      </c>
      <c r="V2236">
        <f t="shared" si="209"/>
        <v>2016</v>
      </c>
    </row>
    <row r="2237" spans="1:22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9">
        <f t="shared" si="206"/>
        <v>42091.980451388896</v>
      </c>
      <c r="K2237">
        <v>1424997111</v>
      </c>
      <c r="L2237" s="19">
        <f t="shared" si="207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204"/>
        <v>153</v>
      </c>
      <c r="R2237">
        <f t="shared" si="205"/>
        <v>135.59</v>
      </c>
      <c r="S2237" t="s">
        <v>8331</v>
      </c>
      <c r="T2237" t="s">
        <v>8349</v>
      </c>
      <c r="U2237" s="19">
        <f t="shared" si="208"/>
        <v>42091.980451388896</v>
      </c>
      <c r="V2237">
        <f t="shared" si="209"/>
        <v>2015</v>
      </c>
    </row>
    <row r="2238" spans="1:22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9">
        <f t="shared" si="206"/>
        <v>42401.617164351846</v>
      </c>
      <c r="K2238">
        <v>1451746123</v>
      </c>
      <c r="L2238" s="19">
        <f t="shared" si="207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204"/>
        <v>537</v>
      </c>
      <c r="R2238">
        <f t="shared" si="205"/>
        <v>22.12</v>
      </c>
      <c r="S2238" t="s">
        <v>8331</v>
      </c>
      <c r="T2238" t="s">
        <v>8349</v>
      </c>
      <c r="U2238" s="19">
        <f t="shared" si="208"/>
        <v>42401.617164351846</v>
      </c>
      <c r="V2238">
        <f t="shared" si="209"/>
        <v>2016</v>
      </c>
    </row>
    <row r="2239" spans="1:22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9">
        <f t="shared" si="206"/>
        <v>41955.332638888889</v>
      </c>
      <c r="K2239">
        <v>1412294683</v>
      </c>
      <c r="L2239" s="19">
        <f t="shared" si="207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204"/>
        <v>353</v>
      </c>
      <c r="R2239">
        <f t="shared" si="205"/>
        <v>64.63</v>
      </c>
      <c r="S2239" t="s">
        <v>8331</v>
      </c>
      <c r="T2239" t="s">
        <v>8349</v>
      </c>
      <c r="U2239" s="19">
        <f t="shared" si="208"/>
        <v>41955.332638888889</v>
      </c>
      <c r="V2239">
        <f t="shared" si="209"/>
        <v>2014</v>
      </c>
    </row>
    <row r="2240" spans="1:22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9">
        <f t="shared" si="206"/>
        <v>42804.621712962966</v>
      </c>
      <c r="K2240">
        <v>1486565716</v>
      </c>
      <c r="L2240" s="19">
        <f t="shared" si="207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204"/>
        <v>137</v>
      </c>
      <c r="R2240">
        <f t="shared" si="205"/>
        <v>69.569999999999993</v>
      </c>
      <c r="S2240" t="s">
        <v>8331</v>
      </c>
      <c r="T2240" t="s">
        <v>8349</v>
      </c>
      <c r="U2240" s="19">
        <f t="shared" si="208"/>
        <v>42804.621712962966</v>
      </c>
      <c r="V2240">
        <f t="shared" si="209"/>
        <v>2017</v>
      </c>
    </row>
    <row r="2241" spans="1:22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9">
        <f t="shared" si="206"/>
        <v>41609.168055555558</v>
      </c>
      <c r="K2241">
        <v>1382742014</v>
      </c>
      <c r="L2241" s="19">
        <f t="shared" si="207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204"/>
        <v>128</v>
      </c>
      <c r="R2241">
        <f t="shared" si="205"/>
        <v>75.13</v>
      </c>
      <c r="S2241" t="s">
        <v>8331</v>
      </c>
      <c r="T2241" t="s">
        <v>8349</v>
      </c>
      <c r="U2241" s="19">
        <f t="shared" si="208"/>
        <v>41609.168055555558</v>
      </c>
      <c r="V2241">
        <f t="shared" si="209"/>
        <v>2013</v>
      </c>
    </row>
    <row r="2242" spans="1:22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9">
        <f t="shared" si="206"/>
        <v>42482.825740740736</v>
      </c>
      <c r="K2242">
        <v>1458762544</v>
      </c>
      <c r="L2242" s="19">
        <f t="shared" si="207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ref="Q2242:Q2305" si="210">ROUND(E2242/D2242*100,0)</f>
        <v>271</v>
      </c>
      <c r="R2242">
        <f t="shared" ref="R2242:R2305" si="211">IFERROR(ROUND(E2242/N2242,2),0)</f>
        <v>140.97999999999999</v>
      </c>
      <c r="S2242" t="s">
        <v>8331</v>
      </c>
      <c r="T2242" t="s">
        <v>8349</v>
      </c>
      <c r="U2242" s="19">
        <f t="shared" si="208"/>
        <v>42482.825740740736</v>
      </c>
      <c r="V2242">
        <f t="shared" si="209"/>
        <v>2016</v>
      </c>
    </row>
    <row r="2243" spans="1:22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9">
        <f t="shared" ref="J2243:J2306" si="212">(((I2243/60)/60)/24)+DATE(1970,1,1)</f>
        <v>42796.827546296292</v>
      </c>
      <c r="K2243">
        <v>1485892300</v>
      </c>
      <c r="L2243" s="19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si="210"/>
        <v>806</v>
      </c>
      <c r="R2243">
        <f t="shared" si="211"/>
        <v>49.47</v>
      </c>
      <c r="S2243" t="s">
        <v>8331</v>
      </c>
      <c r="T2243" t="s">
        <v>8349</v>
      </c>
      <c r="U2243" s="19">
        <f t="shared" ref="U2243:U2306" si="214">(((I2243/60)/60)/24)+DATE(1970,1,1)</f>
        <v>42796.827546296292</v>
      </c>
      <c r="V2243">
        <f t="shared" ref="V2243:V2306" si="215">YEAR(L2243)</f>
        <v>2017</v>
      </c>
    </row>
    <row r="2244" spans="1:22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9">
        <f t="shared" si="212"/>
        <v>41605.126388888886</v>
      </c>
      <c r="K2244">
        <v>1382449733</v>
      </c>
      <c r="L2244" s="19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210"/>
        <v>1360</v>
      </c>
      <c r="R2244">
        <f t="shared" si="211"/>
        <v>53.87</v>
      </c>
      <c r="S2244" t="s">
        <v>8331</v>
      </c>
      <c r="T2244" t="s">
        <v>8349</v>
      </c>
      <c r="U2244" s="19">
        <f t="shared" si="214"/>
        <v>41605.126388888886</v>
      </c>
      <c r="V2244">
        <f t="shared" si="215"/>
        <v>2013</v>
      </c>
    </row>
    <row r="2245" spans="1:22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9">
        <f t="shared" si="212"/>
        <v>42807.125</v>
      </c>
      <c r="K2245">
        <v>1488823290</v>
      </c>
      <c r="L2245" s="19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210"/>
        <v>930250</v>
      </c>
      <c r="R2245">
        <f t="shared" si="211"/>
        <v>4.57</v>
      </c>
      <c r="S2245" t="s">
        <v>8331</v>
      </c>
      <c r="T2245" t="s">
        <v>8349</v>
      </c>
      <c r="U2245" s="19">
        <f t="shared" si="214"/>
        <v>42807.125</v>
      </c>
      <c r="V2245">
        <f t="shared" si="215"/>
        <v>2017</v>
      </c>
    </row>
    <row r="2246" spans="1:22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9">
        <f t="shared" si="212"/>
        <v>42659.854166666672</v>
      </c>
      <c r="K2246">
        <v>1475609946</v>
      </c>
      <c r="L2246" s="19">
        <f t="shared" si="213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210"/>
        <v>377</v>
      </c>
      <c r="R2246">
        <f t="shared" si="211"/>
        <v>65</v>
      </c>
      <c r="S2246" t="s">
        <v>8331</v>
      </c>
      <c r="T2246" t="s">
        <v>8349</v>
      </c>
      <c r="U2246" s="19">
        <f t="shared" si="214"/>
        <v>42659.854166666672</v>
      </c>
      <c r="V2246">
        <f t="shared" si="215"/>
        <v>2016</v>
      </c>
    </row>
    <row r="2247" spans="1:22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9">
        <f t="shared" si="212"/>
        <v>41691.75</v>
      </c>
      <c r="K2247">
        <v>1390323617</v>
      </c>
      <c r="L2247" s="19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 t="shared" si="210"/>
        <v>2647</v>
      </c>
      <c r="R2247">
        <f t="shared" si="211"/>
        <v>53.48</v>
      </c>
      <c r="S2247" t="s">
        <v>8331</v>
      </c>
      <c r="T2247" t="s">
        <v>8349</v>
      </c>
      <c r="U2247" s="19">
        <f t="shared" si="214"/>
        <v>41691.75</v>
      </c>
      <c r="V2247">
        <f t="shared" si="215"/>
        <v>2014</v>
      </c>
    </row>
    <row r="2248" spans="1:22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9">
        <f t="shared" si="212"/>
        <v>42251.79178240741</v>
      </c>
      <c r="K2248">
        <v>1438801210</v>
      </c>
      <c r="L2248" s="19">
        <f t="shared" si="213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210"/>
        <v>100</v>
      </c>
      <c r="R2248">
        <f t="shared" si="211"/>
        <v>43.91</v>
      </c>
      <c r="S2248" t="s">
        <v>8331</v>
      </c>
      <c r="T2248" t="s">
        <v>8349</v>
      </c>
      <c r="U2248" s="19">
        <f t="shared" si="214"/>
        <v>42251.79178240741</v>
      </c>
      <c r="V2248">
        <f t="shared" si="215"/>
        <v>2015</v>
      </c>
    </row>
    <row r="2249" spans="1:22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9">
        <f t="shared" si="212"/>
        <v>42214.666261574079</v>
      </c>
      <c r="K2249">
        <v>1436975965</v>
      </c>
      <c r="L2249" s="19">
        <f t="shared" si="213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210"/>
        <v>104</v>
      </c>
      <c r="R2249">
        <f t="shared" si="211"/>
        <v>50.85</v>
      </c>
      <c r="S2249" t="s">
        <v>8331</v>
      </c>
      <c r="T2249" t="s">
        <v>8349</v>
      </c>
      <c r="U2249" s="19">
        <f t="shared" si="214"/>
        <v>42214.666261574079</v>
      </c>
      <c r="V2249">
        <f t="shared" si="215"/>
        <v>2015</v>
      </c>
    </row>
    <row r="2250" spans="1:22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9">
        <f t="shared" si="212"/>
        <v>42718.875902777778</v>
      </c>
      <c r="K2250">
        <v>1479157278</v>
      </c>
      <c r="L2250" s="19">
        <f t="shared" si="213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210"/>
        <v>107</v>
      </c>
      <c r="R2250">
        <f t="shared" si="211"/>
        <v>58.63</v>
      </c>
      <c r="S2250" t="s">
        <v>8331</v>
      </c>
      <c r="T2250" t="s">
        <v>8349</v>
      </c>
      <c r="U2250" s="19">
        <f t="shared" si="214"/>
        <v>42718.875902777778</v>
      </c>
      <c r="V2250">
        <f t="shared" si="215"/>
        <v>2016</v>
      </c>
    </row>
    <row r="2251" spans="1:22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9">
        <f t="shared" si="212"/>
        <v>41366.661631944444</v>
      </c>
      <c r="K2251">
        <v>1362329565</v>
      </c>
      <c r="L2251" s="19">
        <f t="shared" si="213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 t="shared" si="210"/>
        <v>169</v>
      </c>
      <c r="R2251">
        <f t="shared" si="211"/>
        <v>32.82</v>
      </c>
      <c r="S2251" t="s">
        <v>8331</v>
      </c>
      <c r="T2251" t="s">
        <v>8349</v>
      </c>
      <c r="U2251" s="19">
        <f t="shared" si="214"/>
        <v>41366.661631944444</v>
      </c>
      <c r="V2251">
        <f t="shared" si="215"/>
        <v>2013</v>
      </c>
    </row>
    <row r="2252" spans="1:22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9">
        <f t="shared" si="212"/>
        <v>42707.0471412037</v>
      </c>
      <c r="K2252">
        <v>1478131673</v>
      </c>
      <c r="L2252" s="19">
        <f t="shared" si="213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210"/>
        <v>975</v>
      </c>
      <c r="R2252">
        <f t="shared" si="211"/>
        <v>426.93</v>
      </c>
      <c r="S2252" t="s">
        <v>8331</v>
      </c>
      <c r="T2252" t="s">
        <v>8349</v>
      </c>
      <c r="U2252" s="19">
        <f t="shared" si="214"/>
        <v>42707.0471412037</v>
      </c>
      <c r="V2252">
        <f t="shared" si="215"/>
        <v>2016</v>
      </c>
    </row>
    <row r="2253" spans="1:22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9">
        <f t="shared" si="212"/>
        <v>41867.34579861111</v>
      </c>
      <c r="K2253">
        <v>1406362677</v>
      </c>
      <c r="L2253" s="19">
        <f t="shared" si="213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210"/>
        <v>134</v>
      </c>
      <c r="R2253">
        <f t="shared" si="211"/>
        <v>23.81</v>
      </c>
      <c r="S2253" t="s">
        <v>8331</v>
      </c>
      <c r="T2253" t="s">
        <v>8349</v>
      </c>
      <c r="U2253" s="19">
        <f t="shared" si="214"/>
        <v>41867.34579861111</v>
      </c>
      <c r="V2253">
        <f t="shared" si="215"/>
        <v>2014</v>
      </c>
    </row>
    <row r="2254" spans="1:22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9">
        <f t="shared" si="212"/>
        <v>42588.327986111108</v>
      </c>
      <c r="K2254">
        <v>1469173938</v>
      </c>
      <c r="L2254" s="19">
        <f t="shared" si="213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210"/>
        <v>272</v>
      </c>
      <c r="R2254">
        <f t="shared" si="211"/>
        <v>98.41</v>
      </c>
      <c r="S2254" t="s">
        <v>8331</v>
      </c>
      <c r="T2254" t="s">
        <v>8349</v>
      </c>
      <c r="U2254" s="19">
        <f t="shared" si="214"/>
        <v>42588.327986111108</v>
      </c>
      <c r="V2254">
        <f t="shared" si="215"/>
        <v>2016</v>
      </c>
    </row>
    <row r="2255" spans="1:22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9">
        <f t="shared" si="212"/>
        <v>42326.672997685186</v>
      </c>
      <c r="K2255">
        <v>1445267347</v>
      </c>
      <c r="L2255" s="19">
        <f t="shared" si="213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210"/>
        <v>113</v>
      </c>
      <c r="R2255">
        <f t="shared" si="211"/>
        <v>107.32</v>
      </c>
      <c r="S2255" t="s">
        <v>8331</v>
      </c>
      <c r="T2255" t="s">
        <v>8349</v>
      </c>
      <c r="U2255" s="19">
        <f t="shared" si="214"/>
        <v>42326.672997685186</v>
      </c>
      <c r="V2255">
        <f t="shared" si="215"/>
        <v>2015</v>
      </c>
    </row>
    <row r="2256" spans="1:22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9">
        <f t="shared" si="212"/>
        <v>42759.647777777776</v>
      </c>
      <c r="K2256">
        <v>1484667168</v>
      </c>
      <c r="L2256" s="19">
        <f t="shared" si="213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210"/>
        <v>460</v>
      </c>
      <c r="R2256">
        <f t="shared" si="211"/>
        <v>11.67</v>
      </c>
      <c r="S2256" t="s">
        <v>8331</v>
      </c>
      <c r="T2256" t="s">
        <v>8349</v>
      </c>
      <c r="U2256" s="19">
        <f t="shared" si="214"/>
        <v>42759.647777777776</v>
      </c>
      <c r="V2256">
        <f t="shared" si="215"/>
        <v>2017</v>
      </c>
    </row>
    <row r="2257" spans="1:22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9">
        <f t="shared" si="212"/>
        <v>42497.951979166668</v>
      </c>
      <c r="K2257">
        <v>1460069451</v>
      </c>
      <c r="L2257" s="19">
        <f t="shared" si="213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210"/>
        <v>287</v>
      </c>
      <c r="R2257">
        <f t="shared" si="211"/>
        <v>41.78</v>
      </c>
      <c r="S2257" t="s">
        <v>8331</v>
      </c>
      <c r="T2257" t="s">
        <v>8349</v>
      </c>
      <c r="U2257" s="19">
        <f t="shared" si="214"/>
        <v>42497.951979166668</v>
      </c>
      <c r="V2257">
        <f t="shared" si="215"/>
        <v>2016</v>
      </c>
    </row>
    <row r="2258" spans="1:22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9">
        <f t="shared" si="212"/>
        <v>42696.451921296291</v>
      </c>
      <c r="K2258">
        <v>1478602246</v>
      </c>
      <c r="L2258" s="19">
        <f t="shared" si="213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210"/>
        <v>223</v>
      </c>
      <c r="R2258">
        <f t="shared" si="211"/>
        <v>21.38</v>
      </c>
      <c r="S2258" t="s">
        <v>8331</v>
      </c>
      <c r="T2258" t="s">
        <v>8349</v>
      </c>
      <c r="U2258" s="19">
        <f t="shared" si="214"/>
        <v>42696.451921296291</v>
      </c>
      <c r="V2258">
        <f t="shared" si="215"/>
        <v>2016</v>
      </c>
    </row>
    <row r="2259" spans="1:22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9">
        <f t="shared" si="212"/>
        <v>42540.958333333328</v>
      </c>
      <c r="K2259">
        <v>1463351329</v>
      </c>
      <c r="L2259" s="19">
        <f t="shared" si="213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210"/>
        <v>636</v>
      </c>
      <c r="R2259">
        <f t="shared" si="211"/>
        <v>94.1</v>
      </c>
      <c r="S2259" t="s">
        <v>8331</v>
      </c>
      <c r="T2259" t="s">
        <v>8349</v>
      </c>
      <c r="U2259" s="19">
        <f t="shared" si="214"/>
        <v>42540.958333333328</v>
      </c>
      <c r="V2259">
        <f t="shared" si="215"/>
        <v>2016</v>
      </c>
    </row>
    <row r="2260" spans="1:22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9">
        <f t="shared" si="212"/>
        <v>42166.75100694444</v>
      </c>
      <c r="K2260">
        <v>1431453687</v>
      </c>
      <c r="L2260" s="19">
        <f t="shared" si="213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210"/>
        <v>147</v>
      </c>
      <c r="R2260">
        <f t="shared" si="211"/>
        <v>15.72</v>
      </c>
      <c r="S2260" t="s">
        <v>8331</v>
      </c>
      <c r="T2260" t="s">
        <v>8349</v>
      </c>
      <c r="U2260" s="19">
        <f t="shared" si="214"/>
        <v>42166.75100694444</v>
      </c>
      <c r="V2260">
        <f t="shared" si="215"/>
        <v>2015</v>
      </c>
    </row>
    <row r="2261" spans="1:22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9">
        <f t="shared" si="212"/>
        <v>42712.804814814815</v>
      </c>
      <c r="K2261">
        <v>1480360736</v>
      </c>
      <c r="L2261" s="19">
        <f t="shared" si="213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210"/>
        <v>1867</v>
      </c>
      <c r="R2261">
        <f t="shared" si="211"/>
        <v>90.64</v>
      </c>
      <c r="S2261" t="s">
        <v>8331</v>
      </c>
      <c r="T2261" t="s">
        <v>8349</v>
      </c>
      <c r="U2261" s="19">
        <f t="shared" si="214"/>
        <v>42712.804814814815</v>
      </c>
      <c r="V2261">
        <f t="shared" si="215"/>
        <v>2016</v>
      </c>
    </row>
    <row r="2262" spans="1:22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9">
        <f t="shared" si="212"/>
        <v>41724.975115740745</v>
      </c>
      <c r="K2262">
        <v>1393287850</v>
      </c>
      <c r="L2262" s="19">
        <f t="shared" si="213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210"/>
        <v>327</v>
      </c>
      <c r="R2262">
        <f t="shared" si="211"/>
        <v>97.3</v>
      </c>
      <c r="S2262" t="s">
        <v>8331</v>
      </c>
      <c r="T2262" t="s">
        <v>8349</v>
      </c>
      <c r="U2262" s="19">
        <f t="shared" si="214"/>
        <v>41724.975115740745</v>
      </c>
      <c r="V2262">
        <f t="shared" si="215"/>
        <v>2014</v>
      </c>
    </row>
    <row r="2263" spans="1:22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9">
        <f t="shared" si="212"/>
        <v>42780.724768518514</v>
      </c>
      <c r="K2263">
        <v>1485278620</v>
      </c>
      <c r="L2263" s="19">
        <f t="shared" si="213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210"/>
        <v>780</v>
      </c>
      <c r="R2263">
        <f t="shared" si="211"/>
        <v>37.119999999999997</v>
      </c>
      <c r="S2263" t="s">
        <v>8331</v>
      </c>
      <c r="T2263" t="s">
        <v>8349</v>
      </c>
      <c r="U2263" s="19">
        <f t="shared" si="214"/>
        <v>42780.724768518514</v>
      </c>
      <c r="V2263">
        <f t="shared" si="215"/>
        <v>2017</v>
      </c>
    </row>
    <row r="2264" spans="1:22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9">
        <f t="shared" si="212"/>
        <v>41961</v>
      </c>
      <c r="K2264">
        <v>1413295358</v>
      </c>
      <c r="L2264" s="19">
        <f t="shared" si="213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210"/>
        <v>154</v>
      </c>
      <c r="R2264">
        <f t="shared" si="211"/>
        <v>28.1</v>
      </c>
      <c r="S2264" t="s">
        <v>8331</v>
      </c>
      <c r="T2264" t="s">
        <v>8349</v>
      </c>
      <c r="U2264" s="19">
        <f t="shared" si="214"/>
        <v>41961</v>
      </c>
      <c r="V2264">
        <f t="shared" si="215"/>
        <v>2014</v>
      </c>
    </row>
    <row r="2265" spans="1:22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9">
        <f t="shared" si="212"/>
        <v>42035.832326388889</v>
      </c>
      <c r="K2265">
        <v>1420919913</v>
      </c>
      <c r="L2265" s="19">
        <f t="shared" si="213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210"/>
        <v>116</v>
      </c>
      <c r="R2265">
        <f t="shared" si="211"/>
        <v>144.43</v>
      </c>
      <c r="S2265" t="s">
        <v>8331</v>
      </c>
      <c r="T2265" t="s">
        <v>8349</v>
      </c>
      <c r="U2265" s="19">
        <f t="shared" si="214"/>
        <v>42035.832326388889</v>
      </c>
      <c r="V2265">
        <f t="shared" si="215"/>
        <v>2015</v>
      </c>
    </row>
    <row r="2266" spans="1:22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9">
        <f t="shared" si="212"/>
        <v>42513.125</v>
      </c>
      <c r="K2266">
        <v>1462543114</v>
      </c>
      <c r="L2266" s="19">
        <f t="shared" si="213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210"/>
        <v>180</v>
      </c>
      <c r="R2266">
        <f t="shared" si="211"/>
        <v>24.27</v>
      </c>
      <c r="S2266" t="s">
        <v>8331</v>
      </c>
      <c r="T2266" t="s">
        <v>8349</v>
      </c>
      <c r="U2266" s="19">
        <f t="shared" si="214"/>
        <v>42513.125</v>
      </c>
      <c r="V2266">
        <f t="shared" si="215"/>
        <v>2016</v>
      </c>
    </row>
    <row r="2267" spans="1:22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9">
        <f t="shared" si="212"/>
        <v>42696.853090277778</v>
      </c>
      <c r="K2267">
        <v>1479241707</v>
      </c>
      <c r="L2267" s="19">
        <f t="shared" si="213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210"/>
        <v>299</v>
      </c>
      <c r="R2267">
        <f t="shared" si="211"/>
        <v>35.119999999999997</v>
      </c>
      <c r="S2267" t="s">
        <v>8331</v>
      </c>
      <c r="T2267" t="s">
        <v>8349</v>
      </c>
      <c r="U2267" s="19">
        <f t="shared" si="214"/>
        <v>42696.853090277778</v>
      </c>
      <c r="V2267">
        <f t="shared" si="215"/>
        <v>2016</v>
      </c>
    </row>
    <row r="2268" spans="1:22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9">
        <f t="shared" si="212"/>
        <v>42487.083333333328</v>
      </c>
      <c r="K2268">
        <v>1460235592</v>
      </c>
      <c r="L2268" s="19">
        <f t="shared" si="213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210"/>
        <v>320</v>
      </c>
      <c r="R2268">
        <f t="shared" si="211"/>
        <v>24.76</v>
      </c>
      <c r="S2268" t="s">
        <v>8331</v>
      </c>
      <c r="T2268" t="s">
        <v>8349</v>
      </c>
      <c r="U2268" s="19">
        <f t="shared" si="214"/>
        <v>42487.083333333328</v>
      </c>
      <c r="V2268">
        <f t="shared" si="215"/>
        <v>2016</v>
      </c>
    </row>
    <row r="2269" spans="1:22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9">
        <f t="shared" si="212"/>
        <v>41994.041666666672</v>
      </c>
      <c r="K2269">
        <v>1416945297</v>
      </c>
      <c r="L2269" s="19">
        <f t="shared" si="213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210"/>
        <v>381</v>
      </c>
      <c r="R2269">
        <f t="shared" si="211"/>
        <v>188.38</v>
      </c>
      <c r="S2269" t="s">
        <v>8331</v>
      </c>
      <c r="T2269" t="s">
        <v>8349</v>
      </c>
      <c r="U2269" s="19">
        <f t="shared" si="214"/>
        <v>41994.041666666672</v>
      </c>
      <c r="V2269">
        <f t="shared" si="215"/>
        <v>2014</v>
      </c>
    </row>
    <row r="2270" spans="1:22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9">
        <f t="shared" si="212"/>
        <v>42806.082349537035</v>
      </c>
      <c r="K2270">
        <v>1486691915</v>
      </c>
      <c r="L2270" s="19">
        <f t="shared" si="213"/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 t="shared" si="210"/>
        <v>103</v>
      </c>
      <c r="R2270">
        <f t="shared" si="211"/>
        <v>148.08000000000001</v>
      </c>
      <c r="S2270" t="s">
        <v>8331</v>
      </c>
      <c r="T2270" t="s">
        <v>8349</v>
      </c>
      <c r="U2270" s="19">
        <f t="shared" si="214"/>
        <v>42806.082349537035</v>
      </c>
      <c r="V2270">
        <f t="shared" si="215"/>
        <v>2017</v>
      </c>
    </row>
    <row r="2271" spans="1:22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9">
        <f t="shared" si="212"/>
        <v>42801.208333333328</v>
      </c>
      <c r="K2271">
        <v>1486745663</v>
      </c>
      <c r="L2271" s="19">
        <f t="shared" si="213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210"/>
        <v>1802</v>
      </c>
      <c r="R2271">
        <f t="shared" si="211"/>
        <v>49.93</v>
      </c>
      <c r="S2271" t="s">
        <v>8331</v>
      </c>
      <c r="T2271" t="s">
        <v>8349</v>
      </c>
      <c r="U2271" s="19">
        <f t="shared" si="214"/>
        <v>42801.208333333328</v>
      </c>
      <c r="V2271">
        <f t="shared" si="215"/>
        <v>2017</v>
      </c>
    </row>
    <row r="2272" spans="1:22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9">
        <f t="shared" si="212"/>
        <v>42745.915972222225</v>
      </c>
      <c r="K2272">
        <v>1482353513</v>
      </c>
      <c r="L2272" s="19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210"/>
        <v>720</v>
      </c>
      <c r="R2272">
        <f t="shared" si="211"/>
        <v>107.82</v>
      </c>
      <c r="S2272" t="s">
        <v>8331</v>
      </c>
      <c r="T2272" t="s">
        <v>8349</v>
      </c>
      <c r="U2272" s="19">
        <f t="shared" si="214"/>
        <v>42745.915972222225</v>
      </c>
      <c r="V2272">
        <f t="shared" si="215"/>
        <v>2016</v>
      </c>
    </row>
    <row r="2273" spans="1:22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9">
        <f t="shared" si="212"/>
        <v>42714.000046296293</v>
      </c>
      <c r="K2273">
        <v>1478736004</v>
      </c>
      <c r="L2273" s="19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210"/>
        <v>283</v>
      </c>
      <c r="R2273">
        <f t="shared" si="211"/>
        <v>42.63</v>
      </c>
      <c r="S2273" t="s">
        <v>8331</v>
      </c>
      <c r="T2273" t="s">
        <v>8349</v>
      </c>
      <c r="U2273" s="19">
        <f t="shared" si="214"/>
        <v>42714.000046296293</v>
      </c>
      <c r="V2273">
        <f t="shared" si="215"/>
        <v>2016</v>
      </c>
    </row>
    <row r="2274" spans="1:22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9">
        <f t="shared" si="212"/>
        <v>42345.699490740735</v>
      </c>
      <c r="K2274">
        <v>1446914836</v>
      </c>
      <c r="L2274" s="19">
        <f t="shared" si="213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 t="shared" si="210"/>
        <v>1357</v>
      </c>
      <c r="R2274">
        <f t="shared" si="211"/>
        <v>14.37</v>
      </c>
      <c r="S2274" t="s">
        <v>8331</v>
      </c>
      <c r="T2274" t="s">
        <v>8349</v>
      </c>
      <c r="U2274" s="19">
        <f t="shared" si="214"/>
        <v>42345.699490740735</v>
      </c>
      <c r="V2274">
        <f t="shared" si="215"/>
        <v>2015</v>
      </c>
    </row>
    <row r="2275" spans="1:22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9">
        <f t="shared" si="212"/>
        <v>42806.507430555561</v>
      </c>
      <c r="K2275">
        <v>1487164242</v>
      </c>
      <c r="L2275" s="19">
        <f t="shared" si="213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210"/>
        <v>220</v>
      </c>
      <c r="R2275">
        <f t="shared" si="211"/>
        <v>37.479999999999997</v>
      </c>
      <c r="S2275" t="s">
        <v>8331</v>
      </c>
      <c r="T2275" t="s">
        <v>8349</v>
      </c>
      <c r="U2275" s="19">
        <f t="shared" si="214"/>
        <v>42806.507430555561</v>
      </c>
      <c r="V2275">
        <f t="shared" si="215"/>
        <v>2017</v>
      </c>
    </row>
    <row r="2276" spans="1:22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9">
        <f t="shared" si="212"/>
        <v>41693.500659722224</v>
      </c>
      <c r="K2276">
        <v>1390564857</v>
      </c>
      <c r="L2276" s="19">
        <f t="shared" si="213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210"/>
        <v>120</v>
      </c>
      <c r="R2276">
        <f t="shared" si="211"/>
        <v>30.2</v>
      </c>
      <c r="S2276" t="s">
        <v>8331</v>
      </c>
      <c r="T2276" t="s">
        <v>8349</v>
      </c>
      <c r="U2276" s="19">
        <f t="shared" si="214"/>
        <v>41693.500659722224</v>
      </c>
      <c r="V2276">
        <f t="shared" si="215"/>
        <v>2014</v>
      </c>
    </row>
    <row r="2277" spans="1:22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9">
        <f t="shared" si="212"/>
        <v>41995.616655092599</v>
      </c>
      <c r="K2277">
        <v>1416667679</v>
      </c>
      <c r="L2277" s="19">
        <f t="shared" si="213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 t="shared" si="210"/>
        <v>408</v>
      </c>
      <c r="R2277">
        <f t="shared" si="211"/>
        <v>33.549999999999997</v>
      </c>
      <c r="S2277" t="s">
        <v>8331</v>
      </c>
      <c r="T2277" t="s">
        <v>8349</v>
      </c>
      <c r="U2277" s="19">
        <f t="shared" si="214"/>
        <v>41995.616655092599</v>
      </c>
      <c r="V2277">
        <f t="shared" si="215"/>
        <v>2014</v>
      </c>
    </row>
    <row r="2278" spans="1:22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9">
        <f t="shared" si="212"/>
        <v>41644.651493055557</v>
      </c>
      <c r="K2278">
        <v>1386344289</v>
      </c>
      <c r="L2278" s="19">
        <f t="shared" si="213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210"/>
        <v>106</v>
      </c>
      <c r="R2278">
        <f t="shared" si="211"/>
        <v>64.75</v>
      </c>
      <c r="S2278" t="s">
        <v>8331</v>
      </c>
      <c r="T2278" t="s">
        <v>8349</v>
      </c>
      <c r="U2278" s="19">
        <f t="shared" si="214"/>
        <v>41644.651493055557</v>
      </c>
      <c r="V2278">
        <f t="shared" si="215"/>
        <v>2013</v>
      </c>
    </row>
    <row r="2279" spans="1:22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9">
        <f t="shared" si="212"/>
        <v>40966.678506944445</v>
      </c>
      <c r="K2279">
        <v>1327767423</v>
      </c>
      <c r="L2279" s="19">
        <f t="shared" si="213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210"/>
        <v>141</v>
      </c>
      <c r="R2279">
        <f t="shared" si="211"/>
        <v>57.93</v>
      </c>
      <c r="S2279" t="s">
        <v>8331</v>
      </c>
      <c r="T2279" t="s">
        <v>8349</v>
      </c>
      <c r="U2279" s="19">
        <f t="shared" si="214"/>
        <v>40966.678506944445</v>
      </c>
      <c r="V2279">
        <f t="shared" si="215"/>
        <v>2012</v>
      </c>
    </row>
    <row r="2280" spans="1:22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9">
        <f t="shared" si="212"/>
        <v>42372.957638888889</v>
      </c>
      <c r="K2280">
        <v>1448902867</v>
      </c>
      <c r="L2280" s="19">
        <f t="shared" si="213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 t="shared" si="210"/>
        <v>271</v>
      </c>
      <c r="R2280">
        <f t="shared" si="211"/>
        <v>53.08</v>
      </c>
      <c r="S2280" t="s">
        <v>8331</v>
      </c>
      <c r="T2280" t="s">
        <v>8349</v>
      </c>
      <c r="U2280" s="19">
        <f t="shared" si="214"/>
        <v>42372.957638888889</v>
      </c>
      <c r="V2280">
        <f t="shared" si="215"/>
        <v>2015</v>
      </c>
    </row>
    <row r="2281" spans="1:22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9">
        <f t="shared" si="212"/>
        <v>42039.166666666672</v>
      </c>
      <c r="K2281">
        <v>1421436099</v>
      </c>
      <c r="L2281" s="19">
        <f t="shared" si="213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 t="shared" si="210"/>
        <v>154</v>
      </c>
      <c r="R2281">
        <f t="shared" si="211"/>
        <v>48.06</v>
      </c>
      <c r="S2281" t="s">
        <v>8331</v>
      </c>
      <c r="T2281" t="s">
        <v>8349</v>
      </c>
      <c r="U2281" s="19">
        <f t="shared" si="214"/>
        <v>42039.166666666672</v>
      </c>
      <c r="V2281">
        <f t="shared" si="215"/>
        <v>2015</v>
      </c>
    </row>
    <row r="2282" spans="1:22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9">
        <f t="shared" si="212"/>
        <v>42264.624895833331</v>
      </c>
      <c r="K2282">
        <v>1439909991</v>
      </c>
      <c r="L2282" s="19">
        <f t="shared" si="213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210"/>
        <v>404</v>
      </c>
      <c r="R2282">
        <f t="shared" si="211"/>
        <v>82.4</v>
      </c>
      <c r="S2282" t="s">
        <v>8331</v>
      </c>
      <c r="T2282" t="s">
        <v>8349</v>
      </c>
      <c r="U2282" s="19">
        <f t="shared" si="214"/>
        <v>42264.624895833331</v>
      </c>
      <c r="V2282">
        <f t="shared" si="215"/>
        <v>2015</v>
      </c>
    </row>
    <row r="2283" spans="1:22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9">
        <f t="shared" si="212"/>
        <v>40749.284722222219</v>
      </c>
      <c r="K2283">
        <v>1306219897</v>
      </c>
      <c r="L2283" s="19">
        <f t="shared" si="213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210"/>
        <v>185</v>
      </c>
      <c r="R2283">
        <f t="shared" si="211"/>
        <v>50.45</v>
      </c>
      <c r="S2283" t="s">
        <v>8323</v>
      </c>
      <c r="T2283" t="s">
        <v>8324</v>
      </c>
      <c r="U2283" s="19">
        <f t="shared" si="214"/>
        <v>40749.284722222219</v>
      </c>
      <c r="V2283">
        <f t="shared" si="215"/>
        <v>2011</v>
      </c>
    </row>
    <row r="2284" spans="1:22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9">
        <f t="shared" si="212"/>
        <v>42383.17460648148</v>
      </c>
      <c r="K2284">
        <v>1447560686</v>
      </c>
      <c r="L2284" s="19">
        <f t="shared" si="213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210"/>
        <v>185</v>
      </c>
      <c r="R2284">
        <f t="shared" si="211"/>
        <v>115.83</v>
      </c>
      <c r="S2284" t="s">
        <v>8323</v>
      </c>
      <c r="T2284" t="s">
        <v>8324</v>
      </c>
      <c r="U2284" s="19">
        <f t="shared" si="214"/>
        <v>42383.17460648148</v>
      </c>
      <c r="V2284">
        <f t="shared" si="215"/>
        <v>2015</v>
      </c>
    </row>
    <row r="2285" spans="1:22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9">
        <f t="shared" si="212"/>
        <v>41038.083379629628</v>
      </c>
      <c r="K2285">
        <v>1331348404</v>
      </c>
      <c r="L2285" s="19">
        <f t="shared" si="213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210"/>
        <v>101</v>
      </c>
      <c r="R2285">
        <f t="shared" si="211"/>
        <v>63.03</v>
      </c>
      <c r="S2285" t="s">
        <v>8323</v>
      </c>
      <c r="T2285" t="s">
        <v>8324</v>
      </c>
      <c r="U2285" s="19">
        <f t="shared" si="214"/>
        <v>41038.083379629628</v>
      </c>
      <c r="V2285">
        <f t="shared" si="215"/>
        <v>2012</v>
      </c>
    </row>
    <row r="2286" spans="1:22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9">
        <f t="shared" si="212"/>
        <v>40614.166666666664</v>
      </c>
      <c r="K2286">
        <v>1297451245</v>
      </c>
      <c r="L2286" s="19">
        <f t="shared" si="213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210"/>
        <v>106</v>
      </c>
      <c r="R2286">
        <f t="shared" si="211"/>
        <v>108.02</v>
      </c>
      <c r="S2286" t="s">
        <v>8323</v>
      </c>
      <c r="T2286" t="s">
        <v>8324</v>
      </c>
      <c r="U2286" s="19">
        <f t="shared" si="214"/>
        <v>40614.166666666664</v>
      </c>
      <c r="V2286">
        <f t="shared" si="215"/>
        <v>2011</v>
      </c>
    </row>
    <row r="2287" spans="1:22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9">
        <f t="shared" si="212"/>
        <v>41089.185682870368</v>
      </c>
      <c r="K2287">
        <v>1338352043</v>
      </c>
      <c r="L2287" s="19">
        <f t="shared" si="213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 t="shared" si="210"/>
        <v>121</v>
      </c>
      <c r="R2287">
        <f t="shared" si="211"/>
        <v>46.09</v>
      </c>
      <c r="S2287" t="s">
        <v>8323</v>
      </c>
      <c r="T2287" t="s">
        <v>8324</v>
      </c>
      <c r="U2287" s="19">
        <f t="shared" si="214"/>
        <v>41089.185682870368</v>
      </c>
      <c r="V2287">
        <f t="shared" si="215"/>
        <v>2012</v>
      </c>
    </row>
    <row r="2288" spans="1:22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9">
        <f t="shared" si="212"/>
        <v>41523.165972222225</v>
      </c>
      <c r="K2288">
        <v>1376003254</v>
      </c>
      <c r="L2288" s="19">
        <f t="shared" si="213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210"/>
        <v>100</v>
      </c>
      <c r="R2288">
        <f t="shared" si="211"/>
        <v>107.21</v>
      </c>
      <c r="S2288" t="s">
        <v>8323</v>
      </c>
      <c r="T2288" t="s">
        <v>8324</v>
      </c>
      <c r="U2288" s="19">
        <f t="shared" si="214"/>
        <v>41523.165972222225</v>
      </c>
      <c r="V2288">
        <f t="shared" si="215"/>
        <v>2013</v>
      </c>
    </row>
    <row r="2289" spans="1:22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9">
        <f t="shared" si="212"/>
        <v>41813.667361111111</v>
      </c>
      <c r="K2289">
        <v>1401724860</v>
      </c>
      <c r="L2289" s="19">
        <f t="shared" si="213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210"/>
        <v>120</v>
      </c>
      <c r="R2289">
        <f t="shared" si="211"/>
        <v>50.93</v>
      </c>
      <c r="S2289" t="s">
        <v>8323</v>
      </c>
      <c r="T2289" t="s">
        <v>8324</v>
      </c>
      <c r="U2289" s="19">
        <f t="shared" si="214"/>
        <v>41813.667361111111</v>
      </c>
      <c r="V2289">
        <f t="shared" si="215"/>
        <v>2014</v>
      </c>
    </row>
    <row r="2290" spans="1:22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9">
        <f t="shared" si="212"/>
        <v>41086.75</v>
      </c>
      <c r="K2290">
        <v>1339098689</v>
      </c>
      <c r="L2290" s="19">
        <f t="shared" si="213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210"/>
        <v>100</v>
      </c>
      <c r="R2290">
        <f t="shared" si="211"/>
        <v>40.04</v>
      </c>
      <c r="S2290" t="s">
        <v>8323</v>
      </c>
      <c r="T2290" t="s">
        <v>8324</v>
      </c>
      <c r="U2290" s="19">
        <f t="shared" si="214"/>
        <v>41086.75</v>
      </c>
      <c r="V2290">
        <f t="shared" si="215"/>
        <v>2012</v>
      </c>
    </row>
    <row r="2291" spans="1:22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9">
        <f t="shared" si="212"/>
        <v>41614.973611111112</v>
      </c>
      <c r="K2291">
        <v>1382659060</v>
      </c>
      <c r="L2291" s="19">
        <f t="shared" si="213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210"/>
        <v>107</v>
      </c>
      <c r="R2291">
        <f t="shared" si="211"/>
        <v>64.44</v>
      </c>
      <c r="S2291" t="s">
        <v>8323</v>
      </c>
      <c r="T2291" t="s">
        <v>8324</v>
      </c>
      <c r="U2291" s="19">
        <f t="shared" si="214"/>
        <v>41614.973611111112</v>
      </c>
      <c r="V2291">
        <f t="shared" si="215"/>
        <v>2013</v>
      </c>
    </row>
    <row r="2292" spans="1:22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9">
        <f t="shared" si="212"/>
        <v>40148.708333333336</v>
      </c>
      <c r="K2292">
        <v>1252908330</v>
      </c>
      <c r="L2292" s="19">
        <f t="shared" si="213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210"/>
        <v>104</v>
      </c>
      <c r="R2292">
        <f t="shared" si="211"/>
        <v>53.83</v>
      </c>
      <c r="S2292" t="s">
        <v>8323</v>
      </c>
      <c r="T2292" t="s">
        <v>8324</v>
      </c>
      <c r="U2292" s="19">
        <f t="shared" si="214"/>
        <v>40148.708333333336</v>
      </c>
      <c r="V2292">
        <f t="shared" si="215"/>
        <v>2009</v>
      </c>
    </row>
    <row r="2293" spans="1:22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9">
        <f t="shared" si="212"/>
        <v>41022.166666666664</v>
      </c>
      <c r="K2293">
        <v>1332199618</v>
      </c>
      <c r="L2293" s="19">
        <f t="shared" si="213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210"/>
        <v>173</v>
      </c>
      <c r="R2293">
        <f t="shared" si="211"/>
        <v>100.47</v>
      </c>
      <c r="S2293" t="s">
        <v>8323</v>
      </c>
      <c r="T2293" t="s">
        <v>8324</v>
      </c>
      <c r="U2293" s="19">
        <f t="shared" si="214"/>
        <v>41022.166666666664</v>
      </c>
      <c r="V2293">
        <f t="shared" si="215"/>
        <v>2012</v>
      </c>
    </row>
    <row r="2294" spans="1:22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9">
        <f t="shared" si="212"/>
        <v>41017.697638888887</v>
      </c>
      <c r="K2294">
        <v>1332175476</v>
      </c>
      <c r="L2294" s="19">
        <f t="shared" si="213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210"/>
        <v>107</v>
      </c>
      <c r="R2294">
        <f t="shared" si="211"/>
        <v>46.63</v>
      </c>
      <c r="S2294" t="s">
        <v>8323</v>
      </c>
      <c r="T2294" t="s">
        <v>8324</v>
      </c>
      <c r="U2294" s="19">
        <f t="shared" si="214"/>
        <v>41017.697638888887</v>
      </c>
      <c r="V2294">
        <f t="shared" si="215"/>
        <v>2012</v>
      </c>
    </row>
    <row r="2295" spans="1:22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9">
        <f t="shared" si="212"/>
        <v>41177.165972222225</v>
      </c>
      <c r="K2295">
        <v>1346345999</v>
      </c>
      <c r="L2295" s="19">
        <f t="shared" si="213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210"/>
        <v>108</v>
      </c>
      <c r="R2295">
        <f t="shared" si="211"/>
        <v>34.07</v>
      </c>
      <c r="S2295" t="s">
        <v>8323</v>
      </c>
      <c r="T2295" t="s">
        <v>8324</v>
      </c>
      <c r="U2295" s="19">
        <f t="shared" si="214"/>
        <v>41177.165972222225</v>
      </c>
      <c r="V2295">
        <f t="shared" si="215"/>
        <v>2012</v>
      </c>
    </row>
    <row r="2296" spans="1:22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9">
        <f t="shared" si="212"/>
        <v>41294.72314814815</v>
      </c>
      <c r="K2296">
        <v>1356110480</v>
      </c>
      <c r="L2296" s="19">
        <f t="shared" si="213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210"/>
        <v>146</v>
      </c>
      <c r="R2296">
        <f t="shared" si="211"/>
        <v>65.209999999999994</v>
      </c>
      <c r="S2296" t="s">
        <v>8323</v>
      </c>
      <c r="T2296" t="s">
        <v>8324</v>
      </c>
      <c r="U2296" s="19">
        <f t="shared" si="214"/>
        <v>41294.72314814815</v>
      </c>
      <c r="V2296">
        <f t="shared" si="215"/>
        <v>2012</v>
      </c>
    </row>
    <row r="2297" spans="1:22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9">
        <f t="shared" si="212"/>
        <v>41300.954351851848</v>
      </c>
      <c r="K2297">
        <v>1356648856</v>
      </c>
      <c r="L2297" s="19">
        <f t="shared" si="213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210"/>
        <v>125</v>
      </c>
      <c r="R2297">
        <f t="shared" si="211"/>
        <v>44.21</v>
      </c>
      <c r="S2297" t="s">
        <v>8323</v>
      </c>
      <c r="T2297" t="s">
        <v>8324</v>
      </c>
      <c r="U2297" s="19">
        <f t="shared" si="214"/>
        <v>41300.954351851848</v>
      </c>
      <c r="V2297">
        <f t="shared" si="215"/>
        <v>2012</v>
      </c>
    </row>
    <row r="2298" spans="1:22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9">
        <f t="shared" si="212"/>
        <v>40962.731782407405</v>
      </c>
      <c r="K2298">
        <v>1326994426</v>
      </c>
      <c r="L2298" s="19">
        <f t="shared" si="213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210"/>
        <v>149</v>
      </c>
      <c r="R2298">
        <f t="shared" si="211"/>
        <v>71.97</v>
      </c>
      <c r="S2298" t="s">
        <v>8323</v>
      </c>
      <c r="T2298" t="s">
        <v>8324</v>
      </c>
      <c r="U2298" s="19">
        <f t="shared" si="214"/>
        <v>40962.731782407405</v>
      </c>
      <c r="V2298">
        <f t="shared" si="215"/>
        <v>2012</v>
      </c>
    </row>
    <row r="2299" spans="1:22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9">
        <f t="shared" si="212"/>
        <v>40982.165972222225</v>
      </c>
      <c r="K2299">
        <v>1328749249</v>
      </c>
      <c r="L2299" s="19">
        <f t="shared" si="213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210"/>
        <v>101</v>
      </c>
      <c r="R2299">
        <f t="shared" si="211"/>
        <v>52.95</v>
      </c>
      <c r="S2299" t="s">
        <v>8323</v>
      </c>
      <c r="T2299" t="s">
        <v>8324</v>
      </c>
      <c r="U2299" s="19">
        <f t="shared" si="214"/>
        <v>40982.165972222225</v>
      </c>
      <c r="V2299">
        <f t="shared" si="215"/>
        <v>2012</v>
      </c>
    </row>
    <row r="2300" spans="1:22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9">
        <f t="shared" si="212"/>
        <v>41724.798993055556</v>
      </c>
      <c r="K2300">
        <v>1393272633</v>
      </c>
      <c r="L2300" s="19">
        <f t="shared" si="213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210"/>
        <v>105</v>
      </c>
      <c r="R2300">
        <f t="shared" si="211"/>
        <v>109.45</v>
      </c>
      <c r="S2300" t="s">
        <v>8323</v>
      </c>
      <c r="T2300" t="s">
        <v>8324</v>
      </c>
      <c r="U2300" s="19">
        <f t="shared" si="214"/>
        <v>41724.798993055556</v>
      </c>
      <c r="V2300">
        <f t="shared" si="215"/>
        <v>2014</v>
      </c>
    </row>
    <row r="2301" spans="1:22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9">
        <f t="shared" si="212"/>
        <v>40580.032511574071</v>
      </c>
      <c r="K2301">
        <v>1295657209</v>
      </c>
      <c r="L2301" s="19">
        <f t="shared" si="213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210"/>
        <v>350</v>
      </c>
      <c r="R2301">
        <f t="shared" si="211"/>
        <v>75.040000000000006</v>
      </c>
      <c r="S2301" t="s">
        <v>8323</v>
      </c>
      <c r="T2301" t="s">
        <v>8324</v>
      </c>
      <c r="U2301" s="19">
        <f t="shared" si="214"/>
        <v>40580.032511574071</v>
      </c>
      <c r="V2301">
        <f t="shared" si="215"/>
        <v>2011</v>
      </c>
    </row>
    <row r="2302" spans="1:22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9">
        <f t="shared" si="212"/>
        <v>41088.727037037039</v>
      </c>
      <c r="K2302">
        <v>1339694816</v>
      </c>
      <c r="L2302" s="19">
        <f t="shared" si="213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210"/>
        <v>101</v>
      </c>
      <c r="R2302">
        <f t="shared" si="211"/>
        <v>115.71</v>
      </c>
      <c r="S2302" t="s">
        <v>8323</v>
      </c>
      <c r="T2302" t="s">
        <v>8324</v>
      </c>
      <c r="U2302" s="19">
        <f t="shared" si="214"/>
        <v>41088.727037037039</v>
      </c>
      <c r="V2302">
        <f t="shared" si="215"/>
        <v>2012</v>
      </c>
    </row>
    <row r="2303" spans="1:22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9">
        <f t="shared" si="212"/>
        <v>41446.146944444445</v>
      </c>
      <c r="K2303">
        <v>1369193496</v>
      </c>
      <c r="L2303" s="19">
        <f t="shared" si="213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210"/>
        <v>134</v>
      </c>
      <c r="R2303">
        <f t="shared" si="211"/>
        <v>31.66</v>
      </c>
      <c r="S2303" t="s">
        <v>8323</v>
      </c>
      <c r="T2303" t="s">
        <v>8327</v>
      </c>
      <c r="U2303" s="19">
        <f t="shared" si="214"/>
        <v>41446.146944444445</v>
      </c>
      <c r="V2303">
        <f t="shared" si="215"/>
        <v>2013</v>
      </c>
    </row>
    <row r="2304" spans="1:22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9">
        <f t="shared" si="212"/>
        <v>41639.291666666664</v>
      </c>
      <c r="K2304">
        <v>1385585434</v>
      </c>
      <c r="L2304" s="19">
        <f t="shared" si="213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210"/>
        <v>171</v>
      </c>
      <c r="R2304">
        <f t="shared" si="211"/>
        <v>46.18</v>
      </c>
      <c r="S2304" t="s">
        <v>8323</v>
      </c>
      <c r="T2304" t="s">
        <v>8327</v>
      </c>
      <c r="U2304" s="19">
        <f t="shared" si="214"/>
        <v>41639.291666666664</v>
      </c>
      <c r="V2304">
        <f t="shared" si="215"/>
        <v>2013</v>
      </c>
    </row>
    <row r="2305" spans="1:22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9">
        <f t="shared" si="212"/>
        <v>40890.152731481481</v>
      </c>
      <c r="K2305">
        <v>1320287996</v>
      </c>
      <c r="L2305" s="19">
        <f t="shared" si="213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210"/>
        <v>109</v>
      </c>
      <c r="R2305">
        <f t="shared" si="211"/>
        <v>68.48</v>
      </c>
      <c r="S2305" t="s">
        <v>8323</v>
      </c>
      <c r="T2305" t="s">
        <v>8327</v>
      </c>
      <c r="U2305" s="19">
        <f t="shared" si="214"/>
        <v>40890.152731481481</v>
      </c>
      <c r="V2305">
        <f t="shared" si="215"/>
        <v>2011</v>
      </c>
    </row>
    <row r="2306" spans="1:22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9">
        <f t="shared" si="212"/>
        <v>40544.207638888889</v>
      </c>
      <c r="K2306">
        <v>1290281691</v>
      </c>
      <c r="L2306" s="19">
        <f t="shared" si="213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ref="Q2306:Q2369" si="216">ROUND(E2306/D2306*100,0)</f>
        <v>101</v>
      </c>
      <c r="R2306">
        <f t="shared" ref="R2306:R2369" si="217">IFERROR(ROUND(E2306/N2306,2),0)</f>
        <v>53.47</v>
      </c>
      <c r="S2306" t="s">
        <v>8323</v>
      </c>
      <c r="T2306" t="s">
        <v>8327</v>
      </c>
      <c r="U2306" s="19">
        <f t="shared" si="214"/>
        <v>40544.207638888889</v>
      </c>
      <c r="V2306">
        <f t="shared" si="215"/>
        <v>2010</v>
      </c>
    </row>
    <row r="2307" spans="1:22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9">
        <f t="shared" ref="J2307:J2370" si="218">(((I2307/60)/60)/24)+DATE(1970,1,1)</f>
        <v>41859.75</v>
      </c>
      <c r="K2307">
        <v>1405356072</v>
      </c>
      <c r="L2307" s="19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si="216"/>
        <v>101</v>
      </c>
      <c r="R2307">
        <f t="shared" si="217"/>
        <v>109.11</v>
      </c>
      <c r="S2307" t="s">
        <v>8323</v>
      </c>
      <c r="T2307" t="s">
        <v>8327</v>
      </c>
      <c r="U2307" s="19">
        <f t="shared" ref="U2307:U2370" si="220">(((I2307/60)/60)/24)+DATE(1970,1,1)</f>
        <v>41859.75</v>
      </c>
      <c r="V2307">
        <f t="shared" ref="V2307:V2370" si="221">YEAR(L2307)</f>
        <v>2014</v>
      </c>
    </row>
    <row r="2308" spans="1:22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9">
        <f t="shared" si="218"/>
        <v>40978.16815972222</v>
      </c>
      <c r="K2308">
        <v>1328760129</v>
      </c>
      <c r="L2308" s="19">
        <f t="shared" si="219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216"/>
        <v>107</v>
      </c>
      <c r="R2308">
        <f t="shared" si="217"/>
        <v>51.19</v>
      </c>
      <c r="S2308" t="s">
        <v>8323</v>
      </c>
      <c r="T2308" t="s">
        <v>8327</v>
      </c>
      <c r="U2308" s="19">
        <f t="shared" si="220"/>
        <v>40978.16815972222</v>
      </c>
      <c r="V2308">
        <f t="shared" si="221"/>
        <v>2012</v>
      </c>
    </row>
    <row r="2309" spans="1:22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9">
        <f t="shared" si="218"/>
        <v>41034.802407407406</v>
      </c>
      <c r="K2309">
        <v>1333653333</v>
      </c>
      <c r="L2309" s="19">
        <f t="shared" si="219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 t="shared" si="216"/>
        <v>107</v>
      </c>
      <c r="R2309">
        <f t="shared" si="217"/>
        <v>27.94</v>
      </c>
      <c r="S2309" t="s">
        <v>8323</v>
      </c>
      <c r="T2309" t="s">
        <v>8327</v>
      </c>
      <c r="U2309" s="19">
        <f t="shared" si="220"/>
        <v>41034.802407407406</v>
      </c>
      <c r="V2309">
        <f t="shared" si="221"/>
        <v>2012</v>
      </c>
    </row>
    <row r="2310" spans="1:22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9">
        <f t="shared" si="218"/>
        <v>41880.041666666664</v>
      </c>
      <c r="K2310">
        <v>1406847996</v>
      </c>
      <c r="L2310" s="19">
        <f t="shared" si="219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216"/>
        <v>101</v>
      </c>
      <c r="R2310">
        <f t="shared" si="217"/>
        <v>82.5</v>
      </c>
      <c r="S2310" t="s">
        <v>8323</v>
      </c>
      <c r="T2310" t="s">
        <v>8327</v>
      </c>
      <c r="U2310" s="19">
        <f t="shared" si="220"/>
        <v>41880.041666666664</v>
      </c>
      <c r="V2310">
        <f t="shared" si="221"/>
        <v>2014</v>
      </c>
    </row>
    <row r="2311" spans="1:22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9">
        <f t="shared" si="218"/>
        <v>41342.987696759257</v>
      </c>
      <c r="K2311">
        <v>1359848537</v>
      </c>
      <c r="L2311" s="19">
        <f t="shared" si="219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216"/>
        <v>107</v>
      </c>
      <c r="R2311">
        <f t="shared" si="217"/>
        <v>59.82</v>
      </c>
      <c r="S2311" t="s">
        <v>8323</v>
      </c>
      <c r="T2311" t="s">
        <v>8327</v>
      </c>
      <c r="U2311" s="19">
        <f t="shared" si="220"/>
        <v>41342.987696759257</v>
      </c>
      <c r="V2311">
        <f t="shared" si="221"/>
        <v>2013</v>
      </c>
    </row>
    <row r="2312" spans="1:22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9">
        <f t="shared" si="218"/>
        <v>41354.752488425926</v>
      </c>
      <c r="K2312">
        <v>1361300615</v>
      </c>
      <c r="L2312" s="19">
        <f t="shared" si="219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216"/>
        <v>429</v>
      </c>
      <c r="R2312">
        <f t="shared" si="217"/>
        <v>64.819999999999993</v>
      </c>
      <c r="S2312" t="s">
        <v>8323</v>
      </c>
      <c r="T2312" t="s">
        <v>8327</v>
      </c>
      <c r="U2312" s="19">
        <f t="shared" si="220"/>
        <v>41354.752488425926</v>
      </c>
      <c r="V2312">
        <f t="shared" si="221"/>
        <v>2013</v>
      </c>
    </row>
    <row r="2313" spans="1:22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9">
        <f t="shared" si="218"/>
        <v>41766.004502314812</v>
      </c>
      <c r="K2313">
        <v>1396829189</v>
      </c>
      <c r="L2313" s="19">
        <f t="shared" si="219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216"/>
        <v>104</v>
      </c>
      <c r="R2313">
        <f t="shared" si="217"/>
        <v>90.1</v>
      </c>
      <c r="S2313" t="s">
        <v>8323</v>
      </c>
      <c r="T2313" t="s">
        <v>8327</v>
      </c>
      <c r="U2313" s="19">
        <f t="shared" si="220"/>
        <v>41766.004502314812</v>
      </c>
      <c r="V2313">
        <f t="shared" si="221"/>
        <v>2014</v>
      </c>
    </row>
    <row r="2314" spans="1:22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9">
        <f t="shared" si="218"/>
        <v>41747.958333333336</v>
      </c>
      <c r="K2314">
        <v>1395155478</v>
      </c>
      <c r="L2314" s="19">
        <f t="shared" si="219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216"/>
        <v>108</v>
      </c>
      <c r="R2314">
        <f t="shared" si="217"/>
        <v>40.96</v>
      </c>
      <c r="S2314" t="s">
        <v>8323</v>
      </c>
      <c r="T2314" t="s">
        <v>8327</v>
      </c>
      <c r="U2314" s="19">
        <f t="shared" si="220"/>
        <v>41747.958333333336</v>
      </c>
      <c r="V2314">
        <f t="shared" si="221"/>
        <v>2014</v>
      </c>
    </row>
    <row r="2315" spans="1:22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9">
        <f t="shared" si="218"/>
        <v>41032.958634259259</v>
      </c>
      <c r="K2315">
        <v>1333494026</v>
      </c>
      <c r="L2315" s="19">
        <f t="shared" si="219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216"/>
        <v>176</v>
      </c>
      <c r="R2315">
        <f t="shared" si="217"/>
        <v>56</v>
      </c>
      <c r="S2315" t="s">
        <v>8323</v>
      </c>
      <c r="T2315" t="s">
        <v>8327</v>
      </c>
      <c r="U2315" s="19">
        <f t="shared" si="220"/>
        <v>41032.958634259259</v>
      </c>
      <c r="V2315">
        <f t="shared" si="221"/>
        <v>2012</v>
      </c>
    </row>
    <row r="2316" spans="1:22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9">
        <f t="shared" si="218"/>
        <v>41067.551585648151</v>
      </c>
      <c r="K2316">
        <v>1336482857</v>
      </c>
      <c r="L2316" s="19">
        <f t="shared" si="219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216"/>
        <v>157</v>
      </c>
      <c r="R2316">
        <f t="shared" si="217"/>
        <v>37.67</v>
      </c>
      <c r="S2316" t="s">
        <v>8323</v>
      </c>
      <c r="T2316" t="s">
        <v>8327</v>
      </c>
      <c r="U2316" s="19">
        <f t="shared" si="220"/>
        <v>41067.551585648151</v>
      </c>
      <c r="V2316">
        <f t="shared" si="221"/>
        <v>2012</v>
      </c>
    </row>
    <row r="2317" spans="1:22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9">
        <f t="shared" si="218"/>
        <v>41034.72619212963</v>
      </c>
      <c r="K2317">
        <v>1333646743</v>
      </c>
      <c r="L2317" s="19">
        <f t="shared" si="219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216"/>
        <v>103</v>
      </c>
      <c r="R2317">
        <f t="shared" si="217"/>
        <v>40.08</v>
      </c>
      <c r="S2317" t="s">
        <v>8323</v>
      </c>
      <c r="T2317" t="s">
        <v>8327</v>
      </c>
      <c r="U2317" s="19">
        <f t="shared" si="220"/>
        <v>41034.72619212963</v>
      </c>
      <c r="V2317">
        <f t="shared" si="221"/>
        <v>2012</v>
      </c>
    </row>
    <row r="2318" spans="1:22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9">
        <f t="shared" si="218"/>
        <v>40156.76666666667</v>
      </c>
      <c r="K2318">
        <v>1253726650</v>
      </c>
      <c r="L2318" s="19">
        <f t="shared" si="219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216"/>
        <v>104</v>
      </c>
      <c r="R2318">
        <f t="shared" si="217"/>
        <v>78.03</v>
      </c>
      <c r="S2318" t="s">
        <v>8323</v>
      </c>
      <c r="T2318" t="s">
        <v>8327</v>
      </c>
      <c r="U2318" s="19">
        <f t="shared" si="220"/>
        <v>40156.76666666667</v>
      </c>
      <c r="V2318">
        <f t="shared" si="221"/>
        <v>2009</v>
      </c>
    </row>
    <row r="2319" spans="1:22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9">
        <f t="shared" si="218"/>
        <v>40224.208333333336</v>
      </c>
      <c r="K2319">
        <v>1263474049</v>
      </c>
      <c r="L2319" s="19">
        <f t="shared" si="219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216"/>
        <v>104</v>
      </c>
      <c r="R2319">
        <f t="shared" si="217"/>
        <v>18.91</v>
      </c>
      <c r="S2319" t="s">
        <v>8323</v>
      </c>
      <c r="T2319" t="s">
        <v>8327</v>
      </c>
      <c r="U2319" s="19">
        <f t="shared" si="220"/>
        <v>40224.208333333336</v>
      </c>
      <c r="V2319">
        <f t="shared" si="221"/>
        <v>2010</v>
      </c>
    </row>
    <row r="2320" spans="1:22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9">
        <f t="shared" si="218"/>
        <v>40082.165972222225</v>
      </c>
      <c r="K2320">
        <v>1251214014</v>
      </c>
      <c r="L2320" s="19">
        <f t="shared" si="219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216"/>
        <v>121</v>
      </c>
      <c r="R2320">
        <f t="shared" si="217"/>
        <v>37.130000000000003</v>
      </c>
      <c r="S2320" t="s">
        <v>8323</v>
      </c>
      <c r="T2320" t="s">
        <v>8327</v>
      </c>
      <c r="U2320" s="19">
        <f t="shared" si="220"/>
        <v>40082.165972222225</v>
      </c>
      <c r="V2320">
        <f t="shared" si="221"/>
        <v>2009</v>
      </c>
    </row>
    <row r="2321" spans="1:22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9">
        <f t="shared" si="218"/>
        <v>41623.082002314812</v>
      </c>
      <c r="K2321">
        <v>1384480685</v>
      </c>
      <c r="L2321" s="19">
        <f t="shared" si="219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216"/>
        <v>108</v>
      </c>
      <c r="R2321">
        <f t="shared" si="217"/>
        <v>41.96</v>
      </c>
      <c r="S2321" t="s">
        <v>8323</v>
      </c>
      <c r="T2321" t="s">
        <v>8327</v>
      </c>
      <c r="U2321" s="19">
        <f t="shared" si="220"/>
        <v>41623.082002314812</v>
      </c>
      <c r="V2321">
        <f t="shared" si="221"/>
        <v>2013</v>
      </c>
    </row>
    <row r="2322" spans="1:22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9">
        <f t="shared" si="218"/>
        <v>41731.775462962964</v>
      </c>
      <c r="K2322">
        <v>1393443400</v>
      </c>
      <c r="L2322" s="19">
        <f t="shared" si="219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216"/>
        <v>109</v>
      </c>
      <c r="R2322">
        <f t="shared" si="217"/>
        <v>61.04</v>
      </c>
      <c r="S2322" t="s">
        <v>8323</v>
      </c>
      <c r="T2322" t="s">
        <v>8327</v>
      </c>
      <c r="U2322" s="19">
        <f t="shared" si="220"/>
        <v>41731.775462962964</v>
      </c>
      <c r="V2322">
        <f t="shared" si="221"/>
        <v>2014</v>
      </c>
    </row>
    <row r="2323" spans="1:22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9">
        <f t="shared" si="218"/>
        <v>42829.21876157407</v>
      </c>
      <c r="K2323">
        <v>1488694501</v>
      </c>
      <c r="L2323" s="19">
        <f t="shared" si="219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216"/>
        <v>39</v>
      </c>
      <c r="R2323">
        <f t="shared" si="217"/>
        <v>64.53</v>
      </c>
      <c r="S2323" t="s">
        <v>8334</v>
      </c>
      <c r="T2323" t="s">
        <v>8350</v>
      </c>
      <c r="U2323" s="19">
        <f t="shared" si="220"/>
        <v>42829.21876157407</v>
      </c>
      <c r="V2323">
        <f t="shared" si="221"/>
        <v>2017</v>
      </c>
    </row>
    <row r="2324" spans="1:22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9">
        <f t="shared" si="218"/>
        <v>42834.853807870371</v>
      </c>
      <c r="K2324">
        <v>1489181369</v>
      </c>
      <c r="L2324" s="19">
        <f t="shared" si="219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 t="shared" si="216"/>
        <v>3</v>
      </c>
      <c r="R2324">
        <f t="shared" si="217"/>
        <v>21.25</v>
      </c>
      <c r="S2324" t="s">
        <v>8334</v>
      </c>
      <c r="T2324" t="s">
        <v>8350</v>
      </c>
      <c r="U2324" s="19">
        <f t="shared" si="220"/>
        <v>42834.853807870371</v>
      </c>
      <c r="V2324">
        <f t="shared" si="221"/>
        <v>2017</v>
      </c>
    </row>
    <row r="2325" spans="1:22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9">
        <f t="shared" si="218"/>
        <v>42814.755173611105</v>
      </c>
      <c r="K2325">
        <v>1489428447</v>
      </c>
      <c r="L2325" s="19">
        <f t="shared" si="219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 t="shared" si="216"/>
        <v>48</v>
      </c>
      <c r="R2325">
        <f t="shared" si="217"/>
        <v>30</v>
      </c>
      <c r="S2325" t="s">
        <v>8334</v>
      </c>
      <c r="T2325" t="s">
        <v>8350</v>
      </c>
      <c r="U2325" s="19">
        <f t="shared" si="220"/>
        <v>42814.755173611105</v>
      </c>
      <c r="V2325">
        <f t="shared" si="221"/>
        <v>2017</v>
      </c>
    </row>
    <row r="2326" spans="1:22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9">
        <f t="shared" si="218"/>
        <v>42820.843576388885</v>
      </c>
      <c r="K2326">
        <v>1487970885</v>
      </c>
      <c r="L2326" s="19">
        <f t="shared" si="219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216"/>
        <v>21</v>
      </c>
      <c r="R2326">
        <f t="shared" si="217"/>
        <v>25.49</v>
      </c>
      <c r="S2326" t="s">
        <v>8334</v>
      </c>
      <c r="T2326" t="s">
        <v>8350</v>
      </c>
      <c r="U2326" s="19">
        <f t="shared" si="220"/>
        <v>42820.843576388885</v>
      </c>
      <c r="V2326">
        <f t="shared" si="221"/>
        <v>2017</v>
      </c>
    </row>
    <row r="2327" spans="1:22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9">
        <f t="shared" si="218"/>
        <v>42823.980682870373</v>
      </c>
      <c r="K2327">
        <v>1488241931</v>
      </c>
      <c r="L2327" s="19">
        <f t="shared" si="219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216"/>
        <v>8</v>
      </c>
      <c r="R2327">
        <f t="shared" si="217"/>
        <v>11.43</v>
      </c>
      <c r="S2327" t="s">
        <v>8334</v>
      </c>
      <c r="T2327" t="s">
        <v>8350</v>
      </c>
      <c r="U2327" s="19">
        <f t="shared" si="220"/>
        <v>42823.980682870373</v>
      </c>
      <c r="V2327">
        <f t="shared" si="221"/>
        <v>2017</v>
      </c>
    </row>
    <row r="2328" spans="1:22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9">
        <f t="shared" si="218"/>
        <v>42855.708333333328</v>
      </c>
      <c r="K2328">
        <v>1489106948</v>
      </c>
      <c r="L2328" s="19">
        <f t="shared" si="219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216"/>
        <v>1</v>
      </c>
      <c r="R2328">
        <f t="shared" si="217"/>
        <v>108</v>
      </c>
      <c r="S2328" t="s">
        <v>8334</v>
      </c>
      <c r="T2328" t="s">
        <v>8350</v>
      </c>
      <c r="U2328" s="19">
        <f t="shared" si="220"/>
        <v>42855.708333333328</v>
      </c>
      <c r="V2328">
        <f t="shared" si="221"/>
        <v>2017</v>
      </c>
    </row>
    <row r="2329" spans="1:22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9">
        <f t="shared" si="218"/>
        <v>41877.917129629634</v>
      </c>
      <c r="K2329">
        <v>1406066440</v>
      </c>
      <c r="L2329" s="19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 t="shared" si="216"/>
        <v>526</v>
      </c>
      <c r="R2329">
        <f t="shared" si="217"/>
        <v>54.88</v>
      </c>
      <c r="S2329" t="s">
        <v>8334</v>
      </c>
      <c r="T2329" t="s">
        <v>8350</v>
      </c>
      <c r="U2329" s="19">
        <f t="shared" si="220"/>
        <v>41877.917129629634</v>
      </c>
      <c r="V2329">
        <f t="shared" si="221"/>
        <v>2014</v>
      </c>
    </row>
    <row r="2330" spans="1:22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9">
        <f t="shared" si="218"/>
        <v>42169.781678240746</v>
      </c>
      <c r="K2330">
        <v>1431715537</v>
      </c>
      <c r="L2330" s="19">
        <f t="shared" si="219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 t="shared" si="216"/>
        <v>254</v>
      </c>
      <c r="R2330">
        <f t="shared" si="217"/>
        <v>47.38</v>
      </c>
      <c r="S2330" t="s">
        <v>8334</v>
      </c>
      <c r="T2330" t="s">
        <v>8350</v>
      </c>
      <c r="U2330" s="19">
        <f t="shared" si="220"/>
        <v>42169.781678240746</v>
      </c>
      <c r="V2330">
        <f t="shared" si="221"/>
        <v>2015</v>
      </c>
    </row>
    <row r="2331" spans="1:22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9">
        <f t="shared" si="218"/>
        <v>41837.624374999999</v>
      </c>
      <c r="K2331">
        <v>1403017146</v>
      </c>
      <c r="L2331" s="19">
        <f t="shared" si="219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216"/>
        <v>106</v>
      </c>
      <c r="R2331">
        <f t="shared" si="217"/>
        <v>211.84</v>
      </c>
      <c r="S2331" t="s">
        <v>8334</v>
      </c>
      <c r="T2331" t="s">
        <v>8350</v>
      </c>
      <c r="U2331" s="19">
        <f t="shared" si="220"/>
        <v>41837.624374999999</v>
      </c>
      <c r="V2331">
        <f t="shared" si="221"/>
        <v>2014</v>
      </c>
    </row>
    <row r="2332" spans="1:22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9">
        <f t="shared" si="218"/>
        <v>42363</v>
      </c>
      <c r="K2332">
        <v>1448400943</v>
      </c>
      <c r="L2332" s="19">
        <f t="shared" si="219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216"/>
        <v>102</v>
      </c>
      <c r="R2332">
        <f t="shared" si="217"/>
        <v>219.93</v>
      </c>
      <c r="S2332" t="s">
        <v>8334</v>
      </c>
      <c r="T2332" t="s">
        <v>8350</v>
      </c>
      <c r="U2332" s="19">
        <f t="shared" si="220"/>
        <v>42363</v>
      </c>
      <c r="V2332">
        <f t="shared" si="221"/>
        <v>2015</v>
      </c>
    </row>
    <row r="2333" spans="1:22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9">
        <f t="shared" si="218"/>
        <v>41869.005671296298</v>
      </c>
      <c r="K2333">
        <v>1405728490</v>
      </c>
      <c r="L2333" s="19">
        <f t="shared" si="219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216"/>
        <v>144</v>
      </c>
      <c r="R2333">
        <f t="shared" si="217"/>
        <v>40.799999999999997</v>
      </c>
      <c r="S2333" t="s">
        <v>8334</v>
      </c>
      <c r="T2333" t="s">
        <v>8350</v>
      </c>
      <c r="U2333" s="19">
        <f t="shared" si="220"/>
        <v>41869.005671296298</v>
      </c>
      <c r="V2333">
        <f t="shared" si="221"/>
        <v>2014</v>
      </c>
    </row>
    <row r="2334" spans="1:22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9">
        <f t="shared" si="218"/>
        <v>42041.628136574072</v>
      </c>
      <c r="K2334">
        <v>1420643071</v>
      </c>
      <c r="L2334" s="19">
        <f t="shared" si="219"/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216"/>
        <v>106</v>
      </c>
      <c r="R2334">
        <f t="shared" si="217"/>
        <v>75.5</v>
      </c>
      <c r="S2334" t="s">
        <v>8334</v>
      </c>
      <c r="T2334" t="s">
        <v>8350</v>
      </c>
      <c r="U2334" s="19">
        <f t="shared" si="220"/>
        <v>42041.628136574072</v>
      </c>
      <c r="V2334">
        <f t="shared" si="221"/>
        <v>2015</v>
      </c>
    </row>
    <row r="2335" spans="1:22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9">
        <f t="shared" si="218"/>
        <v>41788.743055555555</v>
      </c>
      <c r="K2335">
        <v>1399563390</v>
      </c>
      <c r="L2335" s="19">
        <f t="shared" si="219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216"/>
        <v>212</v>
      </c>
      <c r="R2335">
        <f t="shared" si="217"/>
        <v>13.54</v>
      </c>
      <c r="S2335" t="s">
        <v>8334</v>
      </c>
      <c r="T2335" t="s">
        <v>8350</v>
      </c>
      <c r="U2335" s="19">
        <f t="shared" si="220"/>
        <v>41788.743055555555</v>
      </c>
      <c r="V2335">
        <f t="shared" si="221"/>
        <v>2014</v>
      </c>
    </row>
    <row r="2336" spans="1:22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9">
        <f t="shared" si="218"/>
        <v>41948.731944444444</v>
      </c>
      <c r="K2336">
        <v>1412611498</v>
      </c>
      <c r="L2336" s="19">
        <f t="shared" si="219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216"/>
        <v>102</v>
      </c>
      <c r="R2336">
        <f t="shared" si="217"/>
        <v>60.87</v>
      </c>
      <c r="S2336" t="s">
        <v>8334</v>
      </c>
      <c r="T2336" t="s">
        <v>8350</v>
      </c>
      <c r="U2336" s="19">
        <f t="shared" si="220"/>
        <v>41948.731944444444</v>
      </c>
      <c r="V2336">
        <f t="shared" si="221"/>
        <v>2014</v>
      </c>
    </row>
    <row r="2337" spans="1:22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9">
        <f t="shared" si="218"/>
        <v>41801.572256944448</v>
      </c>
      <c r="K2337">
        <v>1399902243</v>
      </c>
      <c r="L2337" s="19">
        <f t="shared" si="219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216"/>
        <v>102</v>
      </c>
      <c r="R2337">
        <f t="shared" si="217"/>
        <v>115.69</v>
      </c>
      <c r="S2337" t="s">
        <v>8334</v>
      </c>
      <c r="T2337" t="s">
        <v>8350</v>
      </c>
      <c r="U2337" s="19">
        <f t="shared" si="220"/>
        <v>41801.572256944448</v>
      </c>
      <c r="V2337">
        <f t="shared" si="221"/>
        <v>2014</v>
      </c>
    </row>
    <row r="2338" spans="1:22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9">
        <f t="shared" si="218"/>
        <v>41706.924710648149</v>
      </c>
      <c r="K2338">
        <v>1390860695</v>
      </c>
      <c r="L2338" s="19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216"/>
        <v>521</v>
      </c>
      <c r="R2338">
        <f t="shared" si="217"/>
        <v>48.1</v>
      </c>
      <c r="S2338" t="s">
        <v>8334</v>
      </c>
      <c r="T2338" t="s">
        <v>8350</v>
      </c>
      <c r="U2338" s="19">
        <f t="shared" si="220"/>
        <v>41706.924710648149</v>
      </c>
      <c r="V2338">
        <f t="shared" si="221"/>
        <v>2014</v>
      </c>
    </row>
    <row r="2339" spans="1:22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9">
        <f t="shared" si="218"/>
        <v>41816.640543981484</v>
      </c>
      <c r="K2339">
        <v>1401204143</v>
      </c>
      <c r="L2339" s="19">
        <f t="shared" si="219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216"/>
        <v>111</v>
      </c>
      <c r="R2339">
        <f t="shared" si="217"/>
        <v>74.180000000000007</v>
      </c>
      <c r="S2339" t="s">
        <v>8334</v>
      </c>
      <c r="T2339" t="s">
        <v>8350</v>
      </c>
      <c r="U2339" s="19">
        <f t="shared" si="220"/>
        <v>41816.640543981484</v>
      </c>
      <c r="V2339">
        <f t="shared" si="221"/>
        <v>2014</v>
      </c>
    </row>
    <row r="2340" spans="1:22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9">
        <f t="shared" si="218"/>
        <v>41819.896805555552</v>
      </c>
      <c r="K2340">
        <v>1401485484</v>
      </c>
      <c r="L2340" s="19">
        <f t="shared" si="219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 t="shared" si="216"/>
        <v>101</v>
      </c>
      <c r="R2340">
        <f t="shared" si="217"/>
        <v>123.35</v>
      </c>
      <c r="S2340" t="s">
        <v>8334</v>
      </c>
      <c r="T2340" t="s">
        <v>8350</v>
      </c>
      <c r="U2340" s="19">
        <f t="shared" si="220"/>
        <v>41819.896805555552</v>
      </c>
      <c r="V2340">
        <f t="shared" si="221"/>
        <v>2014</v>
      </c>
    </row>
    <row r="2341" spans="1:22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9">
        <f t="shared" si="218"/>
        <v>42723.332638888889</v>
      </c>
      <c r="K2341">
        <v>1479496309</v>
      </c>
      <c r="L2341" s="19">
        <f t="shared" si="219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216"/>
        <v>294</v>
      </c>
      <c r="R2341">
        <f t="shared" si="217"/>
        <v>66.62</v>
      </c>
      <c r="S2341" t="s">
        <v>8334</v>
      </c>
      <c r="T2341" t="s">
        <v>8350</v>
      </c>
      <c r="U2341" s="19">
        <f t="shared" si="220"/>
        <v>42723.332638888889</v>
      </c>
      <c r="V2341">
        <f t="shared" si="221"/>
        <v>2016</v>
      </c>
    </row>
    <row r="2342" spans="1:22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9">
        <f t="shared" si="218"/>
        <v>42673.642800925925</v>
      </c>
      <c r="K2342">
        <v>1475249138</v>
      </c>
      <c r="L2342" s="19">
        <f t="shared" si="219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216"/>
        <v>106</v>
      </c>
      <c r="R2342">
        <f t="shared" si="217"/>
        <v>104.99</v>
      </c>
      <c r="S2342" t="s">
        <v>8334</v>
      </c>
      <c r="T2342" t="s">
        <v>8350</v>
      </c>
      <c r="U2342" s="19">
        <f t="shared" si="220"/>
        <v>42673.642800925925</v>
      </c>
      <c r="V2342">
        <f t="shared" si="221"/>
        <v>2016</v>
      </c>
    </row>
    <row r="2343" spans="1:22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9">
        <f t="shared" si="218"/>
        <v>42197.813703703709</v>
      </c>
      <c r="K2343">
        <v>1434137504</v>
      </c>
      <c r="L2343" s="19">
        <f t="shared" si="219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216"/>
        <v>0</v>
      </c>
      <c r="R2343">
        <f t="shared" si="217"/>
        <v>0</v>
      </c>
      <c r="S2343" t="s">
        <v>8317</v>
      </c>
      <c r="T2343" t="s">
        <v>8318</v>
      </c>
      <c r="U2343" s="19">
        <f t="shared" si="220"/>
        <v>42197.813703703709</v>
      </c>
      <c r="V2343">
        <f t="shared" si="221"/>
        <v>2015</v>
      </c>
    </row>
    <row r="2344" spans="1:22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9">
        <f t="shared" si="218"/>
        <v>41918.208333333336</v>
      </c>
      <c r="K2344">
        <v>1410799870</v>
      </c>
      <c r="L2344" s="19">
        <f t="shared" si="219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 t="shared" si="216"/>
        <v>0</v>
      </c>
      <c r="R2344">
        <f t="shared" si="217"/>
        <v>0</v>
      </c>
      <c r="S2344" t="s">
        <v>8317</v>
      </c>
      <c r="T2344" t="s">
        <v>8318</v>
      </c>
      <c r="U2344" s="19">
        <f t="shared" si="220"/>
        <v>41918.208333333336</v>
      </c>
      <c r="V2344">
        <f t="shared" si="221"/>
        <v>2014</v>
      </c>
    </row>
    <row r="2345" spans="1:22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9">
        <f t="shared" si="218"/>
        <v>42377.82430555555</v>
      </c>
      <c r="K2345">
        <v>1447962505</v>
      </c>
      <c r="L2345" s="19">
        <f t="shared" si="219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216"/>
        <v>3</v>
      </c>
      <c r="R2345">
        <f t="shared" si="217"/>
        <v>300</v>
      </c>
      <c r="S2345" t="s">
        <v>8317</v>
      </c>
      <c r="T2345" t="s">
        <v>8318</v>
      </c>
      <c r="U2345" s="19">
        <f t="shared" si="220"/>
        <v>42377.82430555555</v>
      </c>
      <c r="V2345">
        <f t="shared" si="221"/>
        <v>2015</v>
      </c>
    </row>
    <row r="2346" spans="1:22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9">
        <f t="shared" si="218"/>
        <v>42545.727650462963</v>
      </c>
      <c r="K2346">
        <v>1464197269</v>
      </c>
      <c r="L2346" s="19">
        <f t="shared" si="219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216"/>
        <v>0</v>
      </c>
      <c r="R2346">
        <f t="shared" si="217"/>
        <v>1</v>
      </c>
      <c r="S2346" t="s">
        <v>8317</v>
      </c>
      <c r="T2346" t="s">
        <v>8318</v>
      </c>
      <c r="U2346" s="19">
        <f t="shared" si="220"/>
        <v>42545.727650462963</v>
      </c>
      <c r="V2346">
        <f t="shared" si="221"/>
        <v>2016</v>
      </c>
    </row>
    <row r="2347" spans="1:22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9">
        <f t="shared" si="218"/>
        <v>42094.985416666663</v>
      </c>
      <c r="K2347">
        <v>1424822556</v>
      </c>
      <c r="L2347" s="19">
        <f t="shared" si="219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 t="shared" si="216"/>
        <v>0</v>
      </c>
      <c r="R2347">
        <f t="shared" si="217"/>
        <v>0</v>
      </c>
      <c r="S2347" t="s">
        <v>8317</v>
      </c>
      <c r="T2347" t="s">
        <v>8318</v>
      </c>
      <c r="U2347" s="19">
        <f t="shared" si="220"/>
        <v>42094.985416666663</v>
      </c>
      <c r="V2347">
        <f t="shared" si="221"/>
        <v>2015</v>
      </c>
    </row>
    <row r="2348" spans="1:22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9">
        <f t="shared" si="218"/>
        <v>42660.79896990741</v>
      </c>
      <c r="K2348">
        <v>1472843431</v>
      </c>
      <c r="L2348" s="19">
        <f t="shared" si="219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216"/>
        <v>0</v>
      </c>
      <c r="R2348">
        <f t="shared" si="217"/>
        <v>13</v>
      </c>
      <c r="S2348" t="s">
        <v>8317</v>
      </c>
      <c r="T2348" t="s">
        <v>8318</v>
      </c>
      <c r="U2348" s="19">
        <f t="shared" si="220"/>
        <v>42660.79896990741</v>
      </c>
      <c r="V2348">
        <f t="shared" si="221"/>
        <v>2016</v>
      </c>
    </row>
    <row r="2349" spans="1:22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9">
        <f t="shared" si="218"/>
        <v>42607.607361111113</v>
      </c>
      <c r="K2349">
        <v>1469543676</v>
      </c>
      <c r="L2349" s="19">
        <f t="shared" si="219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 t="shared" si="216"/>
        <v>2</v>
      </c>
      <c r="R2349">
        <f t="shared" si="217"/>
        <v>15</v>
      </c>
      <c r="S2349" t="s">
        <v>8317</v>
      </c>
      <c r="T2349" t="s">
        <v>8318</v>
      </c>
      <c r="U2349" s="19">
        <f t="shared" si="220"/>
        <v>42607.607361111113</v>
      </c>
      <c r="V2349">
        <f t="shared" si="221"/>
        <v>2016</v>
      </c>
    </row>
    <row r="2350" spans="1:22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9">
        <f t="shared" si="218"/>
        <v>42420.932152777779</v>
      </c>
      <c r="K2350">
        <v>1450822938</v>
      </c>
      <c r="L2350" s="19">
        <f t="shared" si="219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216"/>
        <v>0</v>
      </c>
      <c r="R2350">
        <f t="shared" si="217"/>
        <v>54</v>
      </c>
      <c r="S2350" t="s">
        <v>8317</v>
      </c>
      <c r="T2350" t="s">
        <v>8318</v>
      </c>
      <c r="U2350" s="19">
        <f t="shared" si="220"/>
        <v>42420.932152777779</v>
      </c>
      <c r="V2350">
        <f t="shared" si="221"/>
        <v>2015</v>
      </c>
    </row>
    <row r="2351" spans="1:22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9">
        <f t="shared" si="218"/>
        <v>42227.775787037041</v>
      </c>
      <c r="K2351">
        <v>1436812628</v>
      </c>
      <c r="L2351" s="19">
        <f t="shared" si="219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216"/>
        <v>0</v>
      </c>
      <c r="R2351">
        <f t="shared" si="217"/>
        <v>0</v>
      </c>
      <c r="S2351" t="s">
        <v>8317</v>
      </c>
      <c r="T2351" t="s">
        <v>8318</v>
      </c>
      <c r="U2351" s="19">
        <f t="shared" si="220"/>
        <v>42227.775787037041</v>
      </c>
      <c r="V2351">
        <f t="shared" si="221"/>
        <v>2015</v>
      </c>
    </row>
    <row r="2352" spans="1:22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9">
        <f t="shared" si="218"/>
        <v>42738.842245370368</v>
      </c>
      <c r="K2352">
        <v>1480882370</v>
      </c>
      <c r="L2352" s="19">
        <f t="shared" si="219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216"/>
        <v>0</v>
      </c>
      <c r="R2352">
        <f t="shared" si="217"/>
        <v>0</v>
      </c>
      <c r="S2352" t="s">
        <v>8317</v>
      </c>
      <c r="T2352" t="s">
        <v>8318</v>
      </c>
      <c r="U2352" s="19">
        <f t="shared" si="220"/>
        <v>42738.842245370368</v>
      </c>
      <c r="V2352">
        <f t="shared" si="221"/>
        <v>2016</v>
      </c>
    </row>
    <row r="2353" spans="1:22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9">
        <f t="shared" si="218"/>
        <v>42124.101145833338</v>
      </c>
      <c r="K2353">
        <v>1427768739</v>
      </c>
      <c r="L2353" s="19">
        <f t="shared" si="219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216"/>
        <v>1</v>
      </c>
      <c r="R2353">
        <f t="shared" si="217"/>
        <v>15.43</v>
      </c>
      <c r="S2353" t="s">
        <v>8317</v>
      </c>
      <c r="T2353" t="s">
        <v>8318</v>
      </c>
      <c r="U2353" s="19">
        <f t="shared" si="220"/>
        <v>42124.101145833338</v>
      </c>
      <c r="V2353">
        <f t="shared" si="221"/>
        <v>2015</v>
      </c>
    </row>
    <row r="2354" spans="1:22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9">
        <f t="shared" si="218"/>
        <v>42161.633703703701</v>
      </c>
      <c r="K2354">
        <v>1428419552</v>
      </c>
      <c r="L2354" s="19">
        <f t="shared" si="219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216"/>
        <v>0</v>
      </c>
      <c r="R2354">
        <f t="shared" si="217"/>
        <v>0</v>
      </c>
      <c r="S2354" t="s">
        <v>8317</v>
      </c>
      <c r="T2354" t="s">
        <v>8318</v>
      </c>
      <c r="U2354" s="19">
        <f t="shared" si="220"/>
        <v>42161.633703703701</v>
      </c>
      <c r="V2354">
        <f t="shared" si="221"/>
        <v>2015</v>
      </c>
    </row>
    <row r="2355" spans="1:22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9">
        <f t="shared" si="218"/>
        <v>42115.676180555558</v>
      </c>
      <c r="K2355">
        <v>1428596022</v>
      </c>
      <c r="L2355" s="19">
        <f t="shared" si="219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216"/>
        <v>0</v>
      </c>
      <c r="R2355">
        <f t="shared" si="217"/>
        <v>0</v>
      </c>
      <c r="S2355" t="s">
        <v>8317</v>
      </c>
      <c r="T2355" t="s">
        <v>8318</v>
      </c>
      <c r="U2355" s="19">
        <f t="shared" si="220"/>
        <v>42115.676180555558</v>
      </c>
      <c r="V2355">
        <f t="shared" si="221"/>
        <v>2015</v>
      </c>
    </row>
    <row r="2356" spans="1:22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9">
        <f t="shared" si="218"/>
        <v>42014.722916666666</v>
      </c>
      <c r="K2356">
        <v>1415726460</v>
      </c>
      <c r="L2356" s="19">
        <f t="shared" si="219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216"/>
        <v>0</v>
      </c>
      <c r="R2356">
        <f t="shared" si="217"/>
        <v>25</v>
      </c>
      <c r="S2356" t="s">
        <v>8317</v>
      </c>
      <c r="T2356" t="s">
        <v>8318</v>
      </c>
      <c r="U2356" s="19">
        <f t="shared" si="220"/>
        <v>42014.722916666666</v>
      </c>
      <c r="V2356">
        <f t="shared" si="221"/>
        <v>2014</v>
      </c>
    </row>
    <row r="2357" spans="1:22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9">
        <f t="shared" si="218"/>
        <v>42126.918240740735</v>
      </c>
      <c r="K2357">
        <v>1428012136</v>
      </c>
      <c r="L2357" s="19">
        <f t="shared" si="219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 t="shared" si="216"/>
        <v>1</v>
      </c>
      <c r="R2357">
        <f t="shared" si="217"/>
        <v>27.5</v>
      </c>
      <c r="S2357" t="s">
        <v>8317</v>
      </c>
      <c r="T2357" t="s">
        <v>8318</v>
      </c>
      <c r="U2357" s="19">
        <f t="shared" si="220"/>
        <v>42126.918240740735</v>
      </c>
      <c r="V2357">
        <f t="shared" si="221"/>
        <v>2015</v>
      </c>
    </row>
    <row r="2358" spans="1:22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9">
        <f t="shared" si="218"/>
        <v>42160.78361111111</v>
      </c>
      <c r="K2358">
        <v>1430938104</v>
      </c>
      <c r="L2358" s="19">
        <f t="shared" si="219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216"/>
        <v>0</v>
      </c>
      <c r="R2358">
        <f t="shared" si="217"/>
        <v>0</v>
      </c>
      <c r="S2358" t="s">
        <v>8317</v>
      </c>
      <c r="T2358" t="s">
        <v>8318</v>
      </c>
      <c r="U2358" s="19">
        <f t="shared" si="220"/>
        <v>42160.78361111111</v>
      </c>
      <c r="V2358">
        <f t="shared" si="221"/>
        <v>2015</v>
      </c>
    </row>
    <row r="2359" spans="1:22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9">
        <f t="shared" si="218"/>
        <v>42294.620115740734</v>
      </c>
      <c r="K2359">
        <v>1442501578</v>
      </c>
      <c r="L2359" s="19">
        <f t="shared" si="219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 t="shared" si="216"/>
        <v>0</v>
      </c>
      <c r="R2359">
        <f t="shared" si="217"/>
        <v>0</v>
      </c>
      <c r="S2359" t="s">
        <v>8317</v>
      </c>
      <c r="T2359" t="s">
        <v>8318</v>
      </c>
      <c r="U2359" s="19">
        <f t="shared" si="220"/>
        <v>42294.620115740734</v>
      </c>
      <c r="V2359">
        <f t="shared" si="221"/>
        <v>2015</v>
      </c>
    </row>
    <row r="2360" spans="1:22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9">
        <f t="shared" si="218"/>
        <v>42035.027083333334</v>
      </c>
      <c r="K2360">
        <v>1417818036</v>
      </c>
      <c r="L2360" s="19">
        <f t="shared" si="219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 t="shared" si="216"/>
        <v>0</v>
      </c>
      <c r="R2360">
        <f t="shared" si="217"/>
        <v>0</v>
      </c>
      <c r="S2360" t="s">
        <v>8317</v>
      </c>
      <c r="T2360" t="s">
        <v>8318</v>
      </c>
      <c r="U2360" s="19">
        <f t="shared" si="220"/>
        <v>42035.027083333334</v>
      </c>
      <c r="V2360">
        <f t="shared" si="221"/>
        <v>2014</v>
      </c>
    </row>
    <row r="2361" spans="1:22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9">
        <f t="shared" si="218"/>
        <v>42219.649583333332</v>
      </c>
      <c r="K2361">
        <v>1433432124</v>
      </c>
      <c r="L2361" s="19">
        <f t="shared" si="219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216"/>
        <v>15</v>
      </c>
      <c r="R2361">
        <f t="shared" si="217"/>
        <v>367</v>
      </c>
      <c r="S2361" t="s">
        <v>8317</v>
      </c>
      <c r="T2361" t="s">
        <v>8318</v>
      </c>
      <c r="U2361" s="19">
        <f t="shared" si="220"/>
        <v>42219.649583333332</v>
      </c>
      <c r="V2361">
        <f t="shared" si="221"/>
        <v>2015</v>
      </c>
    </row>
    <row r="2362" spans="1:22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9">
        <f t="shared" si="218"/>
        <v>42407.70694444445</v>
      </c>
      <c r="K2362">
        <v>1452272280</v>
      </c>
      <c r="L2362" s="19">
        <f t="shared" si="219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216"/>
        <v>0</v>
      </c>
      <c r="R2362">
        <f t="shared" si="217"/>
        <v>2</v>
      </c>
      <c r="S2362" t="s">
        <v>8317</v>
      </c>
      <c r="T2362" t="s">
        <v>8318</v>
      </c>
      <c r="U2362" s="19">
        <f t="shared" si="220"/>
        <v>42407.70694444445</v>
      </c>
      <c r="V2362">
        <f t="shared" si="221"/>
        <v>2016</v>
      </c>
    </row>
    <row r="2363" spans="1:22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9">
        <f t="shared" si="218"/>
        <v>42490.916666666672</v>
      </c>
      <c r="K2363">
        <v>1459975008</v>
      </c>
      <c r="L2363" s="19">
        <f t="shared" si="219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 t="shared" si="216"/>
        <v>0</v>
      </c>
      <c r="R2363">
        <f t="shared" si="217"/>
        <v>0</v>
      </c>
      <c r="S2363" t="s">
        <v>8317</v>
      </c>
      <c r="T2363" t="s">
        <v>8318</v>
      </c>
      <c r="U2363" s="19">
        <f t="shared" si="220"/>
        <v>42490.916666666672</v>
      </c>
      <c r="V2363">
        <f t="shared" si="221"/>
        <v>2016</v>
      </c>
    </row>
    <row r="2364" spans="1:22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9">
        <f t="shared" si="218"/>
        <v>41984.688310185185</v>
      </c>
      <c r="K2364">
        <v>1415723470</v>
      </c>
      <c r="L2364" s="19">
        <f t="shared" si="219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216"/>
        <v>29</v>
      </c>
      <c r="R2364">
        <f t="shared" si="217"/>
        <v>60</v>
      </c>
      <c r="S2364" t="s">
        <v>8317</v>
      </c>
      <c r="T2364" t="s">
        <v>8318</v>
      </c>
      <c r="U2364" s="19">
        <f t="shared" si="220"/>
        <v>41984.688310185185</v>
      </c>
      <c r="V2364">
        <f t="shared" si="221"/>
        <v>2014</v>
      </c>
    </row>
    <row r="2365" spans="1:22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9">
        <f t="shared" si="218"/>
        <v>42367.011574074073</v>
      </c>
      <c r="K2365">
        <v>1447460200</v>
      </c>
      <c r="L2365" s="19">
        <f t="shared" si="219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216"/>
        <v>0</v>
      </c>
      <c r="R2365">
        <f t="shared" si="217"/>
        <v>0</v>
      </c>
      <c r="S2365" t="s">
        <v>8317</v>
      </c>
      <c r="T2365" t="s">
        <v>8318</v>
      </c>
      <c r="U2365" s="19">
        <f t="shared" si="220"/>
        <v>42367.011574074073</v>
      </c>
      <c r="V2365">
        <f t="shared" si="221"/>
        <v>2015</v>
      </c>
    </row>
    <row r="2366" spans="1:22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9">
        <f t="shared" si="218"/>
        <v>42303.934675925921</v>
      </c>
      <c r="K2366">
        <v>1441146356</v>
      </c>
      <c r="L2366" s="19">
        <f t="shared" si="219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216"/>
        <v>0</v>
      </c>
      <c r="R2366">
        <f t="shared" si="217"/>
        <v>0</v>
      </c>
      <c r="S2366" t="s">
        <v>8317</v>
      </c>
      <c r="T2366" t="s">
        <v>8318</v>
      </c>
      <c r="U2366" s="19">
        <f t="shared" si="220"/>
        <v>42303.934675925921</v>
      </c>
      <c r="V2366">
        <f t="shared" si="221"/>
        <v>2015</v>
      </c>
    </row>
    <row r="2367" spans="1:22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9">
        <f t="shared" si="218"/>
        <v>42386.958333333328</v>
      </c>
      <c r="K2367">
        <v>1449596425</v>
      </c>
      <c r="L2367" s="19">
        <f t="shared" si="219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 t="shared" si="216"/>
        <v>0</v>
      </c>
      <c r="R2367">
        <f t="shared" si="217"/>
        <v>0</v>
      </c>
      <c r="S2367" t="s">
        <v>8317</v>
      </c>
      <c r="T2367" t="s">
        <v>8318</v>
      </c>
      <c r="U2367" s="19">
        <f t="shared" si="220"/>
        <v>42386.958333333328</v>
      </c>
      <c r="V2367">
        <f t="shared" si="221"/>
        <v>2015</v>
      </c>
    </row>
    <row r="2368" spans="1:22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9">
        <f t="shared" si="218"/>
        <v>42298.531631944439</v>
      </c>
      <c r="K2368">
        <v>1442839533</v>
      </c>
      <c r="L2368" s="19">
        <f t="shared" si="219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216"/>
        <v>11</v>
      </c>
      <c r="R2368">
        <f t="shared" si="217"/>
        <v>97.41</v>
      </c>
      <c r="S2368" t="s">
        <v>8317</v>
      </c>
      <c r="T2368" t="s">
        <v>8318</v>
      </c>
      <c r="U2368" s="19">
        <f t="shared" si="220"/>
        <v>42298.531631944439</v>
      </c>
      <c r="V2368">
        <f t="shared" si="221"/>
        <v>2015</v>
      </c>
    </row>
    <row r="2369" spans="1:22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9">
        <f t="shared" si="218"/>
        <v>42485.928425925929</v>
      </c>
      <c r="K2369">
        <v>1456442216</v>
      </c>
      <c r="L2369" s="19">
        <f t="shared" si="219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216"/>
        <v>1</v>
      </c>
      <c r="R2369">
        <f t="shared" si="217"/>
        <v>47.86</v>
      </c>
      <c r="S2369" t="s">
        <v>8317</v>
      </c>
      <c r="T2369" t="s">
        <v>8318</v>
      </c>
      <c r="U2369" s="19">
        <f t="shared" si="220"/>
        <v>42485.928425925929</v>
      </c>
      <c r="V2369">
        <f t="shared" si="221"/>
        <v>2016</v>
      </c>
    </row>
    <row r="2370" spans="1:22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9">
        <f t="shared" si="218"/>
        <v>42108.680150462969</v>
      </c>
      <c r="K2370">
        <v>1425143965</v>
      </c>
      <c r="L2370" s="19">
        <f t="shared" si="219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 t="shared" ref="Q2370:Q2433" si="222">ROUND(E2370/D2370*100,0)</f>
        <v>0</v>
      </c>
      <c r="R2370">
        <f t="shared" ref="R2370:R2433" si="223">IFERROR(ROUND(E2370/N2370,2),0)</f>
        <v>50</v>
      </c>
      <c r="S2370" t="s">
        <v>8317</v>
      </c>
      <c r="T2370" t="s">
        <v>8318</v>
      </c>
      <c r="U2370" s="19">
        <f t="shared" si="220"/>
        <v>42108.680150462969</v>
      </c>
      <c r="V2370">
        <f t="shared" si="221"/>
        <v>2015</v>
      </c>
    </row>
    <row r="2371" spans="1:22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9">
        <f t="shared" ref="J2371:J2434" si="224">(((I2371/60)/60)/24)+DATE(1970,1,1)</f>
        <v>42410.812627314815</v>
      </c>
      <c r="K2371">
        <v>1452540611</v>
      </c>
      <c r="L2371" s="19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si="222"/>
        <v>0</v>
      </c>
      <c r="R2371">
        <f t="shared" si="223"/>
        <v>0</v>
      </c>
      <c r="S2371" t="s">
        <v>8317</v>
      </c>
      <c r="T2371" t="s">
        <v>8318</v>
      </c>
      <c r="U2371" s="19">
        <f t="shared" ref="U2371:U2434" si="226">(((I2371/60)/60)/24)+DATE(1970,1,1)</f>
        <v>42410.812627314815</v>
      </c>
      <c r="V2371">
        <f t="shared" ref="V2371:V2434" si="227">YEAR(L2371)</f>
        <v>2016</v>
      </c>
    </row>
    <row r="2372" spans="1:22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9">
        <f t="shared" si="224"/>
        <v>41991.18913194444</v>
      </c>
      <c r="K2372">
        <v>1416285141</v>
      </c>
      <c r="L2372" s="19">
        <f t="shared" si="225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222"/>
        <v>0</v>
      </c>
      <c r="R2372">
        <f t="shared" si="223"/>
        <v>20.5</v>
      </c>
      <c r="S2372" t="s">
        <v>8317</v>
      </c>
      <c r="T2372" t="s">
        <v>8318</v>
      </c>
      <c r="U2372" s="19">
        <f t="shared" si="226"/>
        <v>41991.18913194444</v>
      </c>
      <c r="V2372">
        <f t="shared" si="227"/>
        <v>2014</v>
      </c>
    </row>
    <row r="2373" spans="1:22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9">
        <f t="shared" si="224"/>
        <v>42180.777731481481</v>
      </c>
      <c r="K2373">
        <v>1432665596</v>
      </c>
      <c r="L2373" s="19">
        <f t="shared" si="225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222"/>
        <v>0</v>
      </c>
      <c r="R2373">
        <f t="shared" si="223"/>
        <v>0</v>
      </c>
      <c r="S2373" t="s">
        <v>8317</v>
      </c>
      <c r="T2373" t="s">
        <v>8318</v>
      </c>
      <c r="U2373" s="19">
        <f t="shared" si="226"/>
        <v>42180.777731481481</v>
      </c>
      <c r="V2373">
        <f t="shared" si="227"/>
        <v>2015</v>
      </c>
    </row>
    <row r="2374" spans="1:22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9">
        <f t="shared" si="224"/>
        <v>42118.069108796291</v>
      </c>
      <c r="K2374">
        <v>1427247571</v>
      </c>
      <c r="L2374" s="19">
        <f t="shared" si="225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222"/>
        <v>3</v>
      </c>
      <c r="R2374">
        <f t="shared" si="223"/>
        <v>30</v>
      </c>
      <c r="S2374" t="s">
        <v>8317</v>
      </c>
      <c r="T2374" t="s">
        <v>8318</v>
      </c>
      <c r="U2374" s="19">
        <f t="shared" si="226"/>
        <v>42118.069108796291</v>
      </c>
      <c r="V2374">
        <f t="shared" si="227"/>
        <v>2015</v>
      </c>
    </row>
    <row r="2375" spans="1:22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9">
        <f t="shared" si="224"/>
        <v>42245.662314814821</v>
      </c>
      <c r="K2375">
        <v>1438271624</v>
      </c>
      <c r="L2375" s="19">
        <f t="shared" si="225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 t="shared" si="222"/>
        <v>0</v>
      </c>
      <c r="R2375">
        <f t="shared" si="223"/>
        <v>50</v>
      </c>
      <c r="S2375" t="s">
        <v>8317</v>
      </c>
      <c r="T2375" t="s">
        <v>8318</v>
      </c>
      <c r="U2375" s="19">
        <f t="shared" si="226"/>
        <v>42245.662314814821</v>
      </c>
      <c r="V2375">
        <f t="shared" si="227"/>
        <v>2015</v>
      </c>
    </row>
    <row r="2376" spans="1:22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9">
        <f t="shared" si="224"/>
        <v>42047.843287037031</v>
      </c>
      <c r="K2376">
        <v>1421180060</v>
      </c>
      <c r="L2376" s="19">
        <f t="shared" si="225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 t="shared" si="222"/>
        <v>0</v>
      </c>
      <c r="R2376">
        <f t="shared" si="223"/>
        <v>10</v>
      </c>
      <c r="S2376" t="s">
        <v>8317</v>
      </c>
      <c r="T2376" t="s">
        <v>8318</v>
      </c>
      <c r="U2376" s="19">
        <f t="shared" si="226"/>
        <v>42047.843287037031</v>
      </c>
      <c r="V2376">
        <f t="shared" si="227"/>
        <v>2015</v>
      </c>
    </row>
    <row r="2377" spans="1:22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9">
        <f t="shared" si="224"/>
        <v>42622.836076388892</v>
      </c>
      <c r="K2377">
        <v>1470859437</v>
      </c>
      <c r="L2377" s="19">
        <f t="shared" si="225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222"/>
        <v>0</v>
      </c>
      <c r="R2377">
        <f t="shared" si="223"/>
        <v>0</v>
      </c>
      <c r="S2377" t="s">
        <v>8317</v>
      </c>
      <c r="T2377" t="s">
        <v>8318</v>
      </c>
      <c r="U2377" s="19">
        <f t="shared" si="226"/>
        <v>42622.836076388892</v>
      </c>
      <c r="V2377">
        <f t="shared" si="227"/>
        <v>2016</v>
      </c>
    </row>
    <row r="2378" spans="1:22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9">
        <f t="shared" si="224"/>
        <v>42348.925532407404</v>
      </c>
      <c r="K2378">
        <v>1447193566</v>
      </c>
      <c r="L2378" s="19">
        <f t="shared" si="225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222"/>
        <v>11</v>
      </c>
      <c r="R2378">
        <f t="shared" si="223"/>
        <v>81.58</v>
      </c>
      <c r="S2378" t="s">
        <v>8317</v>
      </c>
      <c r="T2378" t="s">
        <v>8318</v>
      </c>
      <c r="U2378" s="19">
        <f t="shared" si="226"/>
        <v>42348.925532407404</v>
      </c>
      <c r="V2378">
        <f t="shared" si="227"/>
        <v>2015</v>
      </c>
    </row>
    <row r="2379" spans="1:22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9">
        <f t="shared" si="224"/>
        <v>42699.911840277782</v>
      </c>
      <c r="K2379">
        <v>1477515183</v>
      </c>
      <c r="L2379" s="19">
        <f t="shared" si="225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 t="shared" si="222"/>
        <v>0</v>
      </c>
      <c r="R2379">
        <f t="shared" si="223"/>
        <v>0</v>
      </c>
      <c r="S2379" t="s">
        <v>8317</v>
      </c>
      <c r="T2379" t="s">
        <v>8318</v>
      </c>
      <c r="U2379" s="19">
        <f t="shared" si="226"/>
        <v>42699.911840277782</v>
      </c>
      <c r="V2379">
        <f t="shared" si="227"/>
        <v>2016</v>
      </c>
    </row>
    <row r="2380" spans="1:22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9">
        <f t="shared" si="224"/>
        <v>42242.013078703705</v>
      </c>
      <c r="K2380">
        <v>1438042730</v>
      </c>
      <c r="L2380" s="19">
        <f t="shared" si="225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222"/>
        <v>0</v>
      </c>
      <c r="R2380">
        <f t="shared" si="223"/>
        <v>0</v>
      </c>
      <c r="S2380" t="s">
        <v>8317</v>
      </c>
      <c r="T2380" t="s">
        <v>8318</v>
      </c>
      <c r="U2380" s="19">
        <f t="shared" si="226"/>
        <v>42242.013078703705</v>
      </c>
      <c r="V2380">
        <f t="shared" si="227"/>
        <v>2015</v>
      </c>
    </row>
    <row r="2381" spans="1:22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9">
        <f t="shared" si="224"/>
        <v>42282.016388888893</v>
      </c>
      <c r="K2381">
        <v>1440116616</v>
      </c>
      <c r="L2381" s="19">
        <f t="shared" si="225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222"/>
        <v>0</v>
      </c>
      <c r="R2381">
        <f t="shared" si="223"/>
        <v>0</v>
      </c>
      <c r="S2381" t="s">
        <v>8317</v>
      </c>
      <c r="T2381" t="s">
        <v>8318</v>
      </c>
      <c r="U2381" s="19">
        <f t="shared" si="226"/>
        <v>42282.016388888893</v>
      </c>
      <c r="V2381">
        <f t="shared" si="227"/>
        <v>2015</v>
      </c>
    </row>
    <row r="2382" spans="1:22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9">
        <f t="shared" si="224"/>
        <v>42278.793310185181</v>
      </c>
      <c r="K2382">
        <v>1441134142</v>
      </c>
      <c r="L2382" s="19">
        <f t="shared" si="225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222"/>
        <v>0</v>
      </c>
      <c r="R2382">
        <f t="shared" si="223"/>
        <v>18.329999999999998</v>
      </c>
      <c r="S2382" t="s">
        <v>8317</v>
      </c>
      <c r="T2382" t="s">
        <v>8318</v>
      </c>
      <c r="U2382" s="19">
        <f t="shared" si="226"/>
        <v>42278.793310185181</v>
      </c>
      <c r="V2382">
        <f t="shared" si="227"/>
        <v>2015</v>
      </c>
    </row>
    <row r="2383" spans="1:22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9">
        <f t="shared" si="224"/>
        <v>42104.935740740737</v>
      </c>
      <c r="K2383">
        <v>1426112848</v>
      </c>
      <c r="L2383" s="19">
        <f t="shared" si="225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222"/>
        <v>2</v>
      </c>
      <c r="R2383">
        <f t="shared" si="223"/>
        <v>224.43</v>
      </c>
      <c r="S2383" t="s">
        <v>8317</v>
      </c>
      <c r="T2383" t="s">
        <v>8318</v>
      </c>
      <c r="U2383" s="19">
        <f t="shared" si="226"/>
        <v>42104.935740740737</v>
      </c>
      <c r="V2383">
        <f t="shared" si="227"/>
        <v>2015</v>
      </c>
    </row>
    <row r="2384" spans="1:22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9">
        <f t="shared" si="224"/>
        <v>42220.187534722223</v>
      </c>
      <c r="K2384">
        <v>1436502603</v>
      </c>
      <c r="L2384" s="19">
        <f t="shared" si="225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222"/>
        <v>3</v>
      </c>
      <c r="R2384">
        <f t="shared" si="223"/>
        <v>37.5</v>
      </c>
      <c r="S2384" t="s">
        <v>8317</v>
      </c>
      <c r="T2384" t="s">
        <v>8318</v>
      </c>
      <c r="U2384" s="19">
        <f t="shared" si="226"/>
        <v>42220.187534722223</v>
      </c>
      <c r="V2384">
        <f t="shared" si="227"/>
        <v>2015</v>
      </c>
    </row>
    <row r="2385" spans="1:22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9">
        <f t="shared" si="224"/>
        <v>42057.056793981479</v>
      </c>
      <c r="K2385">
        <v>1421976107</v>
      </c>
      <c r="L2385" s="19">
        <f t="shared" si="225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222"/>
        <v>4</v>
      </c>
      <c r="R2385">
        <f t="shared" si="223"/>
        <v>145</v>
      </c>
      <c r="S2385" t="s">
        <v>8317</v>
      </c>
      <c r="T2385" t="s">
        <v>8318</v>
      </c>
      <c r="U2385" s="19">
        <f t="shared" si="226"/>
        <v>42057.056793981479</v>
      </c>
      <c r="V2385">
        <f t="shared" si="227"/>
        <v>2015</v>
      </c>
    </row>
    <row r="2386" spans="1:22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9">
        <f t="shared" si="224"/>
        <v>41957.109293981484</v>
      </c>
      <c r="K2386">
        <v>1413337043</v>
      </c>
      <c r="L2386" s="19">
        <f t="shared" si="225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222"/>
        <v>1</v>
      </c>
      <c r="R2386">
        <f t="shared" si="223"/>
        <v>1</v>
      </c>
      <c r="S2386" t="s">
        <v>8317</v>
      </c>
      <c r="T2386" t="s">
        <v>8318</v>
      </c>
      <c r="U2386" s="19">
        <f t="shared" si="226"/>
        <v>41957.109293981484</v>
      </c>
      <c r="V2386">
        <f t="shared" si="227"/>
        <v>2014</v>
      </c>
    </row>
    <row r="2387" spans="1:22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9">
        <f t="shared" si="224"/>
        <v>42221.70175925926</v>
      </c>
      <c r="K2387">
        <v>1436201432</v>
      </c>
      <c r="L2387" s="19">
        <f t="shared" si="225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222"/>
        <v>1</v>
      </c>
      <c r="R2387">
        <f t="shared" si="223"/>
        <v>112.57</v>
      </c>
      <c r="S2387" t="s">
        <v>8317</v>
      </c>
      <c r="T2387" t="s">
        <v>8318</v>
      </c>
      <c r="U2387" s="19">
        <f t="shared" si="226"/>
        <v>42221.70175925926</v>
      </c>
      <c r="V2387">
        <f t="shared" si="227"/>
        <v>2015</v>
      </c>
    </row>
    <row r="2388" spans="1:22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9">
        <f t="shared" si="224"/>
        <v>42014.838240740741</v>
      </c>
      <c r="K2388">
        <v>1415736424</v>
      </c>
      <c r="L2388" s="19">
        <f t="shared" si="225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222"/>
        <v>0</v>
      </c>
      <c r="R2388">
        <f t="shared" si="223"/>
        <v>0</v>
      </c>
      <c r="S2388" t="s">
        <v>8317</v>
      </c>
      <c r="T2388" t="s">
        <v>8318</v>
      </c>
      <c r="U2388" s="19">
        <f t="shared" si="226"/>
        <v>42014.838240740741</v>
      </c>
      <c r="V2388">
        <f t="shared" si="227"/>
        <v>2014</v>
      </c>
    </row>
    <row r="2389" spans="1:22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9">
        <f t="shared" si="224"/>
        <v>42573.626620370371</v>
      </c>
      <c r="K2389">
        <v>1465311740</v>
      </c>
      <c r="L2389" s="19">
        <f t="shared" si="225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222"/>
        <v>1</v>
      </c>
      <c r="R2389">
        <f t="shared" si="223"/>
        <v>342</v>
      </c>
      <c r="S2389" t="s">
        <v>8317</v>
      </c>
      <c r="T2389" t="s">
        <v>8318</v>
      </c>
      <c r="U2389" s="19">
        <f t="shared" si="226"/>
        <v>42573.626620370371</v>
      </c>
      <c r="V2389">
        <f t="shared" si="227"/>
        <v>2016</v>
      </c>
    </row>
    <row r="2390" spans="1:22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9">
        <f t="shared" si="224"/>
        <v>42019.811805555553</v>
      </c>
      <c r="K2390">
        <v>1418761759</v>
      </c>
      <c r="L2390" s="19">
        <f t="shared" si="225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222"/>
        <v>1</v>
      </c>
      <c r="R2390">
        <f t="shared" si="223"/>
        <v>57.88</v>
      </c>
      <c r="S2390" t="s">
        <v>8317</v>
      </c>
      <c r="T2390" t="s">
        <v>8318</v>
      </c>
      <c r="U2390" s="19">
        <f t="shared" si="226"/>
        <v>42019.811805555553</v>
      </c>
      <c r="V2390">
        <f t="shared" si="227"/>
        <v>2014</v>
      </c>
    </row>
    <row r="2391" spans="1:22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9">
        <f t="shared" si="224"/>
        <v>42210.915972222225</v>
      </c>
      <c r="K2391">
        <v>1435160452</v>
      </c>
      <c r="L2391" s="19">
        <f t="shared" si="225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 t="shared" si="222"/>
        <v>0</v>
      </c>
      <c r="R2391">
        <f t="shared" si="223"/>
        <v>30</v>
      </c>
      <c r="S2391" t="s">
        <v>8317</v>
      </c>
      <c r="T2391" t="s">
        <v>8318</v>
      </c>
      <c r="U2391" s="19">
        <f t="shared" si="226"/>
        <v>42210.915972222225</v>
      </c>
      <c r="V2391">
        <f t="shared" si="227"/>
        <v>2015</v>
      </c>
    </row>
    <row r="2392" spans="1:22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9">
        <f t="shared" si="224"/>
        <v>42008.262314814812</v>
      </c>
      <c r="K2392">
        <v>1416896264</v>
      </c>
      <c r="L2392" s="19">
        <f t="shared" si="225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222"/>
        <v>0</v>
      </c>
      <c r="R2392">
        <f t="shared" si="223"/>
        <v>0</v>
      </c>
      <c r="S2392" t="s">
        <v>8317</v>
      </c>
      <c r="T2392" t="s">
        <v>8318</v>
      </c>
      <c r="U2392" s="19">
        <f t="shared" si="226"/>
        <v>42008.262314814812</v>
      </c>
      <c r="V2392">
        <f t="shared" si="227"/>
        <v>2014</v>
      </c>
    </row>
    <row r="2393" spans="1:22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9">
        <f t="shared" si="224"/>
        <v>42094.752824074079</v>
      </c>
      <c r="K2393">
        <v>1425236644</v>
      </c>
      <c r="L2393" s="19">
        <f t="shared" si="225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 t="shared" si="222"/>
        <v>0</v>
      </c>
      <c r="R2393">
        <f t="shared" si="223"/>
        <v>25</v>
      </c>
      <c r="S2393" t="s">
        <v>8317</v>
      </c>
      <c r="T2393" t="s">
        <v>8318</v>
      </c>
      <c r="U2393" s="19">
        <f t="shared" si="226"/>
        <v>42094.752824074079</v>
      </c>
      <c r="V2393">
        <f t="shared" si="227"/>
        <v>2015</v>
      </c>
    </row>
    <row r="2394" spans="1:22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9">
        <f t="shared" si="224"/>
        <v>42306.120636574073</v>
      </c>
      <c r="K2394">
        <v>1443495223</v>
      </c>
      <c r="L2394" s="19">
        <f t="shared" si="225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222"/>
        <v>0</v>
      </c>
      <c r="R2394">
        <f t="shared" si="223"/>
        <v>0</v>
      </c>
      <c r="S2394" t="s">
        <v>8317</v>
      </c>
      <c r="T2394" t="s">
        <v>8318</v>
      </c>
      <c r="U2394" s="19">
        <f t="shared" si="226"/>
        <v>42306.120636574073</v>
      </c>
      <c r="V2394">
        <f t="shared" si="227"/>
        <v>2015</v>
      </c>
    </row>
    <row r="2395" spans="1:22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9">
        <f t="shared" si="224"/>
        <v>42224.648344907408</v>
      </c>
      <c r="K2395">
        <v>1436456017</v>
      </c>
      <c r="L2395" s="19">
        <f t="shared" si="225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222"/>
        <v>0</v>
      </c>
      <c r="R2395">
        <f t="shared" si="223"/>
        <v>50</v>
      </c>
      <c r="S2395" t="s">
        <v>8317</v>
      </c>
      <c r="T2395" t="s">
        <v>8318</v>
      </c>
      <c r="U2395" s="19">
        <f t="shared" si="226"/>
        <v>42224.648344907408</v>
      </c>
      <c r="V2395">
        <f t="shared" si="227"/>
        <v>2015</v>
      </c>
    </row>
    <row r="2396" spans="1:22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9">
        <f t="shared" si="224"/>
        <v>42061.362187499995</v>
      </c>
      <c r="K2396">
        <v>1422348093</v>
      </c>
      <c r="L2396" s="19">
        <f t="shared" si="225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222"/>
        <v>0</v>
      </c>
      <c r="R2396">
        <f t="shared" si="223"/>
        <v>1.5</v>
      </c>
      <c r="S2396" t="s">
        <v>8317</v>
      </c>
      <c r="T2396" t="s">
        <v>8318</v>
      </c>
      <c r="U2396" s="19">
        <f t="shared" si="226"/>
        <v>42061.362187499995</v>
      </c>
      <c r="V2396">
        <f t="shared" si="227"/>
        <v>2015</v>
      </c>
    </row>
    <row r="2397" spans="1:22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9">
        <f t="shared" si="224"/>
        <v>42745.372916666667</v>
      </c>
      <c r="K2397">
        <v>1481597687</v>
      </c>
      <c r="L2397" s="19">
        <f t="shared" si="225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 t="shared" si="222"/>
        <v>0</v>
      </c>
      <c r="R2397">
        <f t="shared" si="223"/>
        <v>0</v>
      </c>
      <c r="S2397" t="s">
        <v>8317</v>
      </c>
      <c r="T2397" t="s">
        <v>8318</v>
      </c>
      <c r="U2397" s="19">
        <f t="shared" si="226"/>
        <v>42745.372916666667</v>
      </c>
      <c r="V2397">
        <f t="shared" si="227"/>
        <v>2016</v>
      </c>
    </row>
    <row r="2398" spans="1:22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9">
        <f t="shared" si="224"/>
        <v>42292.849050925928</v>
      </c>
      <c r="K2398">
        <v>1442348558</v>
      </c>
      <c r="L2398" s="19">
        <f t="shared" si="225"/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222"/>
        <v>0</v>
      </c>
      <c r="R2398">
        <f t="shared" si="223"/>
        <v>10</v>
      </c>
      <c r="S2398" t="s">
        <v>8317</v>
      </c>
      <c r="T2398" t="s">
        <v>8318</v>
      </c>
      <c r="U2398" s="19">
        <f t="shared" si="226"/>
        <v>42292.849050925928</v>
      </c>
      <c r="V2398">
        <f t="shared" si="227"/>
        <v>2015</v>
      </c>
    </row>
    <row r="2399" spans="1:22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9">
        <f t="shared" si="224"/>
        <v>42006.88490740741</v>
      </c>
      <c r="K2399">
        <v>1417641256</v>
      </c>
      <c r="L2399" s="19">
        <f t="shared" si="225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222"/>
        <v>0</v>
      </c>
      <c r="R2399">
        <f t="shared" si="223"/>
        <v>0</v>
      </c>
      <c r="S2399" t="s">
        <v>8317</v>
      </c>
      <c r="T2399" t="s">
        <v>8318</v>
      </c>
      <c r="U2399" s="19">
        <f t="shared" si="226"/>
        <v>42006.88490740741</v>
      </c>
      <c r="V2399">
        <f t="shared" si="227"/>
        <v>2014</v>
      </c>
    </row>
    <row r="2400" spans="1:22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9">
        <f t="shared" si="224"/>
        <v>42187.916481481487</v>
      </c>
      <c r="K2400">
        <v>1433282384</v>
      </c>
      <c r="L2400" s="19">
        <f t="shared" si="225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222"/>
        <v>0</v>
      </c>
      <c r="R2400">
        <f t="shared" si="223"/>
        <v>0</v>
      </c>
      <c r="S2400" t="s">
        <v>8317</v>
      </c>
      <c r="T2400" t="s">
        <v>8318</v>
      </c>
      <c r="U2400" s="19">
        <f t="shared" si="226"/>
        <v>42187.916481481487</v>
      </c>
      <c r="V2400">
        <f t="shared" si="227"/>
        <v>2015</v>
      </c>
    </row>
    <row r="2401" spans="1:22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9">
        <f t="shared" si="224"/>
        <v>41991.853078703702</v>
      </c>
      <c r="K2401">
        <v>1415910506</v>
      </c>
      <c r="L2401" s="19">
        <f t="shared" si="225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222"/>
        <v>0</v>
      </c>
      <c r="R2401">
        <f t="shared" si="223"/>
        <v>0</v>
      </c>
      <c r="S2401" t="s">
        <v>8317</v>
      </c>
      <c r="T2401" t="s">
        <v>8318</v>
      </c>
      <c r="U2401" s="19">
        <f t="shared" si="226"/>
        <v>41991.853078703702</v>
      </c>
      <c r="V2401">
        <f t="shared" si="227"/>
        <v>2014</v>
      </c>
    </row>
    <row r="2402" spans="1:22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9">
        <f t="shared" si="224"/>
        <v>42474.268101851849</v>
      </c>
      <c r="K2402">
        <v>1458023164</v>
      </c>
      <c r="L2402" s="19">
        <f t="shared" si="225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222"/>
        <v>0</v>
      </c>
      <c r="R2402">
        <f t="shared" si="223"/>
        <v>0</v>
      </c>
      <c r="S2402" t="s">
        <v>8317</v>
      </c>
      <c r="T2402" t="s">
        <v>8318</v>
      </c>
      <c r="U2402" s="19">
        <f t="shared" si="226"/>
        <v>42474.268101851849</v>
      </c>
      <c r="V2402">
        <f t="shared" si="227"/>
        <v>2016</v>
      </c>
    </row>
    <row r="2403" spans="1:22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9">
        <f t="shared" si="224"/>
        <v>42434.822870370372</v>
      </c>
      <c r="K2403">
        <v>1452023096</v>
      </c>
      <c r="L2403" s="19">
        <f t="shared" si="225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222"/>
        <v>1</v>
      </c>
      <c r="R2403">
        <f t="shared" si="223"/>
        <v>22.33</v>
      </c>
      <c r="S2403" t="s">
        <v>8334</v>
      </c>
      <c r="T2403" t="s">
        <v>8335</v>
      </c>
      <c r="U2403" s="19">
        <f t="shared" si="226"/>
        <v>42434.822870370372</v>
      </c>
      <c r="V2403">
        <f t="shared" si="227"/>
        <v>2016</v>
      </c>
    </row>
    <row r="2404" spans="1:22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9">
        <f t="shared" si="224"/>
        <v>42137.679756944446</v>
      </c>
      <c r="K2404">
        <v>1428941931</v>
      </c>
      <c r="L2404" s="19">
        <f t="shared" si="225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222"/>
        <v>0</v>
      </c>
      <c r="R2404">
        <f t="shared" si="223"/>
        <v>52</v>
      </c>
      <c r="S2404" t="s">
        <v>8334</v>
      </c>
      <c r="T2404" t="s">
        <v>8335</v>
      </c>
      <c r="U2404" s="19">
        <f t="shared" si="226"/>
        <v>42137.679756944446</v>
      </c>
      <c r="V2404">
        <f t="shared" si="227"/>
        <v>2015</v>
      </c>
    </row>
    <row r="2405" spans="1:22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9">
        <f t="shared" si="224"/>
        <v>42459.840949074074</v>
      </c>
      <c r="K2405">
        <v>1454188258</v>
      </c>
      <c r="L2405" s="19">
        <f t="shared" si="225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 t="shared" si="222"/>
        <v>17</v>
      </c>
      <c r="R2405">
        <f t="shared" si="223"/>
        <v>16.829999999999998</v>
      </c>
      <c r="S2405" t="s">
        <v>8334</v>
      </c>
      <c r="T2405" t="s">
        <v>8335</v>
      </c>
      <c r="U2405" s="19">
        <f t="shared" si="226"/>
        <v>42459.840949074074</v>
      </c>
      <c r="V2405">
        <f t="shared" si="227"/>
        <v>2016</v>
      </c>
    </row>
    <row r="2406" spans="1:22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9">
        <f t="shared" si="224"/>
        <v>42372.03943287037</v>
      </c>
      <c r="K2406">
        <v>1449190607</v>
      </c>
      <c r="L2406" s="19">
        <f t="shared" si="225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222"/>
        <v>0</v>
      </c>
      <c r="R2406">
        <f t="shared" si="223"/>
        <v>0</v>
      </c>
      <c r="S2406" t="s">
        <v>8334</v>
      </c>
      <c r="T2406" t="s">
        <v>8335</v>
      </c>
      <c r="U2406" s="19">
        <f t="shared" si="226"/>
        <v>42372.03943287037</v>
      </c>
      <c r="V2406">
        <f t="shared" si="227"/>
        <v>2015</v>
      </c>
    </row>
    <row r="2407" spans="1:22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9">
        <f t="shared" si="224"/>
        <v>42616.585358796292</v>
      </c>
      <c r="K2407">
        <v>1471096975</v>
      </c>
      <c r="L2407" s="19">
        <f t="shared" si="225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222"/>
        <v>23</v>
      </c>
      <c r="R2407">
        <f t="shared" si="223"/>
        <v>56.3</v>
      </c>
      <c r="S2407" t="s">
        <v>8334</v>
      </c>
      <c r="T2407" t="s">
        <v>8335</v>
      </c>
      <c r="U2407" s="19">
        <f t="shared" si="226"/>
        <v>42616.585358796292</v>
      </c>
      <c r="V2407">
        <f t="shared" si="227"/>
        <v>2016</v>
      </c>
    </row>
    <row r="2408" spans="1:22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9">
        <f t="shared" si="224"/>
        <v>42023.110995370371</v>
      </c>
      <c r="K2408">
        <v>1418179190</v>
      </c>
      <c r="L2408" s="19">
        <f t="shared" si="225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222"/>
        <v>41</v>
      </c>
      <c r="R2408">
        <f t="shared" si="223"/>
        <v>84.06</v>
      </c>
      <c r="S2408" t="s">
        <v>8334</v>
      </c>
      <c r="T2408" t="s">
        <v>8335</v>
      </c>
      <c r="U2408" s="19">
        <f t="shared" si="226"/>
        <v>42023.110995370371</v>
      </c>
      <c r="V2408">
        <f t="shared" si="227"/>
        <v>2014</v>
      </c>
    </row>
    <row r="2409" spans="1:22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9">
        <f t="shared" si="224"/>
        <v>42105.25</v>
      </c>
      <c r="K2409">
        <v>1426772928</v>
      </c>
      <c r="L2409" s="19">
        <f t="shared" si="225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222"/>
        <v>25</v>
      </c>
      <c r="R2409">
        <f t="shared" si="223"/>
        <v>168.39</v>
      </c>
      <c r="S2409" t="s">
        <v>8334</v>
      </c>
      <c r="T2409" t="s">
        <v>8335</v>
      </c>
      <c r="U2409" s="19">
        <f t="shared" si="226"/>
        <v>42105.25</v>
      </c>
      <c r="V2409">
        <f t="shared" si="227"/>
        <v>2015</v>
      </c>
    </row>
    <row r="2410" spans="1:22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9">
        <f t="shared" si="224"/>
        <v>41949.182372685187</v>
      </c>
      <c r="K2410">
        <v>1412652157</v>
      </c>
      <c r="L2410" s="19">
        <f t="shared" si="225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 t="shared" si="222"/>
        <v>0</v>
      </c>
      <c r="R2410">
        <f t="shared" si="223"/>
        <v>15</v>
      </c>
      <c r="S2410" t="s">
        <v>8334</v>
      </c>
      <c r="T2410" t="s">
        <v>8335</v>
      </c>
      <c r="U2410" s="19">
        <f t="shared" si="226"/>
        <v>41949.182372685187</v>
      </c>
      <c r="V2410">
        <f t="shared" si="227"/>
        <v>2014</v>
      </c>
    </row>
    <row r="2411" spans="1:22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9">
        <f t="shared" si="224"/>
        <v>42234.875868055555</v>
      </c>
      <c r="K2411">
        <v>1437339675</v>
      </c>
      <c r="L2411" s="19">
        <f t="shared" si="225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222"/>
        <v>2</v>
      </c>
      <c r="R2411">
        <f t="shared" si="223"/>
        <v>76.67</v>
      </c>
      <c r="S2411" t="s">
        <v>8334</v>
      </c>
      <c r="T2411" t="s">
        <v>8335</v>
      </c>
      <c r="U2411" s="19">
        <f t="shared" si="226"/>
        <v>42234.875868055555</v>
      </c>
      <c r="V2411">
        <f t="shared" si="227"/>
        <v>2015</v>
      </c>
    </row>
    <row r="2412" spans="1:22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9">
        <f t="shared" si="224"/>
        <v>42254.408275462964</v>
      </c>
      <c r="K2412">
        <v>1439027275</v>
      </c>
      <c r="L2412" s="19">
        <f t="shared" si="225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222"/>
        <v>0</v>
      </c>
      <c r="R2412">
        <f t="shared" si="223"/>
        <v>0</v>
      </c>
      <c r="S2412" t="s">
        <v>8334</v>
      </c>
      <c r="T2412" t="s">
        <v>8335</v>
      </c>
      <c r="U2412" s="19">
        <f t="shared" si="226"/>
        <v>42254.408275462964</v>
      </c>
      <c r="V2412">
        <f t="shared" si="227"/>
        <v>2015</v>
      </c>
    </row>
    <row r="2413" spans="1:22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9">
        <f t="shared" si="224"/>
        <v>42241.732430555552</v>
      </c>
      <c r="K2413">
        <v>1437932082</v>
      </c>
      <c r="L2413" s="19">
        <f t="shared" si="225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222"/>
        <v>1</v>
      </c>
      <c r="R2413">
        <f t="shared" si="223"/>
        <v>50.33</v>
      </c>
      <c r="S2413" t="s">
        <v>8334</v>
      </c>
      <c r="T2413" t="s">
        <v>8335</v>
      </c>
      <c r="U2413" s="19">
        <f t="shared" si="226"/>
        <v>42241.732430555552</v>
      </c>
      <c r="V2413">
        <f t="shared" si="227"/>
        <v>2015</v>
      </c>
    </row>
    <row r="2414" spans="1:22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9">
        <f t="shared" si="224"/>
        <v>42700.778622685189</v>
      </c>
      <c r="K2414">
        <v>1476294073</v>
      </c>
      <c r="L2414" s="19">
        <f t="shared" si="225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 t="shared" si="222"/>
        <v>0</v>
      </c>
      <c r="R2414">
        <f t="shared" si="223"/>
        <v>0</v>
      </c>
      <c r="S2414" t="s">
        <v>8334</v>
      </c>
      <c r="T2414" t="s">
        <v>8335</v>
      </c>
      <c r="U2414" s="19">
        <f t="shared" si="226"/>
        <v>42700.778622685189</v>
      </c>
      <c r="V2414">
        <f t="shared" si="227"/>
        <v>2016</v>
      </c>
    </row>
    <row r="2415" spans="1:22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9">
        <f t="shared" si="224"/>
        <v>41790.979166666664</v>
      </c>
      <c r="K2415">
        <v>1398911882</v>
      </c>
      <c r="L2415" s="19">
        <f t="shared" si="225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222"/>
        <v>1</v>
      </c>
      <c r="R2415">
        <f t="shared" si="223"/>
        <v>8.33</v>
      </c>
      <c r="S2415" t="s">
        <v>8334</v>
      </c>
      <c r="T2415" t="s">
        <v>8335</v>
      </c>
      <c r="U2415" s="19">
        <f t="shared" si="226"/>
        <v>41790.979166666664</v>
      </c>
      <c r="V2415">
        <f t="shared" si="227"/>
        <v>2014</v>
      </c>
    </row>
    <row r="2416" spans="1:22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9">
        <f t="shared" si="224"/>
        <v>42238.165972222225</v>
      </c>
      <c r="K2416">
        <v>1436805660</v>
      </c>
      <c r="L2416" s="19">
        <f t="shared" si="225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222"/>
        <v>3</v>
      </c>
      <c r="R2416">
        <f t="shared" si="223"/>
        <v>35.380000000000003</v>
      </c>
      <c r="S2416" t="s">
        <v>8334</v>
      </c>
      <c r="T2416" t="s">
        <v>8335</v>
      </c>
      <c r="U2416" s="19">
        <f t="shared" si="226"/>
        <v>42238.165972222225</v>
      </c>
      <c r="V2416">
        <f t="shared" si="227"/>
        <v>2015</v>
      </c>
    </row>
    <row r="2417" spans="1:22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9">
        <f t="shared" si="224"/>
        <v>42566.862800925926</v>
      </c>
      <c r="K2417">
        <v>1466023346</v>
      </c>
      <c r="L2417" s="19">
        <f t="shared" si="225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222"/>
        <v>1</v>
      </c>
      <c r="R2417">
        <f t="shared" si="223"/>
        <v>55.83</v>
      </c>
      <c r="S2417" t="s">
        <v>8334</v>
      </c>
      <c r="T2417" t="s">
        <v>8335</v>
      </c>
      <c r="U2417" s="19">
        <f t="shared" si="226"/>
        <v>42566.862800925926</v>
      </c>
      <c r="V2417">
        <f t="shared" si="227"/>
        <v>2016</v>
      </c>
    </row>
    <row r="2418" spans="1:22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9">
        <f t="shared" si="224"/>
        <v>42077.625</v>
      </c>
      <c r="K2418">
        <v>1421343743</v>
      </c>
      <c r="L2418" s="19">
        <f t="shared" si="225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 t="shared" si="222"/>
        <v>0</v>
      </c>
      <c r="R2418">
        <f t="shared" si="223"/>
        <v>5</v>
      </c>
      <c r="S2418" t="s">
        <v>8334</v>
      </c>
      <c r="T2418" t="s">
        <v>8335</v>
      </c>
      <c r="U2418" s="19">
        <f t="shared" si="226"/>
        <v>42077.625</v>
      </c>
      <c r="V2418">
        <f t="shared" si="227"/>
        <v>2015</v>
      </c>
    </row>
    <row r="2419" spans="1:22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9">
        <f t="shared" si="224"/>
        <v>41861.884108796294</v>
      </c>
      <c r="K2419">
        <v>1405113187</v>
      </c>
      <c r="L2419" s="19">
        <f t="shared" si="225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222"/>
        <v>0</v>
      </c>
      <c r="R2419">
        <f t="shared" si="223"/>
        <v>0</v>
      </c>
      <c r="S2419" t="s">
        <v>8334</v>
      </c>
      <c r="T2419" t="s">
        <v>8335</v>
      </c>
      <c r="U2419" s="19">
        <f t="shared" si="226"/>
        <v>41861.884108796294</v>
      </c>
      <c r="V2419">
        <f t="shared" si="227"/>
        <v>2014</v>
      </c>
    </row>
    <row r="2420" spans="1:22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9">
        <f t="shared" si="224"/>
        <v>42087.815324074079</v>
      </c>
      <c r="K2420">
        <v>1422045244</v>
      </c>
      <c r="L2420" s="19">
        <f t="shared" si="225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 t="shared" si="222"/>
        <v>0</v>
      </c>
      <c r="R2420">
        <f t="shared" si="223"/>
        <v>1</v>
      </c>
      <c r="S2420" t="s">
        <v>8334</v>
      </c>
      <c r="T2420" t="s">
        <v>8335</v>
      </c>
      <c r="U2420" s="19">
        <f t="shared" si="226"/>
        <v>42087.815324074079</v>
      </c>
      <c r="V2420">
        <f t="shared" si="227"/>
        <v>2015</v>
      </c>
    </row>
    <row r="2421" spans="1:22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9">
        <f t="shared" si="224"/>
        <v>42053.738298611104</v>
      </c>
      <c r="K2421">
        <v>1419097389</v>
      </c>
      <c r="L2421" s="19">
        <f t="shared" si="225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 t="shared" si="222"/>
        <v>0</v>
      </c>
      <c r="R2421">
        <f t="shared" si="223"/>
        <v>0</v>
      </c>
      <c r="S2421" t="s">
        <v>8334</v>
      </c>
      <c r="T2421" t="s">
        <v>8335</v>
      </c>
      <c r="U2421" s="19">
        <f t="shared" si="226"/>
        <v>42053.738298611104</v>
      </c>
      <c r="V2421">
        <f t="shared" si="227"/>
        <v>2014</v>
      </c>
    </row>
    <row r="2422" spans="1:22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9">
        <f t="shared" si="224"/>
        <v>41953.070543981477</v>
      </c>
      <c r="K2422">
        <v>1410396095</v>
      </c>
      <c r="L2422" s="19">
        <f t="shared" si="225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222"/>
        <v>15</v>
      </c>
      <c r="R2422">
        <f t="shared" si="223"/>
        <v>69.47</v>
      </c>
      <c r="S2422" t="s">
        <v>8334</v>
      </c>
      <c r="T2422" t="s">
        <v>8335</v>
      </c>
      <c r="U2422" s="19">
        <f t="shared" si="226"/>
        <v>41953.070543981477</v>
      </c>
      <c r="V2422">
        <f t="shared" si="227"/>
        <v>2014</v>
      </c>
    </row>
    <row r="2423" spans="1:22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9">
        <f t="shared" si="224"/>
        <v>42056.687453703707</v>
      </c>
      <c r="K2423">
        <v>1421944196</v>
      </c>
      <c r="L2423" s="19">
        <f t="shared" si="225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222"/>
        <v>0</v>
      </c>
      <c r="R2423">
        <f t="shared" si="223"/>
        <v>1</v>
      </c>
      <c r="S2423" t="s">
        <v>8334</v>
      </c>
      <c r="T2423" t="s">
        <v>8335</v>
      </c>
      <c r="U2423" s="19">
        <f t="shared" si="226"/>
        <v>42056.687453703707</v>
      </c>
      <c r="V2423">
        <f t="shared" si="227"/>
        <v>2015</v>
      </c>
    </row>
    <row r="2424" spans="1:22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9">
        <f t="shared" si="224"/>
        <v>42074.683287037042</v>
      </c>
      <c r="K2424">
        <v>1423502636</v>
      </c>
      <c r="L2424" s="19">
        <f t="shared" si="225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 t="shared" si="222"/>
        <v>0</v>
      </c>
      <c r="R2424">
        <f t="shared" si="223"/>
        <v>1</v>
      </c>
      <c r="S2424" t="s">
        <v>8334</v>
      </c>
      <c r="T2424" t="s">
        <v>8335</v>
      </c>
      <c r="U2424" s="19">
        <f t="shared" si="226"/>
        <v>42074.683287037042</v>
      </c>
      <c r="V2424">
        <f t="shared" si="227"/>
        <v>2015</v>
      </c>
    </row>
    <row r="2425" spans="1:22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9">
        <f t="shared" si="224"/>
        <v>42004.704745370371</v>
      </c>
      <c r="K2425">
        <v>1417452890</v>
      </c>
      <c r="L2425" s="19">
        <f t="shared" si="225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222"/>
        <v>0</v>
      </c>
      <c r="R2425">
        <f t="shared" si="223"/>
        <v>8</v>
      </c>
      <c r="S2425" t="s">
        <v>8334</v>
      </c>
      <c r="T2425" t="s">
        <v>8335</v>
      </c>
      <c r="U2425" s="19">
        <f t="shared" si="226"/>
        <v>42004.704745370371</v>
      </c>
      <c r="V2425">
        <f t="shared" si="227"/>
        <v>2014</v>
      </c>
    </row>
    <row r="2426" spans="1:22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9">
        <f t="shared" si="224"/>
        <v>41939.892453703702</v>
      </c>
      <c r="K2426">
        <v>1411853108</v>
      </c>
      <c r="L2426" s="19">
        <f t="shared" si="225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222"/>
        <v>1</v>
      </c>
      <c r="R2426">
        <f t="shared" si="223"/>
        <v>34.44</v>
      </c>
      <c r="S2426" t="s">
        <v>8334</v>
      </c>
      <c r="T2426" t="s">
        <v>8335</v>
      </c>
      <c r="U2426" s="19">
        <f t="shared" si="226"/>
        <v>41939.892453703702</v>
      </c>
      <c r="V2426">
        <f t="shared" si="227"/>
        <v>2014</v>
      </c>
    </row>
    <row r="2427" spans="1:22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9">
        <f t="shared" si="224"/>
        <v>42517.919444444444</v>
      </c>
      <c r="K2427">
        <v>1463090149</v>
      </c>
      <c r="L2427" s="19">
        <f t="shared" si="225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 t="shared" si="222"/>
        <v>0</v>
      </c>
      <c r="R2427">
        <f t="shared" si="223"/>
        <v>1</v>
      </c>
      <c r="S2427" t="s">
        <v>8334</v>
      </c>
      <c r="T2427" t="s">
        <v>8335</v>
      </c>
      <c r="U2427" s="19">
        <f t="shared" si="226"/>
        <v>42517.919444444444</v>
      </c>
      <c r="V2427">
        <f t="shared" si="227"/>
        <v>2016</v>
      </c>
    </row>
    <row r="2428" spans="1:22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9">
        <f t="shared" si="224"/>
        <v>42224.170046296291</v>
      </c>
      <c r="K2428">
        <v>1433822692</v>
      </c>
      <c r="L2428" s="19">
        <f t="shared" si="225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 t="shared" si="222"/>
        <v>0</v>
      </c>
      <c r="R2428">
        <f t="shared" si="223"/>
        <v>0</v>
      </c>
      <c r="S2428" t="s">
        <v>8334</v>
      </c>
      <c r="T2428" t="s">
        <v>8335</v>
      </c>
      <c r="U2428" s="19">
        <f t="shared" si="226"/>
        <v>42224.170046296291</v>
      </c>
      <c r="V2428">
        <f t="shared" si="227"/>
        <v>2015</v>
      </c>
    </row>
    <row r="2429" spans="1:22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9">
        <f t="shared" si="224"/>
        <v>42452.277002314819</v>
      </c>
      <c r="K2429">
        <v>1455262733</v>
      </c>
      <c r="L2429" s="19">
        <f t="shared" si="225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 t="shared" si="222"/>
        <v>0</v>
      </c>
      <c r="R2429">
        <f t="shared" si="223"/>
        <v>1</v>
      </c>
      <c r="S2429" t="s">
        <v>8334</v>
      </c>
      <c r="T2429" t="s">
        <v>8335</v>
      </c>
      <c r="U2429" s="19">
        <f t="shared" si="226"/>
        <v>42452.277002314819</v>
      </c>
      <c r="V2429">
        <f t="shared" si="227"/>
        <v>2016</v>
      </c>
    </row>
    <row r="2430" spans="1:22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9">
        <f t="shared" si="224"/>
        <v>42075.742488425924</v>
      </c>
      <c r="K2430">
        <v>1423594151</v>
      </c>
      <c r="L2430" s="19">
        <f t="shared" si="225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 t="shared" si="222"/>
        <v>0</v>
      </c>
      <c r="R2430">
        <f t="shared" si="223"/>
        <v>1</v>
      </c>
      <c r="S2430" t="s">
        <v>8334</v>
      </c>
      <c r="T2430" t="s">
        <v>8335</v>
      </c>
      <c r="U2430" s="19">
        <f t="shared" si="226"/>
        <v>42075.742488425924</v>
      </c>
      <c r="V2430">
        <f t="shared" si="227"/>
        <v>2015</v>
      </c>
    </row>
    <row r="2431" spans="1:22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9">
        <f t="shared" si="224"/>
        <v>42771.697222222225</v>
      </c>
      <c r="K2431">
        <v>1483131966</v>
      </c>
      <c r="L2431" s="19">
        <f t="shared" si="225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222"/>
        <v>1</v>
      </c>
      <c r="R2431">
        <f t="shared" si="223"/>
        <v>501.25</v>
      </c>
      <c r="S2431" t="s">
        <v>8334</v>
      </c>
      <c r="T2431" t="s">
        <v>8335</v>
      </c>
      <c r="U2431" s="19">
        <f t="shared" si="226"/>
        <v>42771.697222222225</v>
      </c>
      <c r="V2431">
        <f t="shared" si="227"/>
        <v>2016</v>
      </c>
    </row>
    <row r="2432" spans="1:22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9">
        <f t="shared" si="224"/>
        <v>42412.130833333329</v>
      </c>
      <c r="K2432">
        <v>1452654504</v>
      </c>
      <c r="L2432" s="19">
        <f t="shared" si="225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222"/>
        <v>1</v>
      </c>
      <c r="R2432">
        <f t="shared" si="223"/>
        <v>10.5</v>
      </c>
      <c r="S2432" t="s">
        <v>8334</v>
      </c>
      <c r="T2432" t="s">
        <v>8335</v>
      </c>
      <c r="U2432" s="19">
        <f t="shared" si="226"/>
        <v>42412.130833333329</v>
      </c>
      <c r="V2432">
        <f t="shared" si="227"/>
        <v>2016</v>
      </c>
    </row>
    <row r="2433" spans="1:22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9">
        <f t="shared" si="224"/>
        <v>42549.099687499998</v>
      </c>
      <c r="K2433">
        <v>1461896613</v>
      </c>
      <c r="L2433" s="19">
        <f t="shared" si="225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222"/>
        <v>0</v>
      </c>
      <c r="R2433">
        <f t="shared" si="223"/>
        <v>1</v>
      </c>
      <c r="S2433" t="s">
        <v>8334</v>
      </c>
      <c r="T2433" t="s">
        <v>8335</v>
      </c>
      <c r="U2433" s="19">
        <f t="shared" si="226"/>
        <v>42549.099687499998</v>
      </c>
      <c r="V2433">
        <f t="shared" si="227"/>
        <v>2016</v>
      </c>
    </row>
    <row r="2434" spans="1:22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9">
        <f t="shared" si="224"/>
        <v>42071.218715277777</v>
      </c>
      <c r="K2434">
        <v>1423199697</v>
      </c>
      <c r="L2434" s="19">
        <f t="shared" si="225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ref="Q2434:Q2497" si="228">ROUND(E2434/D2434*100,0)</f>
        <v>0</v>
      </c>
      <c r="R2434">
        <f t="shared" ref="R2434:R2497" si="229">IFERROR(ROUND(E2434/N2434,2),0)</f>
        <v>1</v>
      </c>
      <c r="S2434" t="s">
        <v>8334</v>
      </c>
      <c r="T2434" t="s">
        <v>8335</v>
      </c>
      <c r="U2434" s="19">
        <f t="shared" si="226"/>
        <v>42071.218715277777</v>
      </c>
      <c r="V2434">
        <f t="shared" si="227"/>
        <v>2015</v>
      </c>
    </row>
    <row r="2435" spans="1:22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9">
        <f t="shared" ref="J2435:J2498" si="230">(((I2435/60)/60)/24)+DATE(1970,1,1)</f>
        <v>42427.89980324074</v>
      </c>
      <c r="K2435">
        <v>1454016943</v>
      </c>
      <c r="L2435" s="19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si="228"/>
        <v>0</v>
      </c>
      <c r="R2435">
        <f t="shared" si="229"/>
        <v>0</v>
      </c>
      <c r="S2435" t="s">
        <v>8334</v>
      </c>
      <c r="T2435" t="s">
        <v>8335</v>
      </c>
      <c r="U2435" s="19">
        <f t="shared" ref="U2435:U2498" si="232">(((I2435/60)/60)/24)+DATE(1970,1,1)</f>
        <v>42427.89980324074</v>
      </c>
      <c r="V2435">
        <f t="shared" ref="V2435:V2498" si="233">YEAR(L2435)</f>
        <v>2016</v>
      </c>
    </row>
    <row r="2436" spans="1:22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9">
        <f t="shared" si="230"/>
        <v>42220.18604166666</v>
      </c>
      <c r="K2436">
        <v>1435206474</v>
      </c>
      <c r="L2436" s="19">
        <f t="shared" si="231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 t="shared" si="228"/>
        <v>0</v>
      </c>
      <c r="R2436">
        <f t="shared" si="229"/>
        <v>13</v>
      </c>
      <c r="S2436" t="s">
        <v>8334</v>
      </c>
      <c r="T2436" t="s">
        <v>8335</v>
      </c>
      <c r="U2436" s="19">
        <f t="shared" si="232"/>
        <v>42220.18604166666</v>
      </c>
      <c r="V2436">
        <f t="shared" si="233"/>
        <v>2015</v>
      </c>
    </row>
    <row r="2437" spans="1:22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9">
        <f t="shared" si="230"/>
        <v>42282.277615740735</v>
      </c>
      <c r="K2437">
        <v>1441435186</v>
      </c>
      <c r="L2437" s="19">
        <f t="shared" si="231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 t="shared" si="228"/>
        <v>0</v>
      </c>
      <c r="R2437">
        <f t="shared" si="229"/>
        <v>306</v>
      </c>
      <c r="S2437" t="s">
        <v>8334</v>
      </c>
      <c r="T2437" t="s">
        <v>8335</v>
      </c>
      <c r="U2437" s="19">
        <f t="shared" si="232"/>
        <v>42282.277615740735</v>
      </c>
      <c r="V2437">
        <f t="shared" si="233"/>
        <v>2015</v>
      </c>
    </row>
    <row r="2438" spans="1:22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9">
        <f t="shared" si="230"/>
        <v>42398.615393518514</v>
      </c>
      <c r="K2438">
        <v>1448894770</v>
      </c>
      <c r="L2438" s="19">
        <f t="shared" si="231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228"/>
        <v>0</v>
      </c>
      <c r="R2438">
        <f t="shared" si="229"/>
        <v>22.5</v>
      </c>
      <c r="S2438" t="s">
        <v>8334</v>
      </c>
      <c r="T2438" t="s">
        <v>8335</v>
      </c>
      <c r="U2438" s="19">
        <f t="shared" si="232"/>
        <v>42398.615393518514</v>
      </c>
      <c r="V2438">
        <f t="shared" si="233"/>
        <v>2015</v>
      </c>
    </row>
    <row r="2439" spans="1:22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9">
        <f t="shared" si="230"/>
        <v>42080.75</v>
      </c>
      <c r="K2439">
        <v>1422400188</v>
      </c>
      <c r="L2439" s="19">
        <f t="shared" si="231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 t="shared" si="228"/>
        <v>0</v>
      </c>
      <c r="R2439">
        <f t="shared" si="229"/>
        <v>0</v>
      </c>
      <c r="S2439" t="s">
        <v>8334</v>
      </c>
      <c r="T2439" t="s">
        <v>8335</v>
      </c>
      <c r="U2439" s="19">
        <f t="shared" si="232"/>
        <v>42080.75</v>
      </c>
      <c r="V2439">
        <f t="shared" si="233"/>
        <v>2015</v>
      </c>
    </row>
    <row r="2440" spans="1:22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9">
        <f t="shared" si="230"/>
        <v>42345.956736111111</v>
      </c>
      <c r="K2440">
        <v>1444341462</v>
      </c>
      <c r="L2440" s="19">
        <f t="shared" si="231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 t="shared" si="228"/>
        <v>0</v>
      </c>
      <c r="R2440">
        <f t="shared" si="229"/>
        <v>50</v>
      </c>
      <c r="S2440" t="s">
        <v>8334</v>
      </c>
      <c r="T2440" t="s">
        <v>8335</v>
      </c>
      <c r="U2440" s="19">
        <f t="shared" si="232"/>
        <v>42345.956736111111</v>
      </c>
      <c r="V2440">
        <f t="shared" si="233"/>
        <v>2015</v>
      </c>
    </row>
    <row r="2441" spans="1:22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9">
        <f t="shared" si="230"/>
        <v>42295.818622685183</v>
      </c>
      <c r="K2441">
        <v>1442605129</v>
      </c>
      <c r="L2441" s="19">
        <f t="shared" si="231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228"/>
        <v>0</v>
      </c>
      <c r="R2441">
        <f t="shared" si="229"/>
        <v>0</v>
      </c>
      <c r="S2441" t="s">
        <v>8334</v>
      </c>
      <c r="T2441" t="s">
        <v>8335</v>
      </c>
      <c r="U2441" s="19">
        <f t="shared" si="232"/>
        <v>42295.818622685183</v>
      </c>
      <c r="V2441">
        <f t="shared" si="233"/>
        <v>2015</v>
      </c>
    </row>
    <row r="2442" spans="1:22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9">
        <f t="shared" si="230"/>
        <v>42413.899456018517</v>
      </c>
      <c r="K2442">
        <v>1452807313</v>
      </c>
      <c r="L2442" s="19">
        <f t="shared" si="231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 t="shared" si="228"/>
        <v>0</v>
      </c>
      <c r="R2442">
        <f t="shared" si="229"/>
        <v>5</v>
      </c>
      <c r="S2442" t="s">
        <v>8334</v>
      </c>
      <c r="T2442" t="s">
        <v>8335</v>
      </c>
      <c r="U2442" s="19">
        <f t="shared" si="232"/>
        <v>42413.899456018517</v>
      </c>
      <c r="V2442">
        <f t="shared" si="233"/>
        <v>2016</v>
      </c>
    </row>
    <row r="2443" spans="1:22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9">
        <f t="shared" si="230"/>
        <v>42208.207638888889</v>
      </c>
      <c r="K2443">
        <v>1435806054</v>
      </c>
      <c r="L2443" s="19">
        <f t="shared" si="231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228"/>
        <v>108</v>
      </c>
      <c r="R2443">
        <f t="shared" si="229"/>
        <v>74.23</v>
      </c>
      <c r="S2443" t="s">
        <v>8334</v>
      </c>
      <c r="T2443" t="s">
        <v>8350</v>
      </c>
      <c r="U2443" s="19">
        <f t="shared" si="232"/>
        <v>42208.207638888889</v>
      </c>
      <c r="V2443">
        <f t="shared" si="233"/>
        <v>2015</v>
      </c>
    </row>
    <row r="2444" spans="1:22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9">
        <f t="shared" si="230"/>
        <v>42082.625324074077</v>
      </c>
      <c r="K2444">
        <v>1424188828</v>
      </c>
      <c r="L2444" s="19">
        <f t="shared" si="231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 t="shared" si="228"/>
        <v>126</v>
      </c>
      <c r="R2444">
        <f t="shared" si="229"/>
        <v>81.25</v>
      </c>
      <c r="S2444" t="s">
        <v>8334</v>
      </c>
      <c r="T2444" t="s">
        <v>8350</v>
      </c>
      <c r="U2444" s="19">
        <f t="shared" si="232"/>
        <v>42082.625324074077</v>
      </c>
      <c r="V2444">
        <f t="shared" si="233"/>
        <v>2015</v>
      </c>
    </row>
    <row r="2445" spans="1:22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9">
        <f t="shared" si="230"/>
        <v>41866.625254629631</v>
      </c>
      <c r="K2445">
        <v>1405522822</v>
      </c>
      <c r="L2445" s="19">
        <f t="shared" si="231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228"/>
        <v>203</v>
      </c>
      <c r="R2445">
        <f t="shared" si="229"/>
        <v>130.22999999999999</v>
      </c>
      <c r="S2445" t="s">
        <v>8334</v>
      </c>
      <c r="T2445" t="s">
        <v>8350</v>
      </c>
      <c r="U2445" s="19">
        <f t="shared" si="232"/>
        <v>41866.625254629631</v>
      </c>
      <c r="V2445">
        <f t="shared" si="233"/>
        <v>2014</v>
      </c>
    </row>
    <row r="2446" spans="1:22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9">
        <f t="shared" si="230"/>
        <v>42515.754525462966</v>
      </c>
      <c r="K2446">
        <v>1461607591</v>
      </c>
      <c r="L2446" s="19">
        <f t="shared" si="231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228"/>
        <v>109</v>
      </c>
      <c r="R2446">
        <f t="shared" si="229"/>
        <v>53.41</v>
      </c>
      <c r="S2446" t="s">
        <v>8334</v>
      </c>
      <c r="T2446" t="s">
        <v>8350</v>
      </c>
      <c r="U2446" s="19">
        <f t="shared" si="232"/>
        <v>42515.754525462966</v>
      </c>
      <c r="V2446">
        <f t="shared" si="233"/>
        <v>2016</v>
      </c>
    </row>
    <row r="2447" spans="1:22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9">
        <f t="shared" si="230"/>
        <v>42273.190057870372</v>
      </c>
      <c r="K2447">
        <v>1440650021</v>
      </c>
      <c r="L2447" s="19">
        <f t="shared" si="231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228"/>
        <v>173</v>
      </c>
      <c r="R2447">
        <f t="shared" si="229"/>
        <v>75.13</v>
      </c>
      <c r="S2447" t="s">
        <v>8334</v>
      </c>
      <c r="T2447" t="s">
        <v>8350</v>
      </c>
      <c r="U2447" s="19">
        <f t="shared" si="232"/>
        <v>42273.190057870372</v>
      </c>
      <c r="V2447">
        <f t="shared" si="233"/>
        <v>2015</v>
      </c>
    </row>
    <row r="2448" spans="1:22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9">
        <f t="shared" si="230"/>
        <v>42700.64434027778</v>
      </c>
      <c r="K2448">
        <v>1477578471</v>
      </c>
      <c r="L2448" s="19">
        <f t="shared" si="231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228"/>
        <v>168</v>
      </c>
      <c r="R2448">
        <f t="shared" si="229"/>
        <v>75.67</v>
      </c>
      <c r="S2448" t="s">
        <v>8334</v>
      </c>
      <c r="T2448" t="s">
        <v>8350</v>
      </c>
      <c r="U2448" s="19">
        <f t="shared" si="232"/>
        <v>42700.64434027778</v>
      </c>
      <c r="V2448">
        <f t="shared" si="233"/>
        <v>2016</v>
      </c>
    </row>
    <row r="2449" spans="1:22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9">
        <f t="shared" si="230"/>
        <v>42686.166666666672</v>
      </c>
      <c r="K2449">
        <v>1476184593</v>
      </c>
      <c r="L2449" s="19">
        <f t="shared" si="231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228"/>
        <v>427</v>
      </c>
      <c r="R2449">
        <f t="shared" si="229"/>
        <v>31.69</v>
      </c>
      <c r="S2449" t="s">
        <v>8334</v>
      </c>
      <c r="T2449" t="s">
        <v>8350</v>
      </c>
      <c r="U2449" s="19">
        <f t="shared" si="232"/>
        <v>42686.166666666672</v>
      </c>
      <c r="V2449">
        <f t="shared" si="233"/>
        <v>2016</v>
      </c>
    </row>
    <row r="2450" spans="1:22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9">
        <f t="shared" si="230"/>
        <v>42613.233333333337</v>
      </c>
      <c r="K2450">
        <v>1472110513</v>
      </c>
      <c r="L2450" s="19">
        <f t="shared" si="231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228"/>
        <v>108</v>
      </c>
      <c r="R2450">
        <f t="shared" si="229"/>
        <v>47.78</v>
      </c>
      <c r="S2450" t="s">
        <v>8334</v>
      </c>
      <c r="T2450" t="s">
        <v>8350</v>
      </c>
      <c r="U2450" s="19">
        <f t="shared" si="232"/>
        <v>42613.233333333337</v>
      </c>
      <c r="V2450">
        <f t="shared" si="233"/>
        <v>2016</v>
      </c>
    </row>
    <row r="2451" spans="1:22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9">
        <f t="shared" si="230"/>
        <v>41973.184201388889</v>
      </c>
      <c r="K2451">
        <v>1414725915</v>
      </c>
      <c r="L2451" s="19">
        <f t="shared" si="231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228"/>
        <v>108</v>
      </c>
      <c r="R2451">
        <f t="shared" si="229"/>
        <v>90</v>
      </c>
      <c r="S2451" t="s">
        <v>8334</v>
      </c>
      <c r="T2451" t="s">
        <v>8350</v>
      </c>
      <c r="U2451" s="19">
        <f t="shared" si="232"/>
        <v>41973.184201388889</v>
      </c>
      <c r="V2451">
        <f t="shared" si="233"/>
        <v>2014</v>
      </c>
    </row>
    <row r="2452" spans="1:22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9">
        <f t="shared" si="230"/>
        <v>41940.132638888892</v>
      </c>
      <c r="K2452">
        <v>1411177456</v>
      </c>
      <c r="L2452" s="19">
        <f t="shared" si="231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228"/>
        <v>102</v>
      </c>
      <c r="R2452">
        <f t="shared" si="229"/>
        <v>149.31</v>
      </c>
      <c r="S2452" t="s">
        <v>8334</v>
      </c>
      <c r="T2452" t="s">
        <v>8350</v>
      </c>
      <c r="U2452" s="19">
        <f t="shared" si="232"/>
        <v>41940.132638888892</v>
      </c>
      <c r="V2452">
        <f t="shared" si="233"/>
        <v>2014</v>
      </c>
    </row>
    <row r="2453" spans="1:22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9">
        <f t="shared" si="230"/>
        <v>42799.908449074079</v>
      </c>
      <c r="K2453">
        <v>1487022490</v>
      </c>
      <c r="L2453" s="19">
        <f t="shared" si="231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228"/>
        <v>115</v>
      </c>
      <c r="R2453">
        <f t="shared" si="229"/>
        <v>62.07</v>
      </c>
      <c r="S2453" t="s">
        <v>8334</v>
      </c>
      <c r="T2453" t="s">
        <v>8350</v>
      </c>
      <c r="U2453" s="19">
        <f t="shared" si="232"/>
        <v>42799.908449074079</v>
      </c>
      <c r="V2453">
        <f t="shared" si="233"/>
        <v>2017</v>
      </c>
    </row>
    <row r="2454" spans="1:22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9">
        <f t="shared" si="230"/>
        <v>42367.958333333328</v>
      </c>
      <c r="K2454">
        <v>1448914500</v>
      </c>
      <c r="L2454" s="19">
        <f t="shared" si="231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228"/>
        <v>134</v>
      </c>
      <c r="R2454">
        <f t="shared" si="229"/>
        <v>53.4</v>
      </c>
      <c r="S2454" t="s">
        <v>8334</v>
      </c>
      <c r="T2454" t="s">
        <v>8350</v>
      </c>
      <c r="U2454" s="19">
        <f t="shared" si="232"/>
        <v>42367.958333333328</v>
      </c>
      <c r="V2454">
        <f t="shared" si="233"/>
        <v>2015</v>
      </c>
    </row>
    <row r="2455" spans="1:22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9">
        <f t="shared" si="230"/>
        <v>42768.692233796297</v>
      </c>
      <c r="K2455">
        <v>1483461409</v>
      </c>
      <c r="L2455" s="19">
        <f t="shared" si="231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228"/>
        <v>155</v>
      </c>
      <c r="R2455">
        <f t="shared" si="229"/>
        <v>69.27</v>
      </c>
      <c r="S2455" t="s">
        <v>8334</v>
      </c>
      <c r="T2455" t="s">
        <v>8350</v>
      </c>
      <c r="U2455" s="19">
        <f t="shared" si="232"/>
        <v>42768.692233796297</v>
      </c>
      <c r="V2455">
        <f t="shared" si="233"/>
        <v>2017</v>
      </c>
    </row>
    <row r="2456" spans="1:22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9">
        <f t="shared" si="230"/>
        <v>42805.201481481476</v>
      </c>
      <c r="K2456">
        <v>1486183808</v>
      </c>
      <c r="L2456" s="19">
        <f t="shared" si="231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 t="shared" si="228"/>
        <v>101</v>
      </c>
      <c r="R2456">
        <f t="shared" si="229"/>
        <v>271.51</v>
      </c>
      <c r="S2456" t="s">
        <v>8334</v>
      </c>
      <c r="T2456" t="s">
        <v>8350</v>
      </c>
      <c r="U2456" s="19">
        <f t="shared" si="232"/>
        <v>42805.201481481476</v>
      </c>
      <c r="V2456">
        <f t="shared" si="233"/>
        <v>2017</v>
      </c>
    </row>
    <row r="2457" spans="1:22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9">
        <f t="shared" si="230"/>
        <v>42480.781828703708</v>
      </c>
      <c r="K2457">
        <v>1458758750</v>
      </c>
      <c r="L2457" s="19">
        <f t="shared" si="231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228"/>
        <v>182</v>
      </c>
      <c r="R2457">
        <f t="shared" si="229"/>
        <v>34.130000000000003</v>
      </c>
      <c r="S2457" t="s">
        <v>8334</v>
      </c>
      <c r="T2457" t="s">
        <v>8350</v>
      </c>
      <c r="U2457" s="19">
        <f t="shared" si="232"/>
        <v>42480.781828703708</v>
      </c>
      <c r="V2457">
        <f t="shared" si="233"/>
        <v>2016</v>
      </c>
    </row>
    <row r="2458" spans="1:22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9">
        <f t="shared" si="230"/>
        <v>42791.961099537039</v>
      </c>
      <c r="K2458">
        <v>1485471839</v>
      </c>
      <c r="L2458" s="19">
        <f t="shared" si="231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228"/>
        <v>181</v>
      </c>
      <c r="R2458">
        <f t="shared" si="229"/>
        <v>40.49</v>
      </c>
      <c r="S2458" t="s">
        <v>8334</v>
      </c>
      <c r="T2458" t="s">
        <v>8350</v>
      </c>
      <c r="U2458" s="19">
        <f t="shared" si="232"/>
        <v>42791.961099537039</v>
      </c>
      <c r="V2458">
        <f t="shared" si="233"/>
        <v>2017</v>
      </c>
    </row>
    <row r="2459" spans="1:22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9">
        <f t="shared" si="230"/>
        <v>42453.560833333337</v>
      </c>
      <c r="K2459">
        <v>1456237656</v>
      </c>
      <c r="L2459" s="19">
        <f t="shared" si="231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228"/>
        <v>102</v>
      </c>
      <c r="R2459">
        <f t="shared" si="229"/>
        <v>189.76</v>
      </c>
      <c r="S2459" t="s">
        <v>8334</v>
      </c>
      <c r="T2459" t="s">
        <v>8350</v>
      </c>
      <c r="U2459" s="19">
        <f t="shared" si="232"/>
        <v>42453.560833333337</v>
      </c>
      <c r="V2459">
        <f t="shared" si="233"/>
        <v>2016</v>
      </c>
    </row>
    <row r="2460" spans="1:22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9">
        <f t="shared" si="230"/>
        <v>42530.791666666672</v>
      </c>
      <c r="K2460">
        <v>1462481718</v>
      </c>
      <c r="L2460" s="19">
        <f t="shared" si="231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228"/>
        <v>110</v>
      </c>
      <c r="R2460">
        <f t="shared" si="229"/>
        <v>68.86</v>
      </c>
      <c r="S2460" t="s">
        <v>8334</v>
      </c>
      <c r="T2460" t="s">
        <v>8350</v>
      </c>
      <c r="U2460" s="19">
        <f t="shared" si="232"/>
        <v>42530.791666666672</v>
      </c>
      <c r="V2460">
        <f t="shared" si="233"/>
        <v>2016</v>
      </c>
    </row>
    <row r="2461" spans="1:22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9">
        <f t="shared" si="230"/>
        <v>42452.595891203702</v>
      </c>
      <c r="K2461">
        <v>1454858285</v>
      </c>
      <c r="L2461" s="19">
        <f t="shared" si="231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228"/>
        <v>102</v>
      </c>
      <c r="R2461">
        <f t="shared" si="229"/>
        <v>108.78</v>
      </c>
      <c r="S2461" t="s">
        <v>8334</v>
      </c>
      <c r="T2461" t="s">
        <v>8350</v>
      </c>
      <c r="U2461" s="19">
        <f t="shared" si="232"/>
        <v>42452.595891203702</v>
      </c>
      <c r="V2461">
        <f t="shared" si="233"/>
        <v>2016</v>
      </c>
    </row>
    <row r="2462" spans="1:22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9">
        <f t="shared" si="230"/>
        <v>42738.178472222222</v>
      </c>
      <c r="K2462">
        <v>1480480167</v>
      </c>
      <c r="L2462" s="19">
        <f t="shared" si="231"/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228"/>
        <v>101</v>
      </c>
      <c r="R2462">
        <f t="shared" si="229"/>
        <v>125.99</v>
      </c>
      <c r="S2462" t="s">
        <v>8334</v>
      </c>
      <c r="T2462" t="s">
        <v>8350</v>
      </c>
      <c r="U2462" s="19">
        <f t="shared" si="232"/>
        <v>42738.178472222222</v>
      </c>
      <c r="V2462">
        <f t="shared" si="233"/>
        <v>2016</v>
      </c>
    </row>
    <row r="2463" spans="1:22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9">
        <f t="shared" si="230"/>
        <v>40817.125</v>
      </c>
      <c r="K2463">
        <v>1314577097</v>
      </c>
      <c r="L2463" s="19">
        <f t="shared" si="231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228"/>
        <v>104</v>
      </c>
      <c r="R2463">
        <f t="shared" si="229"/>
        <v>90.52</v>
      </c>
      <c r="S2463" t="s">
        <v>8323</v>
      </c>
      <c r="T2463" t="s">
        <v>8327</v>
      </c>
      <c r="U2463" s="19">
        <f t="shared" si="232"/>
        <v>40817.125</v>
      </c>
      <c r="V2463">
        <f t="shared" si="233"/>
        <v>2011</v>
      </c>
    </row>
    <row r="2464" spans="1:22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9">
        <f t="shared" si="230"/>
        <v>41109.186296296299</v>
      </c>
      <c r="K2464">
        <v>1340944096</v>
      </c>
      <c r="L2464" s="19">
        <f t="shared" si="231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228"/>
        <v>111</v>
      </c>
      <c r="R2464">
        <f t="shared" si="229"/>
        <v>28.88</v>
      </c>
      <c r="S2464" t="s">
        <v>8323</v>
      </c>
      <c r="T2464" t="s">
        <v>8327</v>
      </c>
      <c r="U2464" s="19">
        <f t="shared" si="232"/>
        <v>41109.186296296299</v>
      </c>
      <c r="V2464">
        <f t="shared" si="233"/>
        <v>2012</v>
      </c>
    </row>
    <row r="2465" spans="1:22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9">
        <f t="shared" si="230"/>
        <v>41380.791666666664</v>
      </c>
      <c r="K2465">
        <v>1362710425</v>
      </c>
      <c r="L2465" s="19">
        <f t="shared" si="231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228"/>
        <v>116</v>
      </c>
      <c r="R2465">
        <f t="shared" si="229"/>
        <v>31</v>
      </c>
      <c r="S2465" t="s">
        <v>8323</v>
      </c>
      <c r="T2465" t="s">
        <v>8327</v>
      </c>
      <c r="U2465" s="19">
        <f t="shared" si="232"/>
        <v>41380.791666666664</v>
      </c>
      <c r="V2465">
        <f t="shared" si="233"/>
        <v>2013</v>
      </c>
    </row>
    <row r="2466" spans="1:22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9">
        <f t="shared" si="230"/>
        <v>42277.811805555553</v>
      </c>
      <c r="K2466">
        <v>1441143397</v>
      </c>
      <c r="L2466" s="19">
        <f t="shared" si="231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228"/>
        <v>111</v>
      </c>
      <c r="R2466">
        <f t="shared" si="229"/>
        <v>51.67</v>
      </c>
      <c r="S2466" t="s">
        <v>8323</v>
      </c>
      <c r="T2466" t="s">
        <v>8327</v>
      </c>
      <c r="U2466" s="19">
        <f t="shared" si="232"/>
        <v>42277.811805555553</v>
      </c>
      <c r="V2466">
        <f t="shared" si="233"/>
        <v>2015</v>
      </c>
    </row>
    <row r="2467" spans="1:22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9">
        <f t="shared" si="230"/>
        <v>41175.719305555554</v>
      </c>
      <c r="K2467">
        <v>1345828548</v>
      </c>
      <c r="L2467" s="19">
        <f t="shared" si="231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228"/>
        <v>180</v>
      </c>
      <c r="R2467">
        <f t="shared" si="229"/>
        <v>26.27</v>
      </c>
      <c r="S2467" t="s">
        <v>8323</v>
      </c>
      <c r="T2467" t="s">
        <v>8327</v>
      </c>
      <c r="U2467" s="19">
        <f t="shared" si="232"/>
        <v>41175.719305555554</v>
      </c>
      <c r="V2467">
        <f t="shared" si="233"/>
        <v>2012</v>
      </c>
    </row>
    <row r="2468" spans="1:22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9">
        <f t="shared" si="230"/>
        <v>41403.102465277778</v>
      </c>
      <c r="K2468">
        <v>1365474453</v>
      </c>
      <c r="L2468" s="19">
        <f t="shared" si="231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228"/>
        <v>100</v>
      </c>
      <c r="R2468">
        <f t="shared" si="229"/>
        <v>48.08</v>
      </c>
      <c r="S2468" t="s">
        <v>8323</v>
      </c>
      <c r="T2468" t="s">
        <v>8327</v>
      </c>
      <c r="U2468" s="19">
        <f t="shared" si="232"/>
        <v>41403.102465277778</v>
      </c>
      <c r="V2468">
        <f t="shared" si="233"/>
        <v>2013</v>
      </c>
    </row>
    <row r="2469" spans="1:22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9">
        <f t="shared" si="230"/>
        <v>41039.708333333336</v>
      </c>
      <c r="K2469">
        <v>1335473931</v>
      </c>
      <c r="L2469" s="19">
        <f t="shared" si="231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228"/>
        <v>119</v>
      </c>
      <c r="R2469">
        <f t="shared" si="229"/>
        <v>27.56</v>
      </c>
      <c r="S2469" t="s">
        <v>8323</v>
      </c>
      <c r="T2469" t="s">
        <v>8327</v>
      </c>
      <c r="U2469" s="19">
        <f t="shared" si="232"/>
        <v>41039.708333333336</v>
      </c>
      <c r="V2469">
        <f t="shared" si="233"/>
        <v>2012</v>
      </c>
    </row>
    <row r="2470" spans="1:22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9">
        <f t="shared" si="230"/>
        <v>41210.208333333336</v>
      </c>
      <c r="K2470">
        <v>1348285321</v>
      </c>
      <c r="L2470" s="19">
        <f t="shared" si="231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 t="shared" si="228"/>
        <v>107</v>
      </c>
      <c r="R2470">
        <f t="shared" si="229"/>
        <v>36.97</v>
      </c>
      <c r="S2470" t="s">
        <v>8323</v>
      </c>
      <c r="T2470" t="s">
        <v>8327</v>
      </c>
      <c r="U2470" s="19">
        <f t="shared" si="232"/>
        <v>41210.208333333336</v>
      </c>
      <c r="V2470">
        <f t="shared" si="233"/>
        <v>2012</v>
      </c>
    </row>
    <row r="2471" spans="1:22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9">
        <f t="shared" si="230"/>
        <v>40582.429733796293</v>
      </c>
      <c r="K2471">
        <v>1295000329</v>
      </c>
      <c r="L2471" s="19">
        <f t="shared" si="231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228"/>
        <v>114</v>
      </c>
      <c r="R2471">
        <f t="shared" si="229"/>
        <v>29.02</v>
      </c>
      <c r="S2471" t="s">
        <v>8323</v>
      </c>
      <c r="T2471" t="s">
        <v>8327</v>
      </c>
      <c r="U2471" s="19">
        <f t="shared" si="232"/>
        <v>40582.429733796293</v>
      </c>
      <c r="V2471">
        <f t="shared" si="233"/>
        <v>2011</v>
      </c>
    </row>
    <row r="2472" spans="1:22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9">
        <f t="shared" si="230"/>
        <v>41053.07471064815</v>
      </c>
      <c r="K2472">
        <v>1335232055</v>
      </c>
      <c r="L2472" s="19">
        <f t="shared" si="231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228"/>
        <v>103</v>
      </c>
      <c r="R2472">
        <f t="shared" si="229"/>
        <v>28.66</v>
      </c>
      <c r="S2472" t="s">
        <v>8323</v>
      </c>
      <c r="T2472" t="s">
        <v>8327</v>
      </c>
      <c r="U2472" s="19">
        <f t="shared" si="232"/>
        <v>41053.07471064815</v>
      </c>
      <c r="V2472">
        <f t="shared" si="233"/>
        <v>2012</v>
      </c>
    </row>
    <row r="2473" spans="1:22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9">
        <f t="shared" si="230"/>
        <v>40933.992962962962</v>
      </c>
      <c r="K2473">
        <v>1324079392</v>
      </c>
      <c r="L2473" s="19">
        <f t="shared" si="231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228"/>
        <v>128</v>
      </c>
      <c r="R2473">
        <f t="shared" si="229"/>
        <v>37.65</v>
      </c>
      <c r="S2473" t="s">
        <v>8323</v>
      </c>
      <c r="T2473" t="s">
        <v>8327</v>
      </c>
      <c r="U2473" s="19">
        <f t="shared" si="232"/>
        <v>40933.992962962962</v>
      </c>
      <c r="V2473">
        <f t="shared" si="233"/>
        <v>2011</v>
      </c>
    </row>
    <row r="2474" spans="1:22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9">
        <f t="shared" si="230"/>
        <v>40425.043749999997</v>
      </c>
      <c r="K2474">
        <v>1277433980</v>
      </c>
      <c r="L2474" s="19">
        <f t="shared" si="231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228"/>
        <v>136</v>
      </c>
      <c r="R2474">
        <f t="shared" si="229"/>
        <v>97.9</v>
      </c>
      <c r="S2474" t="s">
        <v>8323</v>
      </c>
      <c r="T2474" t="s">
        <v>8327</v>
      </c>
      <c r="U2474" s="19">
        <f t="shared" si="232"/>
        <v>40425.043749999997</v>
      </c>
      <c r="V2474">
        <f t="shared" si="233"/>
        <v>2010</v>
      </c>
    </row>
    <row r="2475" spans="1:22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9">
        <f t="shared" si="230"/>
        <v>41223.790150462963</v>
      </c>
      <c r="K2475">
        <v>1349978269</v>
      </c>
      <c r="L2475" s="19">
        <f t="shared" si="231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228"/>
        <v>100</v>
      </c>
      <c r="R2475">
        <f t="shared" si="229"/>
        <v>42.55</v>
      </c>
      <c r="S2475" t="s">
        <v>8323</v>
      </c>
      <c r="T2475" t="s">
        <v>8327</v>
      </c>
      <c r="U2475" s="19">
        <f t="shared" si="232"/>
        <v>41223.790150462963</v>
      </c>
      <c r="V2475">
        <f t="shared" si="233"/>
        <v>2012</v>
      </c>
    </row>
    <row r="2476" spans="1:22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9">
        <f t="shared" si="230"/>
        <v>40462.011296296296</v>
      </c>
      <c r="K2476">
        <v>1282868176</v>
      </c>
      <c r="L2476" s="19">
        <f t="shared" si="231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228"/>
        <v>100</v>
      </c>
      <c r="R2476">
        <f t="shared" si="229"/>
        <v>131.58000000000001</v>
      </c>
      <c r="S2476" t="s">
        <v>8323</v>
      </c>
      <c r="T2476" t="s">
        <v>8327</v>
      </c>
      <c r="U2476" s="19">
        <f t="shared" si="232"/>
        <v>40462.011296296296</v>
      </c>
      <c r="V2476">
        <f t="shared" si="233"/>
        <v>2010</v>
      </c>
    </row>
    <row r="2477" spans="1:22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9">
        <f t="shared" si="230"/>
        <v>40369.916666666664</v>
      </c>
      <c r="K2477">
        <v>1273647255</v>
      </c>
      <c r="L2477" s="19">
        <f t="shared" si="231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 t="shared" si="228"/>
        <v>105</v>
      </c>
      <c r="R2477">
        <f t="shared" si="229"/>
        <v>32.32</v>
      </c>
      <c r="S2477" t="s">
        <v>8323</v>
      </c>
      <c r="T2477" t="s">
        <v>8327</v>
      </c>
      <c r="U2477" s="19">
        <f t="shared" si="232"/>
        <v>40369.916666666664</v>
      </c>
      <c r="V2477">
        <f t="shared" si="233"/>
        <v>2010</v>
      </c>
    </row>
    <row r="2478" spans="1:22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9">
        <f t="shared" si="230"/>
        <v>41946.370023148149</v>
      </c>
      <c r="K2478">
        <v>1412149970</v>
      </c>
      <c r="L2478" s="19">
        <f t="shared" si="231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228"/>
        <v>105</v>
      </c>
      <c r="R2478">
        <f t="shared" si="229"/>
        <v>61.1</v>
      </c>
      <c r="S2478" t="s">
        <v>8323</v>
      </c>
      <c r="T2478" t="s">
        <v>8327</v>
      </c>
      <c r="U2478" s="19">
        <f t="shared" si="232"/>
        <v>41946.370023148149</v>
      </c>
      <c r="V2478">
        <f t="shared" si="233"/>
        <v>2014</v>
      </c>
    </row>
    <row r="2479" spans="1:22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9">
        <f t="shared" si="230"/>
        <v>41133.691493055558</v>
      </c>
      <c r="K2479">
        <v>1340901345</v>
      </c>
      <c r="L2479" s="19">
        <f t="shared" si="231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228"/>
        <v>171</v>
      </c>
      <c r="R2479">
        <f t="shared" si="229"/>
        <v>31.34</v>
      </c>
      <c r="S2479" t="s">
        <v>8323</v>
      </c>
      <c r="T2479" t="s">
        <v>8327</v>
      </c>
      <c r="U2479" s="19">
        <f t="shared" si="232"/>
        <v>41133.691493055558</v>
      </c>
      <c r="V2479">
        <f t="shared" si="233"/>
        <v>2012</v>
      </c>
    </row>
    <row r="2480" spans="1:22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9">
        <f t="shared" si="230"/>
        <v>41287.950381944444</v>
      </c>
      <c r="K2480">
        <v>1355525313</v>
      </c>
      <c r="L2480" s="19">
        <f t="shared" si="231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228"/>
        <v>128</v>
      </c>
      <c r="R2480">
        <f t="shared" si="229"/>
        <v>129.11000000000001</v>
      </c>
      <c r="S2480" t="s">
        <v>8323</v>
      </c>
      <c r="T2480" t="s">
        <v>8327</v>
      </c>
      <c r="U2480" s="19">
        <f t="shared" si="232"/>
        <v>41287.950381944444</v>
      </c>
      <c r="V2480">
        <f t="shared" si="233"/>
        <v>2012</v>
      </c>
    </row>
    <row r="2481" spans="1:22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9">
        <f t="shared" si="230"/>
        <v>41118.083333333336</v>
      </c>
      <c r="K2481">
        <v>1342545994</v>
      </c>
      <c r="L2481" s="19">
        <f t="shared" si="231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228"/>
        <v>133</v>
      </c>
      <c r="R2481">
        <f t="shared" si="229"/>
        <v>25.02</v>
      </c>
      <c r="S2481" t="s">
        <v>8323</v>
      </c>
      <c r="T2481" t="s">
        <v>8327</v>
      </c>
      <c r="U2481" s="19">
        <f t="shared" si="232"/>
        <v>41118.083333333336</v>
      </c>
      <c r="V2481">
        <f t="shared" si="233"/>
        <v>2012</v>
      </c>
    </row>
    <row r="2482" spans="1:22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9">
        <f t="shared" si="230"/>
        <v>42287.936157407406</v>
      </c>
      <c r="K2482">
        <v>1439332084</v>
      </c>
      <c r="L2482" s="19">
        <f t="shared" si="231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228"/>
        <v>100</v>
      </c>
      <c r="R2482">
        <f t="shared" si="229"/>
        <v>250</v>
      </c>
      <c r="S2482" t="s">
        <v>8323</v>
      </c>
      <c r="T2482" t="s">
        <v>8327</v>
      </c>
      <c r="U2482" s="19">
        <f t="shared" si="232"/>
        <v>42287.936157407406</v>
      </c>
      <c r="V2482">
        <f t="shared" si="233"/>
        <v>2015</v>
      </c>
    </row>
    <row r="2483" spans="1:22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9">
        <f t="shared" si="230"/>
        <v>41029.645925925928</v>
      </c>
      <c r="K2483">
        <v>1333207808</v>
      </c>
      <c r="L2483" s="19">
        <f t="shared" si="231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228"/>
        <v>113</v>
      </c>
      <c r="R2483">
        <f t="shared" si="229"/>
        <v>47.54</v>
      </c>
      <c r="S2483" t="s">
        <v>8323</v>
      </c>
      <c r="T2483" t="s">
        <v>8327</v>
      </c>
      <c r="U2483" s="19">
        <f t="shared" si="232"/>
        <v>41029.645925925928</v>
      </c>
      <c r="V2483">
        <f t="shared" si="233"/>
        <v>2012</v>
      </c>
    </row>
    <row r="2484" spans="1:22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9">
        <f t="shared" si="230"/>
        <v>40756.782210648147</v>
      </c>
      <c r="K2484">
        <v>1308336383</v>
      </c>
      <c r="L2484" s="19">
        <f t="shared" si="231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228"/>
        <v>100</v>
      </c>
      <c r="R2484">
        <f t="shared" si="229"/>
        <v>40.04</v>
      </c>
      <c r="S2484" t="s">
        <v>8323</v>
      </c>
      <c r="T2484" t="s">
        <v>8327</v>
      </c>
      <c r="U2484" s="19">
        <f t="shared" si="232"/>
        <v>40756.782210648147</v>
      </c>
      <c r="V2484">
        <f t="shared" si="233"/>
        <v>2011</v>
      </c>
    </row>
    <row r="2485" spans="1:22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9">
        <f t="shared" si="230"/>
        <v>41030.708368055559</v>
      </c>
      <c r="K2485">
        <v>1330711203</v>
      </c>
      <c r="L2485" s="19">
        <f t="shared" si="231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228"/>
        <v>114</v>
      </c>
      <c r="R2485">
        <f t="shared" si="229"/>
        <v>65.84</v>
      </c>
      <c r="S2485" t="s">
        <v>8323</v>
      </c>
      <c r="T2485" t="s">
        <v>8327</v>
      </c>
      <c r="U2485" s="19">
        <f t="shared" si="232"/>
        <v>41030.708368055559</v>
      </c>
      <c r="V2485">
        <f t="shared" si="233"/>
        <v>2012</v>
      </c>
    </row>
    <row r="2486" spans="1:22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9">
        <f t="shared" si="230"/>
        <v>40801.916701388887</v>
      </c>
      <c r="K2486">
        <v>1313532003</v>
      </c>
      <c r="L2486" s="19">
        <f t="shared" si="231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228"/>
        <v>119</v>
      </c>
      <c r="R2486">
        <f t="shared" si="229"/>
        <v>46.4</v>
      </c>
      <c r="S2486" t="s">
        <v>8323</v>
      </c>
      <c r="T2486" t="s">
        <v>8327</v>
      </c>
      <c r="U2486" s="19">
        <f t="shared" si="232"/>
        <v>40801.916701388887</v>
      </c>
      <c r="V2486">
        <f t="shared" si="233"/>
        <v>2011</v>
      </c>
    </row>
    <row r="2487" spans="1:22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9">
        <f t="shared" si="230"/>
        <v>40828.998599537037</v>
      </c>
      <c r="K2487">
        <v>1315439879</v>
      </c>
      <c r="L2487" s="19">
        <f t="shared" si="231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228"/>
        <v>103</v>
      </c>
      <c r="R2487">
        <f t="shared" si="229"/>
        <v>50.37</v>
      </c>
      <c r="S2487" t="s">
        <v>8323</v>
      </c>
      <c r="T2487" t="s">
        <v>8327</v>
      </c>
      <c r="U2487" s="19">
        <f t="shared" si="232"/>
        <v>40828.998599537037</v>
      </c>
      <c r="V2487">
        <f t="shared" si="233"/>
        <v>2011</v>
      </c>
    </row>
    <row r="2488" spans="1:22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9">
        <f t="shared" si="230"/>
        <v>41021.708055555559</v>
      </c>
      <c r="K2488">
        <v>1332521976</v>
      </c>
      <c r="L2488" s="19">
        <f t="shared" si="231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228"/>
        <v>266</v>
      </c>
      <c r="R2488">
        <f t="shared" si="229"/>
        <v>26.57</v>
      </c>
      <c r="S2488" t="s">
        <v>8323</v>
      </c>
      <c r="T2488" t="s">
        <v>8327</v>
      </c>
      <c r="U2488" s="19">
        <f t="shared" si="232"/>
        <v>41021.708055555559</v>
      </c>
      <c r="V2488">
        <f t="shared" si="233"/>
        <v>2012</v>
      </c>
    </row>
    <row r="2489" spans="1:22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9">
        <f t="shared" si="230"/>
        <v>41056.083298611113</v>
      </c>
      <c r="K2489">
        <v>1335491997</v>
      </c>
      <c r="L2489" s="19">
        <f t="shared" si="231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228"/>
        <v>100</v>
      </c>
      <c r="R2489">
        <f t="shared" si="229"/>
        <v>39.49</v>
      </c>
      <c r="S2489" t="s">
        <v>8323</v>
      </c>
      <c r="T2489" t="s">
        <v>8327</v>
      </c>
      <c r="U2489" s="19">
        <f t="shared" si="232"/>
        <v>41056.083298611113</v>
      </c>
      <c r="V2489">
        <f t="shared" si="233"/>
        <v>2012</v>
      </c>
    </row>
    <row r="2490" spans="1:22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9">
        <f t="shared" si="230"/>
        <v>40863.674861111111</v>
      </c>
      <c r="K2490">
        <v>1318864308</v>
      </c>
      <c r="L2490" s="19">
        <f t="shared" si="231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228"/>
        <v>107</v>
      </c>
      <c r="R2490">
        <f t="shared" si="229"/>
        <v>49.25</v>
      </c>
      <c r="S2490" t="s">
        <v>8323</v>
      </c>
      <c r="T2490" t="s">
        <v>8327</v>
      </c>
      <c r="U2490" s="19">
        <f t="shared" si="232"/>
        <v>40863.674861111111</v>
      </c>
      <c r="V2490">
        <f t="shared" si="233"/>
        <v>2011</v>
      </c>
    </row>
    <row r="2491" spans="1:22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9">
        <f t="shared" si="230"/>
        <v>41403.690266203703</v>
      </c>
      <c r="K2491">
        <v>1365525239</v>
      </c>
      <c r="L2491" s="19">
        <f t="shared" si="231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228"/>
        <v>134</v>
      </c>
      <c r="R2491">
        <f t="shared" si="229"/>
        <v>62.38</v>
      </c>
      <c r="S2491" t="s">
        <v>8323</v>
      </c>
      <c r="T2491" t="s">
        <v>8327</v>
      </c>
      <c r="U2491" s="19">
        <f t="shared" si="232"/>
        <v>41403.690266203703</v>
      </c>
      <c r="V2491">
        <f t="shared" si="233"/>
        <v>2013</v>
      </c>
    </row>
    <row r="2492" spans="1:22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9">
        <f t="shared" si="230"/>
        <v>41083.227731481478</v>
      </c>
      <c r="K2492">
        <v>1335245276</v>
      </c>
      <c r="L2492" s="19">
        <f t="shared" si="231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 t="shared" si="228"/>
        <v>121</v>
      </c>
      <c r="R2492">
        <f t="shared" si="229"/>
        <v>37.94</v>
      </c>
      <c r="S2492" t="s">
        <v>8323</v>
      </c>
      <c r="T2492" t="s">
        <v>8327</v>
      </c>
      <c r="U2492" s="19">
        <f t="shared" si="232"/>
        <v>41083.227731481478</v>
      </c>
      <c r="V2492">
        <f t="shared" si="233"/>
        <v>2012</v>
      </c>
    </row>
    <row r="2493" spans="1:22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9">
        <f t="shared" si="230"/>
        <v>40559.07708333333</v>
      </c>
      <c r="K2493">
        <v>1293739714</v>
      </c>
      <c r="L2493" s="19">
        <f t="shared" si="231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228"/>
        <v>103</v>
      </c>
      <c r="R2493">
        <f t="shared" si="229"/>
        <v>51.6</v>
      </c>
      <c r="S2493" t="s">
        <v>8323</v>
      </c>
      <c r="T2493" t="s">
        <v>8327</v>
      </c>
      <c r="U2493" s="19">
        <f t="shared" si="232"/>
        <v>40559.07708333333</v>
      </c>
      <c r="V2493">
        <f t="shared" si="233"/>
        <v>2010</v>
      </c>
    </row>
    <row r="2494" spans="1:22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9">
        <f t="shared" si="230"/>
        <v>41076.415972222225</v>
      </c>
      <c r="K2494">
        <v>1335397188</v>
      </c>
      <c r="L2494" s="19">
        <f t="shared" si="231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228"/>
        <v>125</v>
      </c>
      <c r="R2494">
        <f t="shared" si="229"/>
        <v>27.78</v>
      </c>
      <c r="S2494" t="s">
        <v>8323</v>
      </c>
      <c r="T2494" t="s">
        <v>8327</v>
      </c>
      <c r="U2494" s="19">
        <f t="shared" si="232"/>
        <v>41076.415972222225</v>
      </c>
      <c r="V2494">
        <f t="shared" si="233"/>
        <v>2012</v>
      </c>
    </row>
    <row r="2495" spans="1:22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9">
        <f t="shared" si="230"/>
        <v>41393.168287037035</v>
      </c>
      <c r="K2495">
        <v>1363320140</v>
      </c>
      <c r="L2495" s="19">
        <f t="shared" si="231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228"/>
        <v>129</v>
      </c>
      <c r="R2495">
        <f t="shared" si="229"/>
        <v>99.38</v>
      </c>
      <c r="S2495" t="s">
        <v>8323</v>
      </c>
      <c r="T2495" t="s">
        <v>8327</v>
      </c>
      <c r="U2495" s="19">
        <f t="shared" si="232"/>
        <v>41393.168287037035</v>
      </c>
      <c r="V2495">
        <f t="shared" si="233"/>
        <v>2013</v>
      </c>
    </row>
    <row r="2496" spans="1:22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9">
        <f t="shared" si="230"/>
        <v>41052.645185185182</v>
      </c>
      <c r="K2496">
        <v>1335194944</v>
      </c>
      <c r="L2496" s="19">
        <f t="shared" si="231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 t="shared" si="228"/>
        <v>101</v>
      </c>
      <c r="R2496">
        <f t="shared" si="229"/>
        <v>38.85</v>
      </c>
      <c r="S2496" t="s">
        <v>8323</v>
      </c>
      <c r="T2496" t="s">
        <v>8327</v>
      </c>
      <c r="U2496" s="19">
        <f t="shared" si="232"/>
        <v>41052.645185185182</v>
      </c>
      <c r="V2496">
        <f t="shared" si="233"/>
        <v>2012</v>
      </c>
    </row>
    <row r="2497" spans="1:22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9">
        <f t="shared" si="230"/>
        <v>41066.946469907409</v>
      </c>
      <c r="K2497">
        <v>1336430575</v>
      </c>
      <c r="L2497" s="19">
        <f t="shared" si="231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228"/>
        <v>128</v>
      </c>
      <c r="R2497">
        <f t="shared" si="229"/>
        <v>45.55</v>
      </c>
      <c r="S2497" t="s">
        <v>8323</v>
      </c>
      <c r="T2497" t="s">
        <v>8327</v>
      </c>
      <c r="U2497" s="19">
        <f t="shared" si="232"/>
        <v>41066.946469907409</v>
      </c>
      <c r="V2497">
        <f t="shared" si="233"/>
        <v>2012</v>
      </c>
    </row>
    <row r="2498" spans="1:22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9">
        <f t="shared" si="230"/>
        <v>41362.954768518517</v>
      </c>
      <c r="K2498">
        <v>1361577292</v>
      </c>
      <c r="L2498" s="19">
        <f t="shared" si="231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 t="shared" ref="Q2498:Q2561" si="234">ROUND(E2498/D2498*100,0)</f>
        <v>100</v>
      </c>
      <c r="R2498">
        <f t="shared" ref="R2498:R2561" si="235">IFERROR(ROUND(E2498/N2498,2),0)</f>
        <v>600</v>
      </c>
      <c r="S2498" t="s">
        <v>8323</v>
      </c>
      <c r="T2498" t="s">
        <v>8327</v>
      </c>
      <c r="U2498" s="19">
        <f t="shared" si="232"/>
        <v>41362.954768518517</v>
      </c>
      <c r="V2498">
        <f t="shared" si="233"/>
        <v>2013</v>
      </c>
    </row>
    <row r="2499" spans="1:22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9">
        <f t="shared" ref="J2499:J2562" si="236">(((I2499/60)/60)/24)+DATE(1970,1,1)</f>
        <v>40760.878912037035</v>
      </c>
      <c r="K2499">
        <v>1309986338</v>
      </c>
      <c r="L2499" s="19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si="234"/>
        <v>113</v>
      </c>
      <c r="R2499">
        <f t="shared" si="235"/>
        <v>80.55</v>
      </c>
      <c r="S2499" t="s">
        <v>8323</v>
      </c>
      <c r="T2499" t="s">
        <v>8327</v>
      </c>
      <c r="U2499" s="19">
        <f t="shared" ref="U2499:U2562" si="238">(((I2499/60)/60)/24)+DATE(1970,1,1)</f>
        <v>40760.878912037035</v>
      </c>
      <c r="V2499">
        <f t="shared" ref="V2499:V2562" si="239">YEAR(L2499)</f>
        <v>2011</v>
      </c>
    </row>
    <row r="2500" spans="1:22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9">
        <f t="shared" si="236"/>
        <v>42031.967442129629</v>
      </c>
      <c r="K2500">
        <v>1421190787</v>
      </c>
      <c r="L2500" s="19">
        <f t="shared" si="237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234"/>
        <v>106</v>
      </c>
      <c r="R2500">
        <f t="shared" si="235"/>
        <v>52.8</v>
      </c>
      <c r="S2500" t="s">
        <v>8323</v>
      </c>
      <c r="T2500" t="s">
        <v>8327</v>
      </c>
      <c r="U2500" s="19">
        <f t="shared" si="238"/>
        <v>42031.967442129629</v>
      </c>
      <c r="V2500">
        <f t="shared" si="239"/>
        <v>2015</v>
      </c>
    </row>
    <row r="2501" spans="1:22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9">
        <f t="shared" si="236"/>
        <v>41274.75</v>
      </c>
      <c r="K2501">
        <v>1352820837</v>
      </c>
      <c r="L2501" s="19">
        <f t="shared" si="237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 t="shared" si="234"/>
        <v>203</v>
      </c>
      <c r="R2501">
        <f t="shared" si="235"/>
        <v>47.68</v>
      </c>
      <c r="S2501" t="s">
        <v>8323</v>
      </c>
      <c r="T2501" t="s">
        <v>8327</v>
      </c>
      <c r="U2501" s="19">
        <f t="shared" si="238"/>
        <v>41274.75</v>
      </c>
      <c r="V2501">
        <f t="shared" si="239"/>
        <v>2012</v>
      </c>
    </row>
    <row r="2502" spans="1:22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9">
        <f t="shared" si="236"/>
        <v>41083.772858796299</v>
      </c>
      <c r="K2502">
        <v>1337884375</v>
      </c>
      <c r="L2502" s="19">
        <f t="shared" si="237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 t="shared" si="234"/>
        <v>113</v>
      </c>
      <c r="R2502">
        <f t="shared" si="235"/>
        <v>23.45</v>
      </c>
      <c r="S2502" t="s">
        <v>8323</v>
      </c>
      <c r="T2502" t="s">
        <v>8327</v>
      </c>
      <c r="U2502" s="19">
        <f t="shared" si="238"/>
        <v>41083.772858796299</v>
      </c>
      <c r="V2502">
        <f t="shared" si="239"/>
        <v>2012</v>
      </c>
    </row>
    <row r="2503" spans="1:22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9">
        <f t="shared" si="236"/>
        <v>42274.776666666665</v>
      </c>
      <c r="K2503">
        <v>1440787104</v>
      </c>
      <c r="L2503" s="19">
        <f t="shared" si="237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 t="shared" si="234"/>
        <v>3</v>
      </c>
      <c r="R2503">
        <f t="shared" si="235"/>
        <v>40.14</v>
      </c>
      <c r="S2503" t="s">
        <v>8334</v>
      </c>
      <c r="T2503" t="s">
        <v>8351</v>
      </c>
      <c r="U2503" s="19">
        <f t="shared" si="238"/>
        <v>42274.776666666665</v>
      </c>
      <c r="V2503">
        <f t="shared" si="239"/>
        <v>2015</v>
      </c>
    </row>
    <row r="2504" spans="1:22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9">
        <f t="shared" si="236"/>
        <v>41903.825439814813</v>
      </c>
      <c r="K2504">
        <v>1407440918</v>
      </c>
      <c r="L2504" s="19">
        <f t="shared" si="237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234"/>
        <v>0</v>
      </c>
      <c r="R2504">
        <f t="shared" si="235"/>
        <v>17.2</v>
      </c>
      <c r="S2504" t="s">
        <v>8334</v>
      </c>
      <c r="T2504" t="s">
        <v>8351</v>
      </c>
      <c r="U2504" s="19">
        <f t="shared" si="238"/>
        <v>41903.825439814813</v>
      </c>
      <c r="V2504">
        <f t="shared" si="239"/>
        <v>2014</v>
      </c>
    </row>
    <row r="2505" spans="1:22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9">
        <f t="shared" si="236"/>
        <v>42528.879166666666</v>
      </c>
      <c r="K2505">
        <v>1462743308</v>
      </c>
      <c r="L2505" s="19">
        <f t="shared" si="237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 t="shared" si="234"/>
        <v>0</v>
      </c>
      <c r="R2505">
        <f t="shared" si="235"/>
        <v>0</v>
      </c>
      <c r="S2505" t="s">
        <v>8334</v>
      </c>
      <c r="T2505" t="s">
        <v>8351</v>
      </c>
      <c r="U2505" s="19">
        <f t="shared" si="238"/>
        <v>42528.879166666666</v>
      </c>
      <c r="V2505">
        <f t="shared" si="239"/>
        <v>2016</v>
      </c>
    </row>
    <row r="2506" spans="1:22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9">
        <f t="shared" si="236"/>
        <v>41958.057106481487</v>
      </c>
      <c r="K2506">
        <v>1413418934</v>
      </c>
      <c r="L2506" s="19">
        <f t="shared" si="237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 t="shared" si="234"/>
        <v>0</v>
      </c>
      <c r="R2506">
        <f t="shared" si="235"/>
        <v>0</v>
      </c>
      <c r="S2506" t="s">
        <v>8334</v>
      </c>
      <c r="T2506" t="s">
        <v>8351</v>
      </c>
      <c r="U2506" s="19">
        <f t="shared" si="238"/>
        <v>41958.057106481487</v>
      </c>
      <c r="V2506">
        <f t="shared" si="239"/>
        <v>2014</v>
      </c>
    </row>
    <row r="2507" spans="1:22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9">
        <f t="shared" si="236"/>
        <v>42077.014074074075</v>
      </c>
      <c r="K2507">
        <v>1423704016</v>
      </c>
      <c r="L2507" s="19">
        <f t="shared" si="237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 t="shared" si="234"/>
        <v>0</v>
      </c>
      <c r="R2507">
        <f t="shared" si="235"/>
        <v>0</v>
      </c>
      <c r="S2507" t="s">
        <v>8334</v>
      </c>
      <c r="T2507" t="s">
        <v>8351</v>
      </c>
      <c r="U2507" s="19">
        <f t="shared" si="238"/>
        <v>42077.014074074075</v>
      </c>
      <c r="V2507">
        <f t="shared" si="239"/>
        <v>2015</v>
      </c>
    </row>
    <row r="2508" spans="1:22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9">
        <f t="shared" si="236"/>
        <v>42280.875</v>
      </c>
      <c r="K2508">
        <v>1441955269</v>
      </c>
      <c r="L2508" s="19">
        <f t="shared" si="237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234"/>
        <v>1</v>
      </c>
      <c r="R2508">
        <f t="shared" si="235"/>
        <v>15</v>
      </c>
      <c r="S2508" t="s">
        <v>8334</v>
      </c>
      <c r="T2508" t="s">
        <v>8351</v>
      </c>
      <c r="U2508" s="19">
        <f t="shared" si="238"/>
        <v>42280.875</v>
      </c>
      <c r="V2508">
        <f t="shared" si="239"/>
        <v>2015</v>
      </c>
    </row>
    <row r="2509" spans="1:22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9">
        <f t="shared" si="236"/>
        <v>42135.072962962964</v>
      </c>
      <c r="K2509">
        <v>1428716704</v>
      </c>
      <c r="L2509" s="19">
        <f t="shared" si="237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234"/>
        <v>0</v>
      </c>
      <c r="R2509">
        <f t="shared" si="235"/>
        <v>0</v>
      </c>
      <c r="S2509" t="s">
        <v>8334</v>
      </c>
      <c r="T2509" t="s">
        <v>8351</v>
      </c>
      <c r="U2509" s="19">
        <f t="shared" si="238"/>
        <v>42135.072962962964</v>
      </c>
      <c r="V2509">
        <f t="shared" si="239"/>
        <v>2015</v>
      </c>
    </row>
    <row r="2510" spans="1:22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9">
        <f t="shared" si="236"/>
        <v>41865.951782407406</v>
      </c>
      <c r="K2510">
        <v>1405464634</v>
      </c>
      <c r="L2510" s="19">
        <f t="shared" si="237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234"/>
        <v>0</v>
      </c>
      <c r="R2510">
        <f t="shared" si="235"/>
        <v>0</v>
      </c>
      <c r="S2510" t="s">
        <v>8334</v>
      </c>
      <c r="T2510" t="s">
        <v>8351</v>
      </c>
      <c r="U2510" s="19">
        <f t="shared" si="238"/>
        <v>41865.951782407406</v>
      </c>
      <c r="V2510">
        <f t="shared" si="239"/>
        <v>2014</v>
      </c>
    </row>
    <row r="2511" spans="1:22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9">
        <f t="shared" si="236"/>
        <v>42114.767928240741</v>
      </c>
      <c r="K2511">
        <v>1424719549</v>
      </c>
      <c r="L2511" s="19">
        <f t="shared" si="237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234"/>
        <v>1</v>
      </c>
      <c r="R2511">
        <f t="shared" si="235"/>
        <v>35.71</v>
      </c>
      <c r="S2511" t="s">
        <v>8334</v>
      </c>
      <c r="T2511" t="s">
        <v>8351</v>
      </c>
      <c r="U2511" s="19">
        <f t="shared" si="238"/>
        <v>42114.767928240741</v>
      </c>
      <c r="V2511">
        <f t="shared" si="239"/>
        <v>2015</v>
      </c>
    </row>
    <row r="2512" spans="1:22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9">
        <f t="shared" si="236"/>
        <v>42138.997361111105</v>
      </c>
      <c r="K2512">
        <v>1426463772</v>
      </c>
      <c r="L2512" s="19">
        <f t="shared" si="237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 t="shared" si="234"/>
        <v>0</v>
      </c>
      <c r="R2512">
        <f t="shared" si="235"/>
        <v>37.5</v>
      </c>
      <c r="S2512" t="s">
        <v>8334</v>
      </c>
      <c r="T2512" t="s">
        <v>8351</v>
      </c>
      <c r="U2512" s="19">
        <f t="shared" si="238"/>
        <v>42138.997361111105</v>
      </c>
      <c r="V2512">
        <f t="shared" si="239"/>
        <v>2015</v>
      </c>
    </row>
    <row r="2513" spans="1:22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9">
        <f t="shared" si="236"/>
        <v>42401.446909722217</v>
      </c>
      <c r="K2513">
        <v>1451731413</v>
      </c>
      <c r="L2513" s="19">
        <f t="shared" si="237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234"/>
        <v>0</v>
      </c>
      <c r="R2513">
        <f t="shared" si="235"/>
        <v>0</v>
      </c>
      <c r="S2513" t="s">
        <v>8334</v>
      </c>
      <c r="T2513" t="s">
        <v>8351</v>
      </c>
      <c r="U2513" s="19">
        <f t="shared" si="238"/>
        <v>42401.446909722217</v>
      </c>
      <c r="V2513">
        <f t="shared" si="239"/>
        <v>2016</v>
      </c>
    </row>
    <row r="2514" spans="1:22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9">
        <f t="shared" si="236"/>
        <v>41986.876863425925</v>
      </c>
      <c r="K2514">
        <v>1417208561</v>
      </c>
      <c r="L2514" s="19">
        <f t="shared" si="237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234"/>
        <v>0</v>
      </c>
      <c r="R2514">
        <f t="shared" si="235"/>
        <v>0</v>
      </c>
      <c r="S2514" t="s">
        <v>8334</v>
      </c>
      <c r="T2514" t="s">
        <v>8351</v>
      </c>
      <c r="U2514" s="19">
        <f t="shared" si="238"/>
        <v>41986.876863425925</v>
      </c>
      <c r="V2514">
        <f t="shared" si="239"/>
        <v>2014</v>
      </c>
    </row>
    <row r="2515" spans="1:22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9">
        <f t="shared" si="236"/>
        <v>42792.00681712963</v>
      </c>
      <c r="K2515">
        <v>1482883789</v>
      </c>
      <c r="L2515" s="19">
        <f t="shared" si="237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234"/>
        <v>0</v>
      </c>
      <c r="R2515">
        <f t="shared" si="235"/>
        <v>0</v>
      </c>
      <c r="S2515" t="s">
        <v>8334</v>
      </c>
      <c r="T2515" t="s">
        <v>8351</v>
      </c>
      <c r="U2515" s="19">
        <f t="shared" si="238"/>
        <v>42792.00681712963</v>
      </c>
      <c r="V2515">
        <f t="shared" si="239"/>
        <v>2016</v>
      </c>
    </row>
    <row r="2516" spans="1:22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9">
        <f t="shared" si="236"/>
        <v>41871.389780092592</v>
      </c>
      <c r="K2516">
        <v>1407057677</v>
      </c>
      <c r="L2516" s="19">
        <f t="shared" si="237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234"/>
        <v>2</v>
      </c>
      <c r="R2516">
        <f t="shared" si="235"/>
        <v>52.5</v>
      </c>
      <c r="S2516" t="s">
        <v>8334</v>
      </c>
      <c r="T2516" t="s">
        <v>8351</v>
      </c>
      <c r="U2516" s="19">
        <f t="shared" si="238"/>
        <v>41871.389780092592</v>
      </c>
      <c r="V2516">
        <f t="shared" si="239"/>
        <v>2014</v>
      </c>
    </row>
    <row r="2517" spans="1:22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9">
        <f t="shared" si="236"/>
        <v>42057.839733796296</v>
      </c>
      <c r="K2517">
        <v>1422043753</v>
      </c>
      <c r="L2517" s="19">
        <f t="shared" si="237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234"/>
        <v>19</v>
      </c>
      <c r="R2517">
        <f t="shared" si="235"/>
        <v>77.5</v>
      </c>
      <c r="S2517" t="s">
        <v>8334</v>
      </c>
      <c r="T2517" t="s">
        <v>8351</v>
      </c>
      <c r="U2517" s="19">
        <f t="shared" si="238"/>
        <v>42057.839733796296</v>
      </c>
      <c r="V2517">
        <f t="shared" si="239"/>
        <v>2015</v>
      </c>
    </row>
    <row r="2518" spans="1:22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9">
        <f t="shared" si="236"/>
        <v>41972.6950462963</v>
      </c>
      <c r="K2518">
        <v>1414683652</v>
      </c>
      <c r="L2518" s="19">
        <f t="shared" si="237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 t="shared" si="234"/>
        <v>0</v>
      </c>
      <c r="R2518">
        <f t="shared" si="235"/>
        <v>0</v>
      </c>
      <c r="S2518" t="s">
        <v>8334</v>
      </c>
      <c r="T2518" t="s">
        <v>8351</v>
      </c>
      <c r="U2518" s="19">
        <f t="shared" si="238"/>
        <v>41972.6950462963</v>
      </c>
      <c r="V2518">
        <f t="shared" si="239"/>
        <v>2014</v>
      </c>
    </row>
    <row r="2519" spans="1:22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9">
        <f t="shared" si="236"/>
        <v>42082.760763888888</v>
      </c>
      <c r="K2519">
        <v>1424200530</v>
      </c>
      <c r="L2519" s="19">
        <f t="shared" si="237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234"/>
        <v>10</v>
      </c>
      <c r="R2519">
        <f t="shared" si="235"/>
        <v>53.55</v>
      </c>
      <c r="S2519" t="s">
        <v>8334</v>
      </c>
      <c r="T2519" t="s">
        <v>8351</v>
      </c>
      <c r="U2519" s="19">
        <f t="shared" si="238"/>
        <v>42082.760763888888</v>
      </c>
      <c r="V2519">
        <f t="shared" si="239"/>
        <v>2015</v>
      </c>
    </row>
    <row r="2520" spans="1:22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9">
        <f t="shared" si="236"/>
        <v>41956.722546296296</v>
      </c>
      <c r="K2520">
        <v>1413303628</v>
      </c>
      <c r="L2520" s="19">
        <f t="shared" si="237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 t="shared" si="234"/>
        <v>0</v>
      </c>
      <c r="R2520">
        <f t="shared" si="235"/>
        <v>0</v>
      </c>
      <c r="S2520" t="s">
        <v>8334</v>
      </c>
      <c r="T2520" t="s">
        <v>8351</v>
      </c>
      <c r="U2520" s="19">
        <f t="shared" si="238"/>
        <v>41956.722546296296</v>
      </c>
      <c r="V2520">
        <f t="shared" si="239"/>
        <v>2014</v>
      </c>
    </row>
    <row r="2521" spans="1:22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9">
        <f t="shared" si="236"/>
        <v>41839.155138888891</v>
      </c>
      <c r="K2521">
        <v>1403149404</v>
      </c>
      <c r="L2521" s="19">
        <f t="shared" si="237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234"/>
        <v>0</v>
      </c>
      <c r="R2521">
        <f t="shared" si="235"/>
        <v>16.25</v>
      </c>
      <c r="S2521" t="s">
        <v>8334</v>
      </c>
      <c r="T2521" t="s">
        <v>8351</v>
      </c>
      <c r="U2521" s="19">
        <f t="shared" si="238"/>
        <v>41839.155138888891</v>
      </c>
      <c r="V2521">
        <f t="shared" si="239"/>
        <v>2014</v>
      </c>
    </row>
    <row r="2522" spans="1:22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9">
        <f t="shared" si="236"/>
        <v>42658.806249999994</v>
      </c>
      <c r="K2522">
        <v>1472567085</v>
      </c>
      <c r="L2522" s="19">
        <f t="shared" si="237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 t="shared" si="234"/>
        <v>0</v>
      </c>
      <c r="R2522">
        <f t="shared" si="235"/>
        <v>0</v>
      </c>
      <c r="S2522" t="s">
        <v>8334</v>
      </c>
      <c r="T2522" t="s">
        <v>8351</v>
      </c>
      <c r="U2522" s="19">
        <f t="shared" si="238"/>
        <v>42658.806249999994</v>
      </c>
      <c r="V2522">
        <f t="shared" si="239"/>
        <v>2016</v>
      </c>
    </row>
    <row r="2523" spans="1:22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9">
        <f t="shared" si="236"/>
        <v>42290.967835648145</v>
      </c>
      <c r="K2523">
        <v>1442963621</v>
      </c>
      <c r="L2523" s="19">
        <f t="shared" si="237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234"/>
        <v>109</v>
      </c>
      <c r="R2523">
        <f t="shared" si="235"/>
        <v>103.68</v>
      </c>
      <c r="S2523" t="s">
        <v>8323</v>
      </c>
      <c r="T2523" t="s">
        <v>8352</v>
      </c>
      <c r="U2523" s="19">
        <f t="shared" si="238"/>
        <v>42290.967835648145</v>
      </c>
      <c r="V2523">
        <f t="shared" si="239"/>
        <v>2015</v>
      </c>
    </row>
    <row r="2524" spans="1:22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9">
        <f t="shared" si="236"/>
        <v>42482.619444444441</v>
      </c>
      <c r="K2524">
        <v>1459431960</v>
      </c>
      <c r="L2524" s="19">
        <f t="shared" si="237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234"/>
        <v>100</v>
      </c>
      <c r="R2524">
        <f t="shared" si="235"/>
        <v>185.19</v>
      </c>
      <c r="S2524" t="s">
        <v>8323</v>
      </c>
      <c r="T2524" t="s">
        <v>8352</v>
      </c>
      <c r="U2524" s="19">
        <f t="shared" si="238"/>
        <v>42482.619444444441</v>
      </c>
      <c r="V2524">
        <f t="shared" si="239"/>
        <v>2016</v>
      </c>
    </row>
    <row r="2525" spans="1:22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9">
        <f t="shared" si="236"/>
        <v>41961.017268518524</v>
      </c>
      <c r="K2525">
        <v>1413674692</v>
      </c>
      <c r="L2525" s="19">
        <f t="shared" si="237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234"/>
        <v>156</v>
      </c>
      <c r="R2525">
        <f t="shared" si="235"/>
        <v>54.15</v>
      </c>
      <c r="S2525" t="s">
        <v>8323</v>
      </c>
      <c r="T2525" t="s">
        <v>8352</v>
      </c>
      <c r="U2525" s="19">
        <f t="shared" si="238"/>
        <v>41961.017268518524</v>
      </c>
      <c r="V2525">
        <f t="shared" si="239"/>
        <v>2014</v>
      </c>
    </row>
    <row r="2526" spans="1:22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9">
        <f t="shared" si="236"/>
        <v>41994.1875</v>
      </c>
      <c r="K2526">
        <v>1416338557</v>
      </c>
      <c r="L2526" s="19">
        <f t="shared" si="237"/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234"/>
        <v>102</v>
      </c>
      <c r="R2526">
        <f t="shared" si="235"/>
        <v>177.21</v>
      </c>
      <c r="S2526" t="s">
        <v>8323</v>
      </c>
      <c r="T2526" t="s">
        <v>8352</v>
      </c>
      <c r="U2526" s="19">
        <f t="shared" si="238"/>
        <v>41994.1875</v>
      </c>
      <c r="V2526">
        <f t="shared" si="239"/>
        <v>2014</v>
      </c>
    </row>
    <row r="2527" spans="1:22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9">
        <f t="shared" si="236"/>
        <v>41088.844571759262</v>
      </c>
      <c r="K2527">
        <v>1338322571</v>
      </c>
      <c r="L2527" s="19">
        <f t="shared" si="237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 t="shared" si="234"/>
        <v>100</v>
      </c>
      <c r="R2527">
        <f t="shared" si="235"/>
        <v>100.33</v>
      </c>
      <c r="S2527" t="s">
        <v>8323</v>
      </c>
      <c r="T2527" t="s">
        <v>8352</v>
      </c>
      <c r="U2527" s="19">
        <f t="shared" si="238"/>
        <v>41088.844571759262</v>
      </c>
      <c r="V2527">
        <f t="shared" si="239"/>
        <v>2012</v>
      </c>
    </row>
    <row r="2528" spans="1:22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9">
        <f t="shared" si="236"/>
        <v>41981.207638888889</v>
      </c>
      <c r="K2528">
        <v>1415585474</v>
      </c>
      <c r="L2528" s="19">
        <f t="shared" si="237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234"/>
        <v>113</v>
      </c>
      <c r="R2528">
        <f t="shared" si="235"/>
        <v>136.91</v>
      </c>
      <c r="S2528" t="s">
        <v>8323</v>
      </c>
      <c r="T2528" t="s">
        <v>8352</v>
      </c>
      <c r="U2528" s="19">
        <f t="shared" si="238"/>
        <v>41981.207638888889</v>
      </c>
      <c r="V2528">
        <f t="shared" si="239"/>
        <v>2014</v>
      </c>
    </row>
    <row r="2529" spans="1:22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9">
        <f t="shared" si="236"/>
        <v>41565.165972222225</v>
      </c>
      <c r="K2529">
        <v>1380477691</v>
      </c>
      <c r="L2529" s="19">
        <f t="shared" si="237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234"/>
        <v>102</v>
      </c>
      <c r="R2529">
        <f t="shared" si="235"/>
        <v>57.54</v>
      </c>
      <c r="S2529" t="s">
        <v>8323</v>
      </c>
      <c r="T2529" t="s">
        <v>8352</v>
      </c>
      <c r="U2529" s="19">
        <f t="shared" si="238"/>
        <v>41565.165972222225</v>
      </c>
      <c r="V2529">
        <f t="shared" si="239"/>
        <v>2013</v>
      </c>
    </row>
    <row r="2530" spans="1:22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9">
        <f t="shared" si="236"/>
        <v>42236.458333333328</v>
      </c>
      <c r="K2530">
        <v>1438459303</v>
      </c>
      <c r="L2530" s="19">
        <f t="shared" si="237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234"/>
        <v>107</v>
      </c>
      <c r="R2530">
        <f t="shared" si="235"/>
        <v>52.96</v>
      </c>
      <c r="S2530" t="s">
        <v>8323</v>
      </c>
      <c r="T2530" t="s">
        <v>8352</v>
      </c>
      <c r="U2530" s="19">
        <f t="shared" si="238"/>
        <v>42236.458333333328</v>
      </c>
      <c r="V2530">
        <f t="shared" si="239"/>
        <v>2015</v>
      </c>
    </row>
    <row r="2531" spans="1:22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9">
        <f t="shared" si="236"/>
        <v>40993.0390625</v>
      </c>
      <c r="K2531">
        <v>1328752575</v>
      </c>
      <c r="L2531" s="19">
        <f t="shared" si="237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234"/>
        <v>104</v>
      </c>
      <c r="R2531">
        <f t="shared" si="235"/>
        <v>82.33</v>
      </c>
      <c r="S2531" t="s">
        <v>8323</v>
      </c>
      <c r="T2531" t="s">
        <v>8352</v>
      </c>
      <c r="U2531" s="19">
        <f t="shared" si="238"/>
        <v>40993.0390625</v>
      </c>
      <c r="V2531">
        <f t="shared" si="239"/>
        <v>2012</v>
      </c>
    </row>
    <row r="2532" spans="1:22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9">
        <f t="shared" si="236"/>
        <v>42114.201388888891</v>
      </c>
      <c r="K2532">
        <v>1426711505</v>
      </c>
      <c r="L2532" s="19">
        <f t="shared" si="237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234"/>
        <v>100</v>
      </c>
      <c r="R2532">
        <f t="shared" si="235"/>
        <v>135.41999999999999</v>
      </c>
      <c r="S2532" t="s">
        <v>8323</v>
      </c>
      <c r="T2532" t="s">
        <v>8352</v>
      </c>
      <c r="U2532" s="19">
        <f t="shared" si="238"/>
        <v>42114.201388888891</v>
      </c>
      <c r="V2532">
        <f t="shared" si="239"/>
        <v>2015</v>
      </c>
    </row>
    <row r="2533" spans="1:22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9">
        <f t="shared" si="236"/>
        <v>42231.165972222225</v>
      </c>
      <c r="K2533">
        <v>1437668354</v>
      </c>
      <c r="L2533" s="19">
        <f t="shared" si="237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234"/>
        <v>100</v>
      </c>
      <c r="R2533">
        <f t="shared" si="235"/>
        <v>74.069999999999993</v>
      </c>
      <c r="S2533" t="s">
        <v>8323</v>
      </c>
      <c r="T2533" t="s">
        <v>8352</v>
      </c>
      <c r="U2533" s="19">
        <f t="shared" si="238"/>
        <v>42231.165972222225</v>
      </c>
      <c r="V2533">
        <f t="shared" si="239"/>
        <v>2015</v>
      </c>
    </row>
    <row r="2534" spans="1:22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9">
        <f t="shared" si="236"/>
        <v>41137.849143518521</v>
      </c>
      <c r="K2534">
        <v>1342556566</v>
      </c>
      <c r="L2534" s="19">
        <f t="shared" si="237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234"/>
        <v>126</v>
      </c>
      <c r="R2534">
        <f t="shared" si="235"/>
        <v>84.08</v>
      </c>
      <c r="S2534" t="s">
        <v>8323</v>
      </c>
      <c r="T2534" t="s">
        <v>8352</v>
      </c>
      <c r="U2534" s="19">
        <f t="shared" si="238"/>
        <v>41137.849143518521</v>
      </c>
      <c r="V2534">
        <f t="shared" si="239"/>
        <v>2012</v>
      </c>
    </row>
    <row r="2535" spans="1:22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9">
        <f t="shared" si="236"/>
        <v>41334.750787037039</v>
      </c>
      <c r="K2535">
        <v>1359568911</v>
      </c>
      <c r="L2535" s="19">
        <f t="shared" si="237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234"/>
        <v>111</v>
      </c>
      <c r="R2535">
        <f t="shared" si="235"/>
        <v>61.03</v>
      </c>
      <c r="S2535" t="s">
        <v>8323</v>
      </c>
      <c r="T2535" t="s">
        <v>8352</v>
      </c>
      <c r="U2535" s="19">
        <f t="shared" si="238"/>
        <v>41334.750787037039</v>
      </c>
      <c r="V2535">
        <f t="shared" si="239"/>
        <v>2013</v>
      </c>
    </row>
    <row r="2536" spans="1:22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9">
        <f t="shared" si="236"/>
        <v>40179.25</v>
      </c>
      <c r="K2536">
        <v>1257871712</v>
      </c>
      <c r="L2536" s="19">
        <f t="shared" si="237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 t="shared" si="234"/>
        <v>105</v>
      </c>
      <c r="R2536">
        <f t="shared" si="235"/>
        <v>150</v>
      </c>
      <c r="S2536" t="s">
        <v>8323</v>
      </c>
      <c r="T2536" t="s">
        <v>8352</v>
      </c>
      <c r="U2536" s="19">
        <f t="shared" si="238"/>
        <v>40179.25</v>
      </c>
      <c r="V2536">
        <f t="shared" si="239"/>
        <v>2009</v>
      </c>
    </row>
    <row r="2537" spans="1:22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9">
        <f t="shared" si="236"/>
        <v>41974.832696759258</v>
      </c>
      <c r="K2537">
        <v>1414781945</v>
      </c>
      <c r="L2537" s="19">
        <f t="shared" si="237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234"/>
        <v>104</v>
      </c>
      <c r="R2537">
        <f t="shared" si="235"/>
        <v>266.08999999999997</v>
      </c>
      <c r="S2537" t="s">
        <v>8323</v>
      </c>
      <c r="T2537" t="s">
        <v>8352</v>
      </c>
      <c r="U2537" s="19">
        <f t="shared" si="238"/>
        <v>41974.832696759258</v>
      </c>
      <c r="V2537">
        <f t="shared" si="239"/>
        <v>2014</v>
      </c>
    </row>
    <row r="2538" spans="1:22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9">
        <f t="shared" si="236"/>
        <v>41485.106087962966</v>
      </c>
      <c r="K2538">
        <v>1373337166</v>
      </c>
      <c r="L2538" s="19">
        <f t="shared" si="237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234"/>
        <v>116</v>
      </c>
      <c r="R2538">
        <f t="shared" si="235"/>
        <v>7.25</v>
      </c>
      <c r="S2538" t="s">
        <v>8323</v>
      </c>
      <c r="T2538" t="s">
        <v>8352</v>
      </c>
      <c r="U2538" s="19">
        <f t="shared" si="238"/>
        <v>41485.106087962966</v>
      </c>
      <c r="V2538">
        <f t="shared" si="239"/>
        <v>2013</v>
      </c>
    </row>
    <row r="2539" spans="1:22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9">
        <f t="shared" si="236"/>
        <v>40756.648784722223</v>
      </c>
      <c r="K2539">
        <v>1307028855</v>
      </c>
      <c r="L2539" s="19">
        <f t="shared" si="237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234"/>
        <v>110</v>
      </c>
      <c r="R2539">
        <f t="shared" si="235"/>
        <v>100</v>
      </c>
      <c r="S2539" t="s">
        <v>8323</v>
      </c>
      <c r="T2539" t="s">
        <v>8352</v>
      </c>
      <c r="U2539" s="19">
        <f t="shared" si="238"/>
        <v>40756.648784722223</v>
      </c>
      <c r="V2539">
        <f t="shared" si="239"/>
        <v>2011</v>
      </c>
    </row>
    <row r="2540" spans="1:22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9">
        <f t="shared" si="236"/>
        <v>41329.207638888889</v>
      </c>
      <c r="K2540">
        <v>1359029661</v>
      </c>
      <c r="L2540" s="19">
        <f t="shared" si="237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234"/>
        <v>113</v>
      </c>
      <c r="R2540">
        <f t="shared" si="235"/>
        <v>109.96</v>
      </c>
      <c r="S2540" t="s">
        <v>8323</v>
      </c>
      <c r="T2540" t="s">
        <v>8352</v>
      </c>
      <c r="U2540" s="19">
        <f t="shared" si="238"/>
        <v>41329.207638888889</v>
      </c>
      <c r="V2540">
        <f t="shared" si="239"/>
        <v>2013</v>
      </c>
    </row>
    <row r="2541" spans="1:22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9">
        <f t="shared" si="236"/>
        <v>42037.902222222227</v>
      </c>
      <c r="K2541">
        <v>1417729152</v>
      </c>
      <c r="L2541" s="19">
        <f t="shared" si="237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234"/>
        <v>100</v>
      </c>
      <c r="R2541">
        <f t="shared" si="235"/>
        <v>169.92</v>
      </c>
      <c r="S2541" t="s">
        <v>8323</v>
      </c>
      <c r="T2541" t="s">
        <v>8352</v>
      </c>
      <c r="U2541" s="19">
        <f t="shared" si="238"/>
        <v>42037.902222222227</v>
      </c>
      <c r="V2541">
        <f t="shared" si="239"/>
        <v>2014</v>
      </c>
    </row>
    <row r="2542" spans="1:22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9">
        <f t="shared" si="236"/>
        <v>40845.675011574072</v>
      </c>
      <c r="K2542">
        <v>1314720721</v>
      </c>
      <c r="L2542" s="19">
        <f t="shared" si="237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234"/>
        <v>103</v>
      </c>
      <c r="R2542">
        <f t="shared" si="235"/>
        <v>95.74</v>
      </c>
      <c r="S2542" t="s">
        <v>8323</v>
      </c>
      <c r="T2542" t="s">
        <v>8352</v>
      </c>
      <c r="U2542" s="19">
        <f t="shared" si="238"/>
        <v>40845.675011574072</v>
      </c>
      <c r="V2542">
        <f t="shared" si="239"/>
        <v>2011</v>
      </c>
    </row>
    <row r="2543" spans="1:22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9">
        <f t="shared" si="236"/>
        <v>41543.449282407404</v>
      </c>
      <c r="K2543">
        <v>1375008418</v>
      </c>
      <c r="L2543" s="19">
        <f t="shared" si="237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 t="shared" si="234"/>
        <v>107</v>
      </c>
      <c r="R2543">
        <f t="shared" si="235"/>
        <v>59.46</v>
      </c>
      <c r="S2543" t="s">
        <v>8323</v>
      </c>
      <c r="T2543" t="s">
        <v>8352</v>
      </c>
      <c r="U2543" s="19">
        <f t="shared" si="238"/>
        <v>41543.449282407404</v>
      </c>
      <c r="V2543">
        <f t="shared" si="239"/>
        <v>2013</v>
      </c>
    </row>
    <row r="2544" spans="1:22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9">
        <f t="shared" si="236"/>
        <v>41548.165972222225</v>
      </c>
      <c r="K2544">
        <v>1377252857</v>
      </c>
      <c r="L2544" s="19">
        <f t="shared" si="237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234"/>
        <v>104</v>
      </c>
      <c r="R2544">
        <f t="shared" si="235"/>
        <v>55.77</v>
      </c>
      <c r="S2544" t="s">
        <v>8323</v>
      </c>
      <c r="T2544" t="s">
        <v>8352</v>
      </c>
      <c r="U2544" s="19">
        <f t="shared" si="238"/>
        <v>41548.165972222225</v>
      </c>
      <c r="V2544">
        <f t="shared" si="239"/>
        <v>2013</v>
      </c>
    </row>
    <row r="2545" spans="1:22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9">
        <f t="shared" si="236"/>
        <v>40545.125</v>
      </c>
      <c r="K2545">
        <v>1291257298</v>
      </c>
      <c r="L2545" s="19">
        <f t="shared" si="237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234"/>
        <v>156</v>
      </c>
      <c r="R2545">
        <f t="shared" si="235"/>
        <v>30.08</v>
      </c>
      <c r="S2545" t="s">
        <v>8323</v>
      </c>
      <c r="T2545" t="s">
        <v>8352</v>
      </c>
      <c r="U2545" s="19">
        <f t="shared" si="238"/>
        <v>40545.125</v>
      </c>
      <c r="V2545">
        <f t="shared" si="239"/>
        <v>2010</v>
      </c>
    </row>
    <row r="2546" spans="1:22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9">
        <f t="shared" si="236"/>
        <v>41098.520474537036</v>
      </c>
      <c r="K2546">
        <v>1339158569</v>
      </c>
      <c r="L2546" s="19">
        <f t="shared" si="237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234"/>
        <v>101</v>
      </c>
      <c r="R2546">
        <f t="shared" si="235"/>
        <v>88.44</v>
      </c>
      <c r="S2546" t="s">
        <v>8323</v>
      </c>
      <c r="T2546" t="s">
        <v>8352</v>
      </c>
      <c r="U2546" s="19">
        <f t="shared" si="238"/>
        <v>41098.520474537036</v>
      </c>
      <c r="V2546">
        <f t="shared" si="239"/>
        <v>2012</v>
      </c>
    </row>
    <row r="2547" spans="1:22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9">
        <f t="shared" si="236"/>
        <v>42062.020833333328</v>
      </c>
      <c r="K2547">
        <v>1421983138</v>
      </c>
      <c r="L2547" s="19">
        <f t="shared" si="237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 t="shared" si="234"/>
        <v>195</v>
      </c>
      <c r="R2547">
        <f t="shared" si="235"/>
        <v>64.03</v>
      </c>
      <c r="S2547" t="s">
        <v>8323</v>
      </c>
      <c r="T2547" t="s">
        <v>8352</v>
      </c>
      <c r="U2547" s="19">
        <f t="shared" si="238"/>
        <v>42062.020833333328</v>
      </c>
      <c r="V2547">
        <f t="shared" si="239"/>
        <v>2015</v>
      </c>
    </row>
    <row r="2548" spans="1:22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9">
        <f t="shared" si="236"/>
        <v>41552.208333333336</v>
      </c>
      <c r="K2548">
        <v>1378586179</v>
      </c>
      <c r="L2548" s="19">
        <f t="shared" si="237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 t="shared" si="234"/>
        <v>112</v>
      </c>
      <c r="R2548">
        <f t="shared" si="235"/>
        <v>60.15</v>
      </c>
      <c r="S2548" t="s">
        <v>8323</v>
      </c>
      <c r="T2548" t="s">
        <v>8352</v>
      </c>
      <c r="U2548" s="19">
        <f t="shared" si="238"/>
        <v>41552.208333333336</v>
      </c>
      <c r="V2548">
        <f t="shared" si="239"/>
        <v>2013</v>
      </c>
    </row>
    <row r="2549" spans="1:22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9">
        <f t="shared" si="236"/>
        <v>41003.731516203705</v>
      </c>
      <c r="K2549">
        <v>1330972403</v>
      </c>
      <c r="L2549" s="19">
        <f t="shared" si="237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234"/>
        <v>120</v>
      </c>
      <c r="R2549">
        <f t="shared" si="235"/>
        <v>49.19</v>
      </c>
      <c r="S2549" t="s">
        <v>8323</v>
      </c>
      <c r="T2549" t="s">
        <v>8352</v>
      </c>
      <c r="U2549" s="19">
        <f t="shared" si="238"/>
        <v>41003.731516203705</v>
      </c>
      <c r="V2549">
        <f t="shared" si="239"/>
        <v>2012</v>
      </c>
    </row>
    <row r="2550" spans="1:22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9">
        <f t="shared" si="236"/>
        <v>42643.185416666667</v>
      </c>
      <c r="K2550">
        <v>1473087637</v>
      </c>
      <c r="L2550" s="19">
        <f t="shared" si="237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 t="shared" si="234"/>
        <v>102</v>
      </c>
      <c r="R2550">
        <f t="shared" si="235"/>
        <v>165.16</v>
      </c>
      <c r="S2550" t="s">
        <v>8323</v>
      </c>
      <c r="T2550" t="s">
        <v>8352</v>
      </c>
      <c r="U2550" s="19">
        <f t="shared" si="238"/>
        <v>42643.185416666667</v>
      </c>
      <c r="V2550">
        <f t="shared" si="239"/>
        <v>2016</v>
      </c>
    </row>
    <row r="2551" spans="1:22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9">
        <f t="shared" si="236"/>
        <v>41425.708333333336</v>
      </c>
      <c r="K2551">
        <v>1366999870</v>
      </c>
      <c r="L2551" s="19">
        <f t="shared" si="237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234"/>
        <v>103</v>
      </c>
      <c r="R2551">
        <f t="shared" si="235"/>
        <v>43.62</v>
      </c>
      <c r="S2551" t="s">
        <v>8323</v>
      </c>
      <c r="T2551" t="s">
        <v>8352</v>
      </c>
      <c r="U2551" s="19">
        <f t="shared" si="238"/>
        <v>41425.708333333336</v>
      </c>
      <c r="V2551">
        <f t="shared" si="239"/>
        <v>2013</v>
      </c>
    </row>
    <row r="2552" spans="1:22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9">
        <f t="shared" si="236"/>
        <v>42285.165972222225</v>
      </c>
      <c r="K2552">
        <v>1439392406</v>
      </c>
      <c r="L2552" s="19">
        <f t="shared" si="237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234"/>
        <v>101</v>
      </c>
      <c r="R2552">
        <f t="shared" si="235"/>
        <v>43.7</v>
      </c>
      <c r="S2552" t="s">
        <v>8323</v>
      </c>
      <c r="T2552" t="s">
        <v>8352</v>
      </c>
      <c r="U2552" s="19">
        <f t="shared" si="238"/>
        <v>42285.165972222225</v>
      </c>
      <c r="V2552">
        <f t="shared" si="239"/>
        <v>2015</v>
      </c>
    </row>
    <row r="2553" spans="1:22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9">
        <f t="shared" si="236"/>
        <v>40989.866666666669</v>
      </c>
      <c r="K2553">
        <v>1329890585</v>
      </c>
      <c r="L2553" s="19">
        <f t="shared" si="237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234"/>
        <v>103</v>
      </c>
      <c r="R2553">
        <f t="shared" si="235"/>
        <v>67.42</v>
      </c>
      <c r="S2553" t="s">
        <v>8323</v>
      </c>
      <c r="T2553" t="s">
        <v>8352</v>
      </c>
      <c r="U2553" s="19">
        <f t="shared" si="238"/>
        <v>40989.866666666669</v>
      </c>
      <c r="V2553">
        <f t="shared" si="239"/>
        <v>2012</v>
      </c>
    </row>
    <row r="2554" spans="1:22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9">
        <f t="shared" si="236"/>
        <v>42799.809965277775</v>
      </c>
      <c r="K2554">
        <v>1486149981</v>
      </c>
      <c r="L2554" s="19">
        <f t="shared" si="237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234"/>
        <v>107</v>
      </c>
      <c r="R2554">
        <f t="shared" si="235"/>
        <v>177.5</v>
      </c>
      <c r="S2554" t="s">
        <v>8323</v>
      </c>
      <c r="T2554" t="s">
        <v>8352</v>
      </c>
      <c r="U2554" s="19">
        <f t="shared" si="238"/>
        <v>42799.809965277775</v>
      </c>
      <c r="V2554">
        <f t="shared" si="239"/>
        <v>2017</v>
      </c>
    </row>
    <row r="2555" spans="1:22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9">
        <f t="shared" si="236"/>
        <v>41173.199155092596</v>
      </c>
      <c r="K2555">
        <v>1343018807</v>
      </c>
      <c r="L2555" s="19">
        <f t="shared" si="237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 t="shared" si="234"/>
        <v>156</v>
      </c>
      <c r="R2555">
        <f t="shared" si="235"/>
        <v>38.880000000000003</v>
      </c>
      <c r="S2555" t="s">
        <v>8323</v>
      </c>
      <c r="T2555" t="s">
        <v>8352</v>
      </c>
      <c r="U2555" s="19">
        <f t="shared" si="238"/>
        <v>41173.199155092596</v>
      </c>
      <c r="V2555">
        <f t="shared" si="239"/>
        <v>2012</v>
      </c>
    </row>
    <row r="2556" spans="1:22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9">
        <f t="shared" si="236"/>
        <v>42156.165972222225</v>
      </c>
      <c r="K2556">
        <v>1430445163</v>
      </c>
      <c r="L2556" s="19">
        <f t="shared" si="237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234"/>
        <v>123</v>
      </c>
      <c r="R2556">
        <f t="shared" si="235"/>
        <v>54.99</v>
      </c>
      <c r="S2556" t="s">
        <v>8323</v>
      </c>
      <c r="T2556" t="s">
        <v>8352</v>
      </c>
      <c r="U2556" s="19">
        <f t="shared" si="238"/>
        <v>42156.165972222225</v>
      </c>
      <c r="V2556">
        <f t="shared" si="239"/>
        <v>2015</v>
      </c>
    </row>
    <row r="2557" spans="1:22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9">
        <f t="shared" si="236"/>
        <v>41057.655011574076</v>
      </c>
      <c r="K2557">
        <v>1335541393</v>
      </c>
      <c r="L2557" s="19">
        <f t="shared" si="237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234"/>
        <v>107</v>
      </c>
      <c r="R2557">
        <f t="shared" si="235"/>
        <v>61.34</v>
      </c>
      <c r="S2557" t="s">
        <v>8323</v>
      </c>
      <c r="T2557" t="s">
        <v>8352</v>
      </c>
      <c r="U2557" s="19">
        <f t="shared" si="238"/>
        <v>41057.655011574076</v>
      </c>
      <c r="V2557">
        <f t="shared" si="239"/>
        <v>2012</v>
      </c>
    </row>
    <row r="2558" spans="1:22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9">
        <f t="shared" si="236"/>
        <v>41267.991400462961</v>
      </c>
      <c r="K2558">
        <v>1352504857</v>
      </c>
      <c r="L2558" s="19">
        <f t="shared" si="237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234"/>
        <v>106</v>
      </c>
      <c r="R2558">
        <f t="shared" si="235"/>
        <v>23.12</v>
      </c>
      <c r="S2558" t="s">
        <v>8323</v>
      </c>
      <c r="T2558" t="s">
        <v>8352</v>
      </c>
      <c r="U2558" s="19">
        <f t="shared" si="238"/>
        <v>41267.991400462961</v>
      </c>
      <c r="V2558">
        <f t="shared" si="239"/>
        <v>2012</v>
      </c>
    </row>
    <row r="2559" spans="1:22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9">
        <f t="shared" si="236"/>
        <v>41774.745208333334</v>
      </c>
      <c r="K2559">
        <v>1397584386</v>
      </c>
      <c r="L2559" s="19">
        <f t="shared" si="237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234"/>
        <v>118</v>
      </c>
      <c r="R2559">
        <f t="shared" si="235"/>
        <v>29.61</v>
      </c>
      <c r="S2559" t="s">
        <v>8323</v>
      </c>
      <c r="T2559" t="s">
        <v>8352</v>
      </c>
      <c r="U2559" s="19">
        <f t="shared" si="238"/>
        <v>41774.745208333334</v>
      </c>
      <c r="V2559">
        <f t="shared" si="239"/>
        <v>2014</v>
      </c>
    </row>
    <row r="2560" spans="1:22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9">
        <f t="shared" si="236"/>
        <v>42125.582638888889</v>
      </c>
      <c r="K2560">
        <v>1427747906</v>
      </c>
      <c r="L2560" s="19">
        <f t="shared" si="237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 t="shared" si="234"/>
        <v>109</v>
      </c>
      <c r="R2560">
        <f t="shared" si="235"/>
        <v>75.61</v>
      </c>
      <c r="S2560" t="s">
        <v>8323</v>
      </c>
      <c r="T2560" t="s">
        <v>8352</v>
      </c>
      <c r="U2560" s="19">
        <f t="shared" si="238"/>
        <v>42125.582638888889</v>
      </c>
      <c r="V2560">
        <f t="shared" si="239"/>
        <v>2015</v>
      </c>
    </row>
    <row r="2561" spans="1:22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9">
        <f t="shared" si="236"/>
        <v>40862.817361111112</v>
      </c>
      <c r="K2561">
        <v>1318539484</v>
      </c>
      <c r="L2561" s="19">
        <f t="shared" si="237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234"/>
        <v>111</v>
      </c>
      <c r="R2561">
        <f t="shared" si="235"/>
        <v>35.6</v>
      </c>
      <c r="S2561" t="s">
        <v>8323</v>
      </c>
      <c r="T2561" t="s">
        <v>8352</v>
      </c>
      <c r="U2561" s="19">
        <f t="shared" si="238"/>
        <v>40862.817361111112</v>
      </c>
      <c r="V2561">
        <f t="shared" si="239"/>
        <v>2011</v>
      </c>
    </row>
    <row r="2562" spans="1:22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9">
        <f t="shared" si="236"/>
        <v>42069.951087962967</v>
      </c>
      <c r="K2562">
        <v>1423090174</v>
      </c>
      <c r="L2562" s="19">
        <f t="shared" si="237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ref="Q2562:Q2625" si="240">ROUND(E2562/D2562*100,0)</f>
        <v>100</v>
      </c>
      <c r="R2562">
        <f t="shared" ref="R2562:R2625" si="241">IFERROR(ROUND(E2562/N2562,2),0)</f>
        <v>143</v>
      </c>
      <c r="S2562" t="s">
        <v>8323</v>
      </c>
      <c r="T2562" t="s">
        <v>8352</v>
      </c>
      <c r="U2562" s="19">
        <f t="shared" si="238"/>
        <v>42069.951087962967</v>
      </c>
      <c r="V2562">
        <f t="shared" si="239"/>
        <v>2015</v>
      </c>
    </row>
    <row r="2563" spans="1:22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9">
        <f t="shared" ref="J2563:J2626" si="242">(((I2563/60)/60)/24)+DATE(1970,1,1)</f>
        <v>42290.528807870374</v>
      </c>
      <c r="K2563">
        <v>1442148089</v>
      </c>
      <c r="L2563" s="19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si="240"/>
        <v>0</v>
      </c>
      <c r="R2563">
        <f t="shared" si="241"/>
        <v>0</v>
      </c>
      <c r="S2563" t="s">
        <v>8334</v>
      </c>
      <c r="T2563" t="s">
        <v>8335</v>
      </c>
      <c r="U2563" s="19">
        <f t="shared" ref="U2563:U2626" si="244">(((I2563/60)/60)/24)+DATE(1970,1,1)</f>
        <v>42290.528807870374</v>
      </c>
      <c r="V2563">
        <f t="shared" ref="V2563:V2626" si="245">YEAR(L2563)</f>
        <v>2015</v>
      </c>
    </row>
    <row r="2564" spans="1:22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9">
        <f t="shared" si="242"/>
        <v>42654.524756944447</v>
      </c>
      <c r="K2564">
        <v>1471005339</v>
      </c>
      <c r="L2564" s="19">
        <f t="shared" si="243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240"/>
        <v>1</v>
      </c>
      <c r="R2564">
        <f t="shared" si="241"/>
        <v>25</v>
      </c>
      <c r="S2564" t="s">
        <v>8334</v>
      </c>
      <c r="T2564" t="s">
        <v>8335</v>
      </c>
      <c r="U2564" s="19">
        <f t="shared" si="244"/>
        <v>42654.524756944447</v>
      </c>
      <c r="V2564">
        <f t="shared" si="245"/>
        <v>2016</v>
      </c>
    </row>
    <row r="2565" spans="1:22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9">
        <f t="shared" si="242"/>
        <v>42215.139479166668</v>
      </c>
      <c r="K2565">
        <v>1433042451</v>
      </c>
      <c r="L2565" s="19">
        <f t="shared" si="243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240"/>
        <v>0</v>
      </c>
      <c r="R2565">
        <f t="shared" si="241"/>
        <v>0</v>
      </c>
      <c r="S2565" t="s">
        <v>8334</v>
      </c>
      <c r="T2565" t="s">
        <v>8335</v>
      </c>
      <c r="U2565" s="19">
        <f t="shared" si="244"/>
        <v>42215.139479166668</v>
      </c>
      <c r="V2565">
        <f t="shared" si="245"/>
        <v>2015</v>
      </c>
    </row>
    <row r="2566" spans="1:22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9">
        <f t="shared" si="242"/>
        <v>41852.040497685186</v>
      </c>
      <c r="K2566">
        <v>1404262699</v>
      </c>
      <c r="L2566" s="19">
        <f t="shared" si="243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240"/>
        <v>0</v>
      </c>
      <c r="R2566">
        <f t="shared" si="241"/>
        <v>0</v>
      </c>
      <c r="S2566" t="s">
        <v>8334</v>
      </c>
      <c r="T2566" t="s">
        <v>8335</v>
      </c>
      <c r="U2566" s="19">
        <f t="shared" si="244"/>
        <v>41852.040497685186</v>
      </c>
      <c r="V2566">
        <f t="shared" si="245"/>
        <v>2014</v>
      </c>
    </row>
    <row r="2567" spans="1:22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9">
        <f t="shared" si="242"/>
        <v>42499.868055555555</v>
      </c>
      <c r="K2567">
        <v>1457710589</v>
      </c>
      <c r="L2567" s="19">
        <f t="shared" si="243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240"/>
        <v>1</v>
      </c>
      <c r="R2567">
        <f t="shared" si="241"/>
        <v>100</v>
      </c>
      <c r="S2567" t="s">
        <v>8334</v>
      </c>
      <c r="T2567" t="s">
        <v>8335</v>
      </c>
      <c r="U2567" s="19">
        <f t="shared" si="244"/>
        <v>42499.868055555555</v>
      </c>
      <c r="V2567">
        <f t="shared" si="245"/>
        <v>2016</v>
      </c>
    </row>
    <row r="2568" spans="1:22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9">
        <f t="shared" si="242"/>
        <v>41872.980879629627</v>
      </c>
      <c r="K2568">
        <v>1406071948</v>
      </c>
      <c r="L2568" s="19">
        <f t="shared" si="243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240"/>
        <v>0</v>
      </c>
      <c r="R2568">
        <f t="shared" si="241"/>
        <v>0</v>
      </c>
      <c r="S2568" t="s">
        <v>8334</v>
      </c>
      <c r="T2568" t="s">
        <v>8335</v>
      </c>
      <c r="U2568" s="19">
        <f t="shared" si="244"/>
        <v>41872.980879629627</v>
      </c>
      <c r="V2568">
        <f t="shared" si="245"/>
        <v>2014</v>
      </c>
    </row>
    <row r="2569" spans="1:22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9">
        <f t="shared" si="242"/>
        <v>42117.878912037035</v>
      </c>
      <c r="K2569">
        <v>1427231138</v>
      </c>
      <c r="L2569" s="19">
        <f t="shared" si="243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240"/>
        <v>0</v>
      </c>
      <c r="R2569">
        <f t="shared" si="241"/>
        <v>60</v>
      </c>
      <c r="S2569" t="s">
        <v>8334</v>
      </c>
      <c r="T2569" t="s">
        <v>8335</v>
      </c>
      <c r="U2569" s="19">
        <f t="shared" si="244"/>
        <v>42117.878912037035</v>
      </c>
      <c r="V2569">
        <f t="shared" si="245"/>
        <v>2015</v>
      </c>
    </row>
    <row r="2570" spans="1:22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9">
        <f t="shared" si="242"/>
        <v>42614.666597222225</v>
      </c>
      <c r="K2570">
        <v>1470153594</v>
      </c>
      <c r="L2570" s="19">
        <f t="shared" si="243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240"/>
        <v>1</v>
      </c>
      <c r="R2570">
        <f t="shared" si="241"/>
        <v>50</v>
      </c>
      <c r="S2570" t="s">
        <v>8334</v>
      </c>
      <c r="T2570" t="s">
        <v>8335</v>
      </c>
      <c r="U2570" s="19">
        <f t="shared" si="244"/>
        <v>42614.666597222225</v>
      </c>
      <c r="V2570">
        <f t="shared" si="245"/>
        <v>2016</v>
      </c>
    </row>
    <row r="2571" spans="1:22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9">
        <f t="shared" si="242"/>
        <v>42264.105462962965</v>
      </c>
      <c r="K2571">
        <v>1439865112</v>
      </c>
      <c r="L2571" s="19">
        <f t="shared" si="243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240"/>
        <v>2</v>
      </c>
      <c r="R2571">
        <f t="shared" si="241"/>
        <v>72.5</v>
      </c>
      <c r="S2571" t="s">
        <v>8334</v>
      </c>
      <c r="T2571" t="s">
        <v>8335</v>
      </c>
      <c r="U2571" s="19">
        <f t="shared" si="244"/>
        <v>42264.105462962965</v>
      </c>
      <c r="V2571">
        <f t="shared" si="245"/>
        <v>2015</v>
      </c>
    </row>
    <row r="2572" spans="1:22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9">
        <f t="shared" si="242"/>
        <v>42774.903182870374</v>
      </c>
      <c r="K2572">
        <v>1483998035</v>
      </c>
      <c r="L2572" s="19">
        <f t="shared" si="243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240"/>
        <v>1</v>
      </c>
      <c r="R2572">
        <f t="shared" si="241"/>
        <v>29.5</v>
      </c>
      <c r="S2572" t="s">
        <v>8334</v>
      </c>
      <c r="T2572" t="s">
        <v>8335</v>
      </c>
      <c r="U2572" s="19">
        <f t="shared" si="244"/>
        <v>42774.903182870374</v>
      </c>
      <c r="V2572">
        <f t="shared" si="245"/>
        <v>2017</v>
      </c>
    </row>
    <row r="2573" spans="1:22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9">
        <f t="shared" si="242"/>
        <v>42509.341678240744</v>
      </c>
      <c r="K2573">
        <v>1458461521</v>
      </c>
      <c r="L2573" s="19">
        <f t="shared" si="243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240"/>
        <v>0</v>
      </c>
      <c r="R2573">
        <f t="shared" si="241"/>
        <v>62.5</v>
      </c>
      <c r="S2573" t="s">
        <v>8334</v>
      </c>
      <c r="T2573" t="s">
        <v>8335</v>
      </c>
      <c r="U2573" s="19">
        <f t="shared" si="244"/>
        <v>42509.341678240744</v>
      </c>
      <c r="V2573">
        <f t="shared" si="245"/>
        <v>2016</v>
      </c>
    </row>
    <row r="2574" spans="1:22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9">
        <f t="shared" si="242"/>
        <v>42107.119409722218</v>
      </c>
      <c r="K2574">
        <v>1426301517</v>
      </c>
      <c r="L2574" s="19">
        <f t="shared" si="243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240"/>
        <v>0</v>
      </c>
      <c r="R2574">
        <f t="shared" si="241"/>
        <v>0</v>
      </c>
      <c r="S2574" t="s">
        <v>8334</v>
      </c>
      <c r="T2574" t="s">
        <v>8335</v>
      </c>
      <c r="U2574" s="19">
        <f t="shared" si="244"/>
        <v>42107.119409722218</v>
      </c>
      <c r="V2574">
        <f t="shared" si="245"/>
        <v>2015</v>
      </c>
    </row>
    <row r="2575" spans="1:22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9">
        <f t="shared" si="242"/>
        <v>41874.592002314814</v>
      </c>
      <c r="K2575">
        <v>1404915149</v>
      </c>
      <c r="L2575" s="19">
        <f t="shared" si="243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240"/>
        <v>0</v>
      </c>
      <c r="R2575">
        <f t="shared" si="241"/>
        <v>0</v>
      </c>
      <c r="S2575" t="s">
        <v>8334</v>
      </c>
      <c r="T2575" t="s">
        <v>8335</v>
      </c>
      <c r="U2575" s="19">
        <f t="shared" si="244"/>
        <v>41874.592002314814</v>
      </c>
      <c r="V2575">
        <f t="shared" si="245"/>
        <v>2014</v>
      </c>
    </row>
    <row r="2576" spans="1:22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9">
        <f t="shared" si="242"/>
        <v>42508.825752314813</v>
      </c>
      <c r="K2576">
        <v>1461786545</v>
      </c>
      <c r="L2576" s="19">
        <f t="shared" si="243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240"/>
        <v>0</v>
      </c>
      <c r="R2576">
        <f t="shared" si="241"/>
        <v>0</v>
      </c>
      <c r="S2576" t="s">
        <v>8334</v>
      </c>
      <c r="T2576" t="s">
        <v>8335</v>
      </c>
      <c r="U2576" s="19">
        <f t="shared" si="244"/>
        <v>42508.825752314813</v>
      </c>
      <c r="V2576">
        <f t="shared" si="245"/>
        <v>2016</v>
      </c>
    </row>
    <row r="2577" spans="1:22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9">
        <f t="shared" si="242"/>
        <v>42016.108726851846</v>
      </c>
      <c r="K2577">
        <v>1418438194</v>
      </c>
      <c r="L2577" s="19">
        <f t="shared" si="243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 t="shared" si="240"/>
        <v>0</v>
      </c>
      <c r="R2577">
        <f t="shared" si="241"/>
        <v>0</v>
      </c>
      <c r="S2577" t="s">
        <v>8334</v>
      </c>
      <c r="T2577" t="s">
        <v>8335</v>
      </c>
      <c r="U2577" s="19">
        <f t="shared" si="244"/>
        <v>42016.108726851846</v>
      </c>
      <c r="V2577">
        <f t="shared" si="245"/>
        <v>2014</v>
      </c>
    </row>
    <row r="2578" spans="1:22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9">
        <f t="shared" si="242"/>
        <v>42104.968136574069</v>
      </c>
      <c r="K2578">
        <v>1424823247</v>
      </c>
      <c r="L2578" s="19">
        <f t="shared" si="243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 t="shared" si="240"/>
        <v>0</v>
      </c>
      <c r="R2578">
        <f t="shared" si="241"/>
        <v>0</v>
      </c>
      <c r="S2578" t="s">
        <v>8334</v>
      </c>
      <c r="T2578" t="s">
        <v>8335</v>
      </c>
      <c r="U2578" s="19">
        <f t="shared" si="244"/>
        <v>42104.968136574069</v>
      </c>
      <c r="V2578">
        <f t="shared" si="245"/>
        <v>2015</v>
      </c>
    </row>
    <row r="2579" spans="1:22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9">
        <f t="shared" si="242"/>
        <v>41855.820567129631</v>
      </c>
      <c r="K2579">
        <v>1405021297</v>
      </c>
      <c r="L2579" s="19">
        <f t="shared" si="243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240"/>
        <v>0</v>
      </c>
      <c r="R2579">
        <f t="shared" si="241"/>
        <v>0</v>
      </c>
      <c r="S2579" t="s">
        <v>8334</v>
      </c>
      <c r="T2579" t="s">
        <v>8335</v>
      </c>
      <c r="U2579" s="19">
        <f t="shared" si="244"/>
        <v>41855.820567129631</v>
      </c>
      <c r="V2579">
        <f t="shared" si="245"/>
        <v>2014</v>
      </c>
    </row>
    <row r="2580" spans="1:22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9">
        <f t="shared" si="242"/>
        <v>42286.708333333328</v>
      </c>
      <c r="K2580">
        <v>1440203579</v>
      </c>
      <c r="L2580" s="19">
        <f t="shared" si="243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 t="shared" si="240"/>
        <v>0</v>
      </c>
      <c r="R2580">
        <f t="shared" si="241"/>
        <v>0</v>
      </c>
      <c r="S2580" t="s">
        <v>8334</v>
      </c>
      <c r="T2580" t="s">
        <v>8335</v>
      </c>
      <c r="U2580" s="19">
        <f t="shared" si="244"/>
        <v>42286.708333333328</v>
      </c>
      <c r="V2580">
        <f t="shared" si="245"/>
        <v>2015</v>
      </c>
    </row>
    <row r="2581" spans="1:22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9">
        <f t="shared" si="242"/>
        <v>41897.829895833333</v>
      </c>
      <c r="K2581">
        <v>1405626903</v>
      </c>
      <c r="L2581" s="19">
        <f t="shared" si="243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240"/>
        <v>0</v>
      </c>
      <c r="R2581">
        <f t="shared" si="241"/>
        <v>23.08</v>
      </c>
      <c r="S2581" t="s">
        <v>8334</v>
      </c>
      <c r="T2581" t="s">
        <v>8335</v>
      </c>
      <c r="U2581" s="19">
        <f t="shared" si="244"/>
        <v>41897.829895833333</v>
      </c>
      <c r="V2581">
        <f t="shared" si="245"/>
        <v>2014</v>
      </c>
    </row>
    <row r="2582" spans="1:22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9">
        <f t="shared" si="242"/>
        <v>42140.125</v>
      </c>
      <c r="K2582">
        <v>1429170603</v>
      </c>
      <c r="L2582" s="19">
        <f t="shared" si="243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240"/>
        <v>1</v>
      </c>
      <c r="R2582">
        <f t="shared" si="241"/>
        <v>25.5</v>
      </c>
      <c r="S2582" t="s">
        <v>8334</v>
      </c>
      <c r="T2582" t="s">
        <v>8335</v>
      </c>
      <c r="U2582" s="19">
        <f t="shared" si="244"/>
        <v>42140.125</v>
      </c>
      <c r="V2582">
        <f t="shared" si="245"/>
        <v>2015</v>
      </c>
    </row>
    <row r="2583" spans="1:22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9">
        <f t="shared" si="242"/>
        <v>42324.670115740737</v>
      </c>
      <c r="K2583">
        <v>1445094298</v>
      </c>
      <c r="L2583" s="19">
        <f t="shared" si="243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240"/>
        <v>11</v>
      </c>
      <c r="R2583">
        <f t="shared" si="241"/>
        <v>48.18</v>
      </c>
      <c r="S2583" t="s">
        <v>8334</v>
      </c>
      <c r="T2583" t="s">
        <v>8335</v>
      </c>
      <c r="U2583" s="19">
        <f t="shared" si="244"/>
        <v>42324.670115740737</v>
      </c>
      <c r="V2583">
        <f t="shared" si="245"/>
        <v>2015</v>
      </c>
    </row>
    <row r="2584" spans="1:22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9">
        <f t="shared" si="242"/>
        <v>42672.988819444443</v>
      </c>
      <c r="K2584">
        <v>1475192634</v>
      </c>
      <c r="L2584" s="19">
        <f t="shared" si="243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240"/>
        <v>0</v>
      </c>
      <c r="R2584">
        <f t="shared" si="241"/>
        <v>1</v>
      </c>
      <c r="S2584" t="s">
        <v>8334</v>
      </c>
      <c r="T2584" t="s">
        <v>8335</v>
      </c>
      <c r="U2584" s="19">
        <f t="shared" si="244"/>
        <v>42672.988819444443</v>
      </c>
      <c r="V2584">
        <f t="shared" si="245"/>
        <v>2016</v>
      </c>
    </row>
    <row r="2585" spans="1:22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9">
        <f t="shared" si="242"/>
        <v>42079.727777777778</v>
      </c>
      <c r="K2585">
        <v>1421346480</v>
      </c>
      <c r="L2585" s="19">
        <f t="shared" si="243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240"/>
        <v>1</v>
      </c>
      <c r="R2585">
        <f t="shared" si="241"/>
        <v>1</v>
      </c>
      <c r="S2585" t="s">
        <v>8334</v>
      </c>
      <c r="T2585" t="s">
        <v>8335</v>
      </c>
      <c r="U2585" s="19">
        <f t="shared" si="244"/>
        <v>42079.727777777778</v>
      </c>
      <c r="V2585">
        <f t="shared" si="245"/>
        <v>2015</v>
      </c>
    </row>
    <row r="2586" spans="1:22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9">
        <f t="shared" si="242"/>
        <v>42170.173252314817</v>
      </c>
      <c r="K2586">
        <v>1431749369</v>
      </c>
      <c r="L2586" s="19">
        <f t="shared" si="243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 t="shared" si="240"/>
        <v>0</v>
      </c>
      <c r="R2586">
        <f t="shared" si="241"/>
        <v>0</v>
      </c>
      <c r="S2586" t="s">
        <v>8334</v>
      </c>
      <c r="T2586" t="s">
        <v>8335</v>
      </c>
      <c r="U2586" s="19">
        <f t="shared" si="244"/>
        <v>42170.173252314817</v>
      </c>
      <c r="V2586">
        <f t="shared" si="245"/>
        <v>2015</v>
      </c>
    </row>
    <row r="2587" spans="1:22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9">
        <f t="shared" si="242"/>
        <v>41825.963333333333</v>
      </c>
      <c r="K2587">
        <v>1402009632</v>
      </c>
      <c r="L2587" s="19">
        <f t="shared" si="243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240"/>
        <v>0</v>
      </c>
      <c r="R2587">
        <f t="shared" si="241"/>
        <v>50</v>
      </c>
      <c r="S2587" t="s">
        <v>8334</v>
      </c>
      <c r="T2587" t="s">
        <v>8335</v>
      </c>
      <c r="U2587" s="19">
        <f t="shared" si="244"/>
        <v>41825.963333333333</v>
      </c>
      <c r="V2587">
        <f t="shared" si="245"/>
        <v>2014</v>
      </c>
    </row>
    <row r="2588" spans="1:22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9">
        <f t="shared" si="242"/>
        <v>42363.330277777779</v>
      </c>
      <c r="K2588">
        <v>1448438136</v>
      </c>
      <c r="L2588" s="19">
        <f t="shared" si="243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240"/>
        <v>0</v>
      </c>
      <c r="R2588">
        <f t="shared" si="241"/>
        <v>5</v>
      </c>
      <c r="S2588" t="s">
        <v>8334</v>
      </c>
      <c r="T2588" t="s">
        <v>8335</v>
      </c>
      <c r="U2588" s="19">
        <f t="shared" si="244"/>
        <v>42363.330277777779</v>
      </c>
      <c r="V2588">
        <f t="shared" si="245"/>
        <v>2015</v>
      </c>
    </row>
    <row r="2589" spans="1:22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9">
        <f t="shared" si="242"/>
        <v>42368.675381944442</v>
      </c>
      <c r="K2589">
        <v>1448899953</v>
      </c>
      <c r="L2589" s="19">
        <f t="shared" si="243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240"/>
        <v>2</v>
      </c>
      <c r="R2589">
        <f t="shared" si="241"/>
        <v>202.83</v>
      </c>
      <c r="S2589" t="s">
        <v>8334</v>
      </c>
      <c r="T2589" t="s">
        <v>8335</v>
      </c>
      <c r="U2589" s="19">
        <f t="shared" si="244"/>
        <v>42368.675381944442</v>
      </c>
      <c r="V2589">
        <f t="shared" si="245"/>
        <v>2015</v>
      </c>
    </row>
    <row r="2590" spans="1:22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9">
        <f t="shared" si="242"/>
        <v>42094.551388888889</v>
      </c>
      <c r="K2590">
        <v>1423325626</v>
      </c>
      <c r="L2590" s="19">
        <f t="shared" si="243"/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240"/>
        <v>4</v>
      </c>
      <c r="R2590">
        <f t="shared" si="241"/>
        <v>29.13</v>
      </c>
      <c r="S2590" t="s">
        <v>8334</v>
      </c>
      <c r="T2590" t="s">
        <v>8335</v>
      </c>
      <c r="U2590" s="19">
        <f t="shared" si="244"/>
        <v>42094.551388888889</v>
      </c>
      <c r="V2590">
        <f t="shared" si="245"/>
        <v>2015</v>
      </c>
    </row>
    <row r="2591" spans="1:22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9">
        <f t="shared" si="242"/>
        <v>42452.494525462964</v>
      </c>
      <c r="K2591">
        <v>1456145527</v>
      </c>
      <c r="L2591" s="19">
        <f t="shared" si="243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 t="shared" si="240"/>
        <v>0</v>
      </c>
      <c r="R2591">
        <f t="shared" si="241"/>
        <v>5</v>
      </c>
      <c r="S2591" t="s">
        <v>8334</v>
      </c>
      <c r="T2591" t="s">
        <v>8335</v>
      </c>
      <c r="U2591" s="19">
        <f t="shared" si="244"/>
        <v>42452.494525462964</v>
      </c>
      <c r="V2591">
        <f t="shared" si="245"/>
        <v>2016</v>
      </c>
    </row>
    <row r="2592" spans="1:22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9">
        <f t="shared" si="242"/>
        <v>42395.589085648149</v>
      </c>
      <c r="K2592">
        <v>1453212497</v>
      </c>
      <c r="L2592" s="19">
        <f t="shared" si="243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240"/>
        <v>0</v>
      </c>
      <c r="R2592">
        <f t="shared" si="241"/>
        <v>0</v>
      </c>
      <c r="S2592" t="s">
        <v>8334</v>
      </c>
      <c r="T2592" t="s">
        <v>8335</v>
      </c>
      <c r="U2592" s="19">
        <f t="shared" si="244"/>
        <v>42395.589085648149</v>
      </c>
      <c r="V2592">
        <f t="shared" si="245"/>
        <v>2016</v>
      </c>
    </row>
    <row r="2593" spans="1:22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9">
        <f t="shared" si="242"/>
        <v>42442.864861111113</v>
      </c>
      <c r="K2593">
        <v>1452721524</v>
      </c>
      <c r="L2593" s="19">
        <f t="shared" si="243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240"/>
        <v>2</v>
      </c>
      <c r="R2593">
        <f t="shared" si="241"/>
        <v>13</v>
      </c>
      <c r="S2593" t="s">
        <v>8334</v>
      </c>
      <c r="T2593" t="s">
        <v>8335</v>
      </c>
      <c r="U2593" s="19">
        <f t="shared" si="244"/>
        <v>42442.864861111113</v>
      </c>
      <c r="V2593">
        <f t="shared" si="245"/>
        <v>2016</v>
      </c>
    </row>
    <row r="2594" spans="1:22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9">
        <f t="shared" si="242"/>
        <v>41917.801168981481</v>
      </c>
      <c r="K2594">
        <v>1409944421</v>
      </c>
      <c r="L2594" s="19">
        <f t="shared" si="243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240"/>
        <v>0</v>
      </c>
      <c r="R2594">
        <f t="shared" si="241"/>
        <v>50</v>
      </c>
      <c r="S2594" t="s">
        <v>8334</v>
      </c>
      <c r="T2594" t="s">
        <v>8335</v>
      </c>
      <c r="U2594" s="19">
        <f t="shared" si="244"/>
        <v>41917.801168981481</v>
      </c>
      <c r="V2594">
        <f t="shared" si="245"/>
        <v>2014</v>
      </c>
    </row>
    <row r="2595" spans="1:22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9">
        <f t="shared" si="242"/>
        <v>42119.84520833334</v>
      </c>
      <c r="K2595">
        <v>1427401026</v>
      </c>
      <c r="L2595" s="19">
        <f t="shared" si="243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 t="shared" si="240"/>
        <v>0</v>
      </c>
      <c r="R2595">
        <f t="shared" si="241"/>
        <v>0</v>
      </c>
      <c r="S2595" t="s">
        <v>8334</v>
      </c>
      <c r="T2595" t="s">
        <v>8335</v>
      </c>
      <c r="U2595" s="19">
        <f t="shared" si="244"/>
        <v>42119.84520833334</v>
      </c>
      <c r="V2595">
        <f t="shared" si="245"/>
        <v>2015</v>
      </c>
    </row>
    <row r="2596" spans="1:22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9">
        <f t="shared" si="242"/>
        <v>41858.967916666668</v>
      </c>
      <c r="K2596">
        <v>1404861228</v>
      </c>
      <c r="L2596" s="19">
        <f t="shared" si="243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240"/>
        <v>0</v>
      </c>
      <c r="R2596">
        <f t="shared" si="241"/>
        <v>1</v>
      </c>
      <c r="S2596" t="s">
        <v>8334</v>
      </c>
      <c r="T2596" t="s">
        <v>8335</v>
      </c>
      <c r="U2596" s="19">
        <f t="shared" si="244"/>
        <v>41858.967916666668</v>
      </c>
      <c r="V2596">
        <f t="shared" si="245"/>
        <v>2014</v>
      </c>
    </row>
    <row r="2597" spans="1:22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9">
        <f t="shared" si="242"/>
        <v>42790.244212962964</v>
      </c>
      <c r="K2597">
        <v>1485323500</v>
      </c>
      <c r="L2597" s="19">
        <f t="shared" si="243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240"/>
        <v>12</v>
      </c>
      <c r="R2597">
        <f t="shared" si="241"/>
        <v>96.05</v>
      </c>
      <c r="S2597" t="s">
        <v>8334</v>
      </c>
      <c r="T2597" t="s">
        <v>8335</v>
      </c>
      <c r="U2597" s="19">
        <f t="shared" si="244"/>
        <v>42790.244212962964</v>
      </c>
      <c r="V2597">
        <f t="shared" si="245"/>
        <v>2017</v>
      </c>
    </row>
    <row r="2598" spans="1:22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9">
        <f t="shared" si="242"/>
        <v>41858.664456018516</v>
      </c>
      <c r="K2598">
        <v>1404835009</v>
      </c>
      <c r="L2598" s="19">
        <f t="shared" si="243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240"/>
        <v>24</v>
      </c>
      <c r="R2598">
        <f t="shared" si="241"/>
        <v>305.77999999999997</v>
      </c>
      <c r="S2598" t="s">
        <v>8334</v>
      </c>
      <c r="T2598" t="s">
        <v>8335</v>
      </c>
      <c r="U2598" s="19">
        <f t="shared" si="244"/>
        <v>41858.664456018516</v>
      </c>
      <c r="V2598">
        <f t="shared" si="245"/>
        <v>2014</v>
      </c>
    </row>
    <row r="2599" spans="1:22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9">
        <f t="shared" si="242"/>
        <v>42540.341631944444</v>
      </c>
      <c r="K2599">
        <v>1463731917</v>
      </c>
      <c r="L2599" s="19">
        <f t="shared" si="243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240"/>
        <v>6</v>
      </c>
      <c r="R2599">
        <f t="shared" si="241"/>
        <v>12.14</v>
      </c>
      <c r="S2599" t="s">
        <v>8334</v>
      </c>
      <c r="T2599" t="s">
        <v>8335</v>
      </c>
      <c r="U2599" s="19">
        <f t="shared" si="244"/>
        <v>42540.341631944444</v>
      </c>
      <c r="V2599">
        <f t="shared" si="245"/>
        <v>2016</v>
      </c>
    </row>
    <row r="2600" spans="1:22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9">
        <f t="shared" si="242"/>
        <v>42270.840289351851</v>
      </c>
      <c r="K2600">
        <v>1440447001</v>
      </c>
      <c r="L2600" s="19">
        <f t="shared" si="243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240"/>
        <v>39</v>
      </c>
      <c r="R2600">
        <f t="shared" si="241"/>
        <v>83.57</v>
      </c>
      <c r="S2600" t="s">
        <v>8334</v>
      </c>
      <c r="T2600" t="s">
        <v>8335</v>
      </c>
      <c r="U2600" s="19">
        <f t="shared" si="244"/>
        <v>42270.840289351851</v>
      </c>
      <c r="V2600">
        <f t="shared" si="245"/>
        <v>2015</v>
      </c>
    </row>
    <row r="2601" spans="1:22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9">
        <f t="shared" si="242"/>
        <v>41854.754016203704</v>
      </c>
      <c r="K2601">
        <v>1403201147</v>
      </c>
      <c r="L2601" s="19">
        <f t="shared" si="243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240"/>
        <v>1</v>
      </c>
      <c r="R2601">
        <f t="shared" si="241"/>
        <v>18</v>
      </c>
      <c r="S2601" t="s">
        <v>8334</v>
      </c>
      <c r="T2601" t="s">
        <v>8335</v>
      </c>
      <c r="U2601" s="19">
        <f t="shared" si="244"/>
        <v>41854.754016203704</v>
      </c>
      <c r="V2601">
        <f t="shared" si="245"/>
        <v>2014</v>
      </c>
    </row>
    <row r="2602" spans="1:22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9">
        <f t="shared" si="242"/>
        <v>42454.858796296292</v>
      </c>
      <c r="K2602">
        <v>1453757800</v>
      </c>
      <c r="L2602" s="19">
        <f t="shared" si="243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240"/>
        <v>7</v>
      </c>
      <c r="R2602">
        <f t="shared" si="241"/>
        <v>115.53</v>
      </c>
      <c r="S2602" t="s">
        <v>8334</v>
      </c>
      <c r="T2602" t="s">
        <v>8335</v>
      </c>
      <c r="U2602" s="19">
        <f t="shared" si="244"/>
        <v>42454.858796296292</v>
      </c>
      <c r="V2602">
        <f t="shared" si="245"/>
        <v>2016</v>
      </c>
    </row>
    <row r="2603" spans="1:22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9">
        <f t="shared" si="242"/>
        <v>41165.165972222225</v>
      </c>
      <c r="K2603">
        <v>1346276349</v>
      </c>
      <c r="L2603" s="19">
        <f t="shared" si="243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 t="shared" si="240"/>
        <v>661</v>
      </c>
      <c r="R2603">
        <f t="shared" si="241"/>
        <v>21.9</v>
      </c>
      <c r="S2603" t="s">
        <v>8317</v>
      </c>
      <c r="T2603" t="s">
        <v>8353</v>
      </c>
      <c r="U2603" s="19">
        <f t="shared" si="244"/>
        <v>41165.165972222225</v>
      </c>
      <c r="V2603">
        <f t="shared" si="245"/>
        <v>2012</v>
      </c>
    </row>
    <row r="2604" spans="1:22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9">
        <f t="shared" si="242"/>
        <v>41955.888888888891</v>
      </c>
      <c r="K2604">
        <v>1412358968</v>
      </c>
      <c r="L2604" s="19">
        <f t="shared" si="243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240"/>
        <v>326</v>
      </c>
      <c r="R2604">
        <f t="shared" si="241"/>
        <v>80.02</v>
      </c>
      <c r="S2604" t="s">
        <v>8317</v>
      </c>
      <c r="T2604" t="s">
        <v>8353</v>
      </c>
      <c r="U2604" s="19">
        <f t="shared" si="244"/>
        <v>41955.888888888891</v>
      </c>
      <c r="V2604">
        <f t="shared" si="245"/>
        <v>2014</v>
      </c>
    </row>
    <row r="2605" spans="1:22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9">
        <f t="shared" si="242"/>
        <v>41631.912662037037</v>
      </c>
      <c r="K2605">
        <v>1386626054</v>
      </c>
      <c r="L2605" s="19">
        <f t="shared" si="243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240"/>
        <v>101</v>
      </c>
      <c r="R2605">
        <f t="shared" si="241"/>
        <v>35.520000000000003</v>
      </c>
      <c r="S2605" t="s">
        <v>8317</v>
      </c>
      <c r="T2605" t="s">
        <v>8353</v>
      </c>
      <c r="U2605" s="19">
        <f t="shared" si="244"/>
        <v>41631.912662037037</v>
      </c>
      <c r="V2605">
        <f t="shared" si="245"/>
        <v>2013</v>
      </c>
    </row>
    <row r="2606" spans="1:22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9">
        <f t="shared" si="242"/>
        <v>41028.051192129627</v>
      </c>
      <c r="K2606">
        <v>1333070023</v>
      </c>
      <c r="L2606" s="19">
        <f t="shared" si="243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240"/>
        <v>104</v>
      </c>
      <c r="R2606">
        <f t="shared" si="241"/>
        <v>64.930000000000007</v>
      </c>
      <c r="S2606" t="s">
        <v>8317</v>
      </c>
      <c r="T2606" t="s">
        <v>8353</v>
      </c>
      <c r="U2606" s="19">
        <f t="shared" si="244"/>
        <v>41028.051192129627</v>
      </c>
      <c r="V2606">
        <f t="shared" si="245"/>
        <v>2012</v>
      </c>
    </row>
    <row r="2607" spans="1:22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9">
        <f t="shared" si="242"/>
        <v>42538.541550925926</v>
      </c>
      <c r="K2607">
        <v>1463576390</v>
      </c>
      <c r="L2607" s="19">
        <f t="shared" si="243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240"/>
        <v>107</v>
      </c>
      <c r="R2607">
        <f t="shared" si="241"/>
        <v>60.97</v>
      </c>
      <c r="S2607" t="s">
        <v>8317</v>
      </c>
      <c r="T2607" t="s">
        <v>8353</v>
      </c>
      <c r="U2607" s="19">
        <f t="shared" si="244"/>
        <v>42538.541550925926</v>
      </c>
      <c r="V2607">
        <f t="shared" si="245"/>
        <v>2016</v>
      </c>
    </row>
    <row r="2608" spans="1:22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9">
        <f t="shared" si="242"/>
        <v>41758.712754629632</v>
      </c>
      <c r="K2608">
        <v>1396026382</v>
      </c>
      <c r="L2608" s="19">
        <f t="shared" si="243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 t="shared" si="240"/>
        <v>110</v>
      </c>
      <c r="R2608">
        <f t="shared" si="241"/>
        <v>31.44</v>
      </c>
      <c r="S2608" t="s">
        <v>8317</v>
      </c>
      <c r="T2608" t="s">
        <v>8353</v>
      </c>
      <c r="U2608" s="19">
        <f t="shared" si="244"/>
        <v>41758.712754629632</v>
      </c>
      <c r="V2608">
        <f t="shared" si="245"/>
        <v>2014</v>
      </c>
    </row>
    <row r="2609" spans="1:22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9">
        <f t="shared" si="242"/>
        <v>42228.083333333328</v>
      </c>
      <c r="K2609">
        <v>1435611572</v>
      </c>
      <c r="L2609" s="19">
        <f t="shared" si="243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240"/>
        <v>408</v>
      </c>
      <c r="R2609">
        <f t="shared" si="241"/>
        <v>81.95</v>
      </c>
      <c r="S2609" t="s">
        <v>8317</v>
      </c>
      <c r="T2609" t="s">
        <v>8353</v>
      </c>
      <c r="U2609" s="19">
        <f t="shared" si="244"/>
        <v>42228.083333333328</v>
      </c>
      <c r="V2609">
        <f t="shared" si="245"/>
        <v>2015</v>
      </c>
    </row>
    <row r="2610" spans="1:22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9">
        <f t="shared" si="242"/>
        <v>42809</v>
      </c>
      <c r="K2610">
        <v>1485976468</v>
      </c>
      <c r="L2610" s="19">
        <f t="shared" si="243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240"/>
        <v>224</v>
      </c>
      <c r="R2610">
        <f t="shared" si="241"/>
        <v>58.93</v>
      </c>
      <c r="S2610" t="s">
        <v>8317</v>
      </c>
      <c r="T2610" t="s">
        <v>8353</v>
      </c>
      <c r="U2610" s="19">
        <f t="shared" si="244"/>
        <v>42809</v>
      </c>
      <c r="V2610">
        <f t="shared" si="245"/>
        <v>2017</v>
      </c>
    </row>
    <row r="2611" spans="1:22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9">
        <f t="shared" si="242"/>
        <v>41105.237858796296</v>
      </c>
      <c r="K2611">
        <v>1339738951</v>
      </c>
      <c r="L2611" s="19">
        <f t="shared" si="243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240"/>
        <v>304</v>
      </c>
      <c r="R2611">
        <f t="shared" si="241"/>
        <v>157.29</v>
      </c>
      <c r="S2611" t="s">
        <v>8317</v>
      </c>
      <c r="T2611" t="s">
        <v>8353</v>
      </c>
      <c r="U2611" s="19">
        <f t="shared" si="244"/>
        <v>41105.237858796296</v>
      </c>
      <c r="V2611">
        <f t="shared" si="245"/>
        <v>2012</v>
      </c>
    </row>
    <row r="2612" spans="1:22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9">
        <f t="shared" si="242"/>
        <v>42604.290972222225</v>
      </c>
      <c r="K2612">
        <v>1468444125</v>
      </c>
      <c r="L2612" s="19">
        <f t="shared" si="243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240"/>
        <v>141</v>
      </c>
      <c r="R2612">
        <f t="shared" si="241"/>
        <v>55.76</v>
      </c>
      <c r="S2612" t="s">
        <v>8317</v>
      </c>
      <c r="T2612" t="s">
        <v>8353</v>
      </c>
      <c r="U2612" s="19">
        <f t="shared" si="244"/>
        <v>42604.290972222225</v>
      </c>
      <c r="V2612">
        <f t="shared" si="245"/>
        <v>2016</v>
      </c>
    </row>
    <row r="2613" spans="1:22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9">
        <f t="shared" si="242"/>
        <v>42737.957638888889</v>
      </c>
      <c r="K2613">
        <v>1480493014</v>
      </c>
      <c r="L2613" s="19">
        <f t="shared" si="243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240"/>
        <v>2791</v>
      </c>
      <c r="R2613">
        <f t="shared" si="241"/>
        <v>83.8</v>
      </c>
      <c r="S2613" t="s">
        <v>8317</v>
      </c>
      <c r="T2613" t="s">
        <v>8353</v>
      </c>
      <c r="U2613" s="19">
        <f t="shared" si="244"/>
        <v>42737.957638888889</v>
      </c>
      <c r="V2613">
        <f t="shared" si="245"/>
        <v>2016</v>
      </c>
    </row>
    <row r="2614" spans="1:22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9">
        <f t="shared" si="242"/>
        <v>42013.143171296295</v>
      </c>
      <c r="K2614">
        <v>1418095570</v>
      </c>
      <c r="L2614" s="19">
        <f t="shared" si="243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240"/>
        <v>172</v>
      </c>
      <c r="R2614">
        <f t="shared" si="241"/>
        <v>58.42</v>
      </c>
      <c r="S2614" t="s">
        <v>8317</v>
      </c>
      <c r="T2614" t="s">
        <v>8353</v>
      </c>
      <c r="U2614" s="19">
        <f t="shared" si="244"/>
        <v>42013.143171296295</v>
      </c>
      <c r="V2614">
        <f t="shared" si="245"/>
        <v>2014</v>
      </c>
    </row>
    <row r="2615" spans="1:22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9">
        <f t="shared" si="242"/>
        <v>41173.81821759259</v>
      </c>
      <c r="K2615">
        <v>1345664294</v>
      </c>
      <c r="L2615" s="19">
        <f t="shared" si="243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240"/>
        <v>101</v>
      </c>
      <c r="R2615">
        <f t="shared" si="241"/>
        <v>270.57</v>
      </c>
      <c r="S2615" t="s">
        <v>8317</v>
      </c>
      <c r="T2615" t="s">
        <v>8353</v>
      </c>
      <c r="U2615" s="19">
        <f t="shared" si="244"/>
        <v>41173.81821759259</v>
      </c>
      <c r="V2615">
        <f t="shared" si="245"/>
        <v>2012</v>
      </c>
    </row>
    <row r="2616" spans="1:22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9">
        <f t="shared" si="242"/>
        <v>41759.208333333336</v>
      </c>
      <c r="K2616">
        <v>1396371612</v>
      </c>
      <c r="L2616" s="19">
        <f t="shared" si="243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240"/>
        <v>102</v>
      </c>
      <c r="R2616">
        <f t="shared" si="241"/>
        <v>107.1</v>
      </c>
      <c r="S2616" t="s">
        <v>8317</v>
      </c>
      <c r="T2616" t="s">
        <v>8353</v>
      </c>
      <c r="U2616" s="19">
        <f t="shared" si="244"/>
        <v>41759.208333333336</v>
      </c>
      <c r="V2616">
        <f t="shared" si="245"/>
        <v>2014</v>
      </c>
    </row>
    <row r="2617" spans="1:22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9">
        <f t="shared" si="242"/>
        <v>42490.5</v>
      </c>
      <c r="K2617">
        <v>1458820564</v>
      </c>
      <c r="L2617" s="19">
        <f t="shared" si="243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240"/>
        <v>170</v>
      </c>
      <c r="R2617">
        <f t="shared" si="241"/>
        <v>47.18</v>
      </c>
      <c r="S2617" t="s">
        <v>8317</v>
      </c>
      <c r="T2617" t="s">
        <v>8353</v>
      </c>
      <c r="U2617" s="19">
        <f t="shared" si="244"/>
        <v>42490.5</v>
      </c>
      <c r="V2617">
        <f t="shared" si="245"/>
        <v>2016</v>
      </c>
    </row>
    <row r="2618" spans="1:22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9">
        <f t="shared" si="242"/>
        <v>42241.99454861111</v>
      </c>
      <c r="K2618">
        <v>1437954729</v>
      </c>
      <c r="L2618" s="19">
        <f t="shared" si="243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240"/>
        <v>115</v>
      </c>
      <c r="R2618">
        <f t="shared" si="241"/>
        <v>120.31</v>
      </c>
      <c r="S2618" t="s">
        <v>8317</v>
      </c>
      <c r="T2618" t="s">
        <v>8353</v>
      </c>
      <c r="U2618" s="19">
        <f t="shared" si="244"/>
        <v>42241.99454861111</v>
      </c>
      <c r="V2618">
        <f t="shared" si="245"/>
        <v>2015</v>
      </c>
    </row>
    <row r="2619" spans="1:22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9">
        <f t="shared" si="242"/>
        <v>41932.874432870369</v>
      </c>
      <c r="K2619">
        <v>1411246751</v>
      </c>
      <c r="L2619" s="19">
        <f t="shared" si="243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240"/>
        <v>878</v>
      </c>
      <c r="R2619">
        <f t="shared" si="241"/>
        <v>27.6</v>
      </c>
      <c r="S2619" t="s">
        <v>8317</v>
      </c>
      <c r="T2619" t="s">
        <v>8353</v>
      </c>
      <c r="U2619" s="19">
        <f t="shared" si="244"/>
        <v>41932.874432870369</v>
      </c>
      <c r="V2619">
        <f t="shared" si="245"/>
        <v>2014</v>
      </c>
    </row>
    <row r="2620" spans="1:22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9">
        <f t="shared" si="242"/>
        <v>42339.834039351852</v>
      </c>
      <c r="K2620">
        <v>1443812461</v>
      </c>
      <c r="L2620" s="19">
        <f t="shared" si="243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240"/>
        <v>105</v>
      </c>
      <c r="R2620">
        <f t="shared" si="241"/>
        <v>205.3</v>
      </c>
      <c r="S2620" t="s">
        <v>8317</v>
      </c>
      <c r="T2620" t="s">
        <v>8353</v>
      </c>
      <c r="U2620" s="19">
        <f t="shared" si="244"/>
        <v>42339.834039351852</v>
      </c>
      <c r="V2620">
        <f t="shared" si="245"/>
        <v>2015</v>
      </c>
    </row>
    <row r="2621" spans="1:22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9">
        <f t="shared" si="242"/>
        <v>42300.458333333328</v>
      </c>
      <c r="K2621">
        <v>1443302004</v>
      </c>
      <c r="L2621" s="19">
        <f t="shared" si="243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240"/>
        <v>188</v>
      </c>
      <c r="R2621">
        <f t="shared" si="241"/>
        <v>35.549999999999997</v>
      </c>
      <c r="S2621" t="s">
        <v>8317</v>
      </c>
      <c r="T2621" t="s">
        <v>8353</v>
      </c>
      <c r="U2621" s="19">
        <f t="shared" si="244"/>
        <v>42300.458333333328</v>
      </c>
      <c r="V2621">
        <f t="shared" si="245"/>
        <v>2015</v>
      </c>
    </row>
    <row r="2622" spans="1:22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9">
        <f t="shared" si="242"/>
        <v>42288.041666666672</v>
      </c>
      <c r="K2622">
        <v>1441339242</v>
      </c>
      <c r="L2622" s="19">
        <f t="shared" si="243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240"/>
        <v>144</v>
      </c>
      <c r="R2622">
        <f t="shared" si="241"/>
        <v>74.64</v>
      </c>
      <c r="S2622" t="s">
        <v>8317</v>
      </c>
      <c r="T2622" t="s">
        <v>8353</v>
      </c>
      <c r="U2622" s="19">
        <f t="shared" si="244"/>
        <v>42288.041666666672</v>
      </c>
      <c r="V2622">
        <f t="shared" si="245"/>
        <v>2015</v>
      </c>
    </row>
    <row r="2623" spans="1:22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9">
        <f t="shared" si="242"/>
        <v>42145.74754629629</v>
      </c>
      <c r="K2623">
        <v>1429638988</v>
      </c>
      <c r="L2623" s="19">
        <f t="shared" si="243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 t="shared" si="240"/>
        <v>146</v>
      </c>
      <c r="R2623">
        <f t="shared" si="241"/>
        <v>47.06</v>
      </c>
      <c r="S2623" t="s">
        <v>8317</v>
      </c>
      <c r="T2623" t="s">
        <v>8353</v>
      </c>
      <c r="U2623" s="19">
        <f t="shared" si="244"/>
        <v>42145.74754629629</v>
      </c>
      <c r="V2623">
        <f t="shared" si="245"/>
        <v>2015</v>
      </c>
    </row>
    <row r="2624" spans="1:22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9">
        <f t="shared" si="242"/>
        <v>42734.74324074074</v>
      </c>
      <c r="K2624">
        <v>1479232216</v>
      </c>
      <c r="L2624" s="19">
        <f t="shared" si="243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240"/>
        <v>131</v>
      </c>
      <c r="R2624">
        <f t="shared" si="241"/>
        <v>26.59</v>
      </c>
      <c r="S2624" t="s">
        <v>8317</v>
      </c>
      <c r="T2624" t="s">
        <v>8353</v>
      </c>
      <c r="U2624" s="19">
        <f t="shared" si="244"/>
        <v>42734.74324074074</v>
      </c>
      <c r="V2624">
        <f t="shared" si="245"/>
        <v>2016</v>
      </c>
    </row>
    <row r="2625" spans="1:22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9">
        <f t="shared" si="242"/>
        <v>42706.256550925929</v>
      </c>
      <c r="K2625">
        <v>1479449366</v>
      </c>
      <c r="L2625" s="19">
        <f t="shared" si="243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240"/>
        <v>114</v>
      </c>
      <c r="R2625">
        <f t="shared" si="241"/>
        <v>36.770000000000003</v>
      </c>
      <c r="S2625" t="s">
        <v>8317</v>
      </c>
      <c r="T2625" t="s">
        <v>8353</v>
      </c>
      <c r="U2625" s="19">
        <f t="shared" si="244"/>
        <v>42706.256550925929</v>
      </c>
      <c r="V2625">
        <f t="shared" si="245"/>
        <v>2016</v>
      </c>
    </row>
    <row r="2626" spans="1:22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9">
        <f t="shared" si="242"/>
        <v>41165.42155092593</v>
      </c>
      <c r="K2626">
        <v>1345716422</v>
      </c>
      <c r="L2626" s="19">
        <f t="shared" si="243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 t="shared" ref="Q2626:Q2689" si="246">ROUND(E2626/D2626*100,0)</f>
        <v>1379</v>
      </c>
      <c r="R2626">
        <f t="shared" ref="R2626:R2689" si="247">IFERROR(ROUND(E2626/N2626,2),0)</f>
        <v>31.82</v>
      </c>
      <c r="S2626" t="s">
        <v>8317</v>
      </c>
      <c r="T2626" t="s">
        <v>8353</v>
      </c>
      <c r="U2626" s="19">
        <f t="shared" si="244"/>
        <v>41165.42155092593</v>
      </c>
      <c r="V2626">
        <f t="shared" si="245"/>
        <v>2012</v>
      </c>
    </row>
    <row r="2627" spans="1:22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9">
        <f t="shared" ref="J2627:J2690" si="248">(((I2627/60)/60)/24)+DATE(1970,1,1)</f>
        <v>42683.851944444439</v>
      </c>
      <c r="K2627">
        <v>1476559608</v>
      </c>
      <c r="L2627" s="19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si="246"/>
        <v>956</v>
      </c>
      <c r="R2627">
        <f t="shared" si="247"/>
        <v>27.58</v>
      </c>
      <c r="S2627" t="s">
        <v>8317</v>
      </c>
      <c r="T2627" t="s">
        <v>8353</v>
      </c>
      <c r="U2627" s="19">
        <f t="shared" ref="U2627:U2690" si="250">(((I2627/60)/60)/24)+DATE(1970,1,1)</f>
        <v>42683.851944444439</v>
      </c>
      <c r="V2627">
        <f t="shared" ref="V2627:V2690" si="251">YEAR(L2627)</f>
        <v>2016</v>
      </c>
    </row>
    <row r="2628" spans="1:22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9">
        <f t="shared" si="248"/>
        <v>42158.628113425926</v>
      </c>
      <c r="K2628">
        <v>1430751869</v>
      </c>
      <c r="L2628" s="19">
        <f t="shared" si="249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246"/>
        <v>112</v>
      </c>
      <c r="R2628">
        <f t="shared" si="247"/>
        <v>56</v>
      </c>
      <c r="S2628" t="s">
        <v>8317</v>
      </c>
      <c r="T2628" t="s">
        <v>8353</v>
      </c>
      <c r="U2628" s="19">
        <f t="shared" si="250"/>
        <v>42158.628113425926</v>
      </c>
      <c r="V2628">
        <f t="shared" si="251"/>
        <v>2015</v>
      </c>
    </row>
    <row r="2629" spans="1:22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9">
        <f t="shared" si="248"/>
        <v>42334.871076388896</v>
      </c>
      <c r="K2629">
        <v>1445975661</v>
      </c>
      <c r="L2629" s="19">
        <f t="shared" si="249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246"/>
        <v>647</v>
      </c>
      <c r="R2629">
        <f t="shared" si="247"/>
        <v>21.56</v>
      </c>
      <c r="S2629" t="s">
        <v>8317</v>
      </c>
      <c r="T2629" t="s">
        <v>8353</v>
      </c>
      <c r="U2629" s="19">
        <f t="shared" si="250"/>
        <v>42334.871076388896</v>
      </c>
      <c r="V2629">
        <f t="shared" si="251"/>
        <v>2015</v>
      </c>
    </row>
    <row r="2630" spans="1:22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9">
        <f t="shared" si="248"/>
        <v>41973.966053240743</v>
      </c>
      <c r="K2630">
        <v>1415661067</v>
      </c>
      <c r="L2630" s="19">
        <f t="shared" si="249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246"/>
        <v>110</v>
      </c>
      <c r="R2630">
        <f t="shared" si="247"/>
        <v>44.1</v>
      </c>
      <c r="S2630" t="s">
        <v>8317</v>
      </c>
      <c r="T2630" t="s">
        <v>8353</v>
      </c>
      <c r="U2630" s="19">
        <f t="shared" si="250"/>
        <v>41973.966053240743</v>
      </c>
      <c r="V2630">
        <f t="shared" si="251"/>
        <v>2014</v>
      </c>
    </row>
    <row r="2631" spans="1:22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9">
        <f t="shared" si="248"/>
        <v>42138.538449074069</v>
      </c>
      <c r="K2631">
        <v>1429016122</v>
      </c>
      <c r="L2631" s="19">
        <f t="shared" si="249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246"/>
        <v>128</v>
      </c>
      <c r="R2631">
        <f t="shared" si="247"/>
        <v>63.87</v>
      </c>
      <c r="S2631" t="s">
        <v>8317</v>
      </c>
      <c r="T2631" t="s">
        <v>8353</v>
      </c>
      <c r="U2631" s="19">
        <f t="shared" si="250"/>
        <v>42138.538449074069</v>
      </c>
      <c r="V2631">
        <f t="shared" si="251"/>
        <v>2015</v>
      </c>
    </row>
    <row r="2632" spans="1:22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9">
        <f t="shared" si="248"/>
        <v>42551.416666666672</v>
      </c>
      <c r="K2632">
        <v>1464921112</v>
      </c>
      <c r="L2632" s="19">
        <f t="shared" si="249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246"/>
        <v>158</v>
      </c>
      <c r="R2632">
        <f t="shared" si="247"/>
        <v>38.99</v>
      </c>
      <c r="S2632" t="s">
        <v>8317</v>
      </c>
      <c r="T2632" t="s">
        <v>8353</v>
      </c>
      <c r="U2632" s="19">
        <f t="shared" si="250"/>
        <v>42551.416666666672</v>
      </c>
      <c r="V2632">
        <f t="shared" si="251"/>
        <v>2016</v>
      </c>
    </row>
    <row r="2633" spans="1:22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9">
        <f t="shared" si="248"/>
        <v>42246.169293981482</v>
      </c>
      <c r="K2633">
        <v>1438488227</v>
      </c>
      <c r="L2633" s="19">
        <f t="shared" si="249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246"/>
        <v>115</v>
      </c>
      <c r="R2633">
        <f t="shared" si="247"/>
        <v>80.19</v>
      </c>
      <c r="S2633" t="s">
        <v>8317</v>
      </c>
      <c r="T2633" t="s">
        <v>8353</v>
      </c>
      <c r="U2633" s="19">
        <f t="shared" si="250"/>
        <v>42246.169293981482</v>
      </c>
      <c r="V2633">
        <f t="shared" si="251"/>
        <v>2015</v>
      </c>
    </row>
    <row r="2634" spans="1:22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9">
        <f t="shared" si="248"/>
        <v>42519.061793981484</v>
      </c>
      <c r="K2634">
        <v>1462325339</v>
      </c>
      <c r="L2634" s="19">
        <f t="shared" si="249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246"/>
        <v>137</v>
      </c>
      <c r="R2634">
        <f t="shared" si="247"/>
        <v>34.9</v>
      </c>
      <c r="S2634" t="s">
        <v>8317</v>
      </c>
      <c r="T2634" t="s">
        <v>8353</v>
      </c>
      <c r="U2634" s="19">
        <f t="shared" si="250"/>
        <v>42519.061793981484</v>
      </c>
      <c r="V2634">
        <f t="shared" si="251"/>
        <v>2016</v>
      </c>
    </row>
    <row r="2635" spans="1:22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9">
        <f t="shared" si="248"/>
        <v>41697.958333333336</v>
      </c>
      <c r="K2635">
        <v>1390938332</v>
      </c>
      <c r="L2635" s="19">
        <f t="shared" si="249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246"/>
        <v>355</v>
      </c>
      <c r="R2635">
        <f t="shared" si="247"/>
        <v>89.1</v>
      </c>
      <c r="S2635" t="s">
        <v>8317</v>
      </c>
      <c r="T2635" t="s">
        <v>8353</v>
      </c>
      <c r="U2635" s="19">
        <f t="shared" si="250"/>
        <v>41697.958333333336</v>
      </c>
      <c r="V2635">
        <f t="shared" si="251"/>
        <v>2014</v>
      </c>
    </row>
    <row r="2636" spans="1:22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9">
        <f t="shared" si="248"/>
        <v>42642.656493055561</v>
      </c>
      <c r="K2636">
        <v>1472571921</v>
      </c>
      <c r="L2636" s="19">
        <f t="shared" si="249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 t="shared" si="246"/>
        <v>106</v>
      </c>
      <c r="R2636">
        <f t="shared" si="247"/>
        <v>39.44</v>
      </c>
      <c r="S2636" t="s">
        <v>8317</v>
      </c>
      <c r="T2636" t="s">
        <v>8353</v>
      </c>
      <c r="U2636" s="19">
        <f t="shared" si="250"/>
        <v>42642.656493055561</v>
      </c>
      <c r="V2636">
        <f t="shared" si="251"/>
        <v>2016</v>
      </c>
    </row>
    <row r="2637" spans="1:22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9">
        <f t="shared" si="248"/>
        <v>42072.909270833334</v>
      </c>
      <c r="K2637">
        <v>1422917361</v>
      </c>
      <c r="L2637" s="19">
        <f t="shared" si="249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246"/>
        <v>100</v>
      </c>
      <c r="R2637">
        <f t="shared" si="247"/>
        <v>136.9</v>
      </c>
      <c r="S2637" t="s">
        <v>8317</v>
      </c>
      <c r="T2637" t="s">
        <v>8353</v>
      </c>
      <c r="U2637" s="19">
        <f t="shared" si="250"/>
        <v>42072.909270833334</v>
      </c>
      <c r="V2637">
        <f t="shared" si="251"/>
        <v>2015</v>
      </c>
    </row>
    <row r="2638" spans="1:22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9">
        <f t="shared" si="248"/>
        <v>42659.041666666672</v>
      </c>
      <c r="K2638">
        <v>1474641914</v>
      </c>
      <c r="L2638" s="19">
        <f t="shared" si="249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246"/>
        <v>187</v>
      </c>
      <c r="R2638">
        <f t="shared" si="247"/>
        <v>37.46</v>
      </c>
      <c r="S2638" t="s">
        <v>8317</v>
      </c>
      <c r="T2638" t="s">
        <v>8353</v>
      </c>
      <c r="U2638" s="19">
        <f t="shared" si="250"/>
        <v>42659.041666666672</v>
      </c>
      <c r="V2638">
        <f t="shared" si="251"/>
        <v>2016</v>
      </c>
    </row>
    <row r="2639" spans="1:22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9">
        <f t="shared" si="248"/>
        <v>42655.549479166672</v>
      </c>
      <c r="K2639">
        <v>1474895475</v>
      </c>
      <c r="L2639" s="19">
        <f t="shared" si="249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246"/>
        <v>166</v>
      </c>
      <c r="R2639">
        <f t="shared" si="247"/>
        <v>31.96</v>
      </c>
      <c r="S2639" t="s">
        <v>8317</v>
      </c>
      <c r="T2639" t="s">
        <v>8353</v>
      </c>
      <c r="U2639" s="19">
        <f t="shared" si="250"/>
        <v>42655.549479166672</v>
      </c>
      <c r="V2639">
        <f t="shared" si="251"/>
        <v>2016</v>
      </c>
    </row>
    <row r="2640" spans="1:22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9">
        <f t="shared" si="248"/>
        <v>42019.913136574076</v>
      </c>
      <c r="K2640">
        <v>1418766895</v>
      </c>
      <c r="L2640" s="19">
        <f t="shared" si="249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246"/>
        <v>102</v>
      </c>
      <c r="R2640">
        <f t="shared" si="247"/>
        <v>25.21</v>
      </c>
      <c r="S2640" t="s">
        <v>8317</v>
      </c>
      <c r="T2640" t="s">
        <v>8353</v>
      </c>
      <c r="U2640" s="19">
        <f t="shared" si="250"/>
        <v>42019.913136574076</v>
      </c>
      <c r="V2640">
        <f t="shared" si="251"/>
        <v>2014</v>
      </c>
    </row>
    <row r="2641" spans="1:22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9">
        <f t="shared" si="248"/>
        <v>42054.86513888889</v>
      </c>
      <c r="K2641">
        <v>1421786748</v>
      </c>
      <c r="L2641" s="19">
        <f t="shared" si="249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246"/>
        <v>164</v>
      </c>
      <c r="R2641">
        <f t="shared" si="247"/>
        <v>10.039999999999999</v>
      </c>
      <c r="S2641" t="s">
        <v>8317</v>
      </c>
      <c r="T2641" t="s">
        <v>8353</v>
      </c>
      <c r="U2641" s="19">
        <f t="shared" si="250"/>
        <v>42054.86513888889</v>
      </c>
      <c r="V2641">
        <f t="shared" si="251"/>
        <v>2015</v>
      </c>
    </row>
    <row r="2642" spans="1:22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9">
        <f t="shared" si="248"/>
        <v>42163.160578703704</v>
      </c>
      <c r="K2642">
        <v>1428551474</v>
      </c>
      <c r="L2642" s="19">
        <f t="shared" si="249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246"/>
        <v>106</v>
      </c>
      <c r="R2642">
        <f t="shared" si="247"/>
        <v>45.94</v>
      </c>
      <c r="S2642" t="s">
        <v>8317</v>
      </c>
      <c r="T2642" t="s">
        <v>8353</v>
      </c>
      <c r="U2642" s="19">
        <f t="shared" si="250"/>
        <v>42163.160578703704</v>
      </c>
      <c r="V2642">
        <f t="shared" si="251"/>
        <v>2015</v>
      </c>
    </row>
    <row r="2643" spans="1:22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9">
        <f t="shared" si="248"/>
        <v>41897.839583333334</v>
      </c>
      <c r="K2643">
        <v>1409341863</v>
      </c>
      <c r="L2643" s="19">
        <f t="shared" si="249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246"/>
        <v>1</v>
      </c>
      <c r="R2643">
        <f t="shared" si="247"/>
        <v>15</v>
      </c>
      <c r="S2643" t="s">
        <v>8317</v>
      </c>
      <c r="T2643" t="s">
        <v>8353</v>
      </c>
      <c r="U2643" s="19">
        <f t="shared" si="250"/>
        <v>41897.839583333334</v>
      </c>
      <c r="V2643">
        <f t="shared" si="251"/>
        <v>2014</v>
      </c>
    </row>
    <row r="2644" spans="1:22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9">
        <f t="shared" si="248"/>
        <v>42566.289583333331</v>
      </c>
      <c r="K2644">
        <v>1465970108</v>
      </c>
      <c r="L2644" s="19">
        <f t="shared" si="249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 t="shared" si="246"/>
        <v>0</v>
      </c>
      <c r="R2644">
        <f t="shared" si="247"/>
        <v>0</v>
      </c>
      <c r="S2644" t="s">
        <v>8317</v>
      </c>
      <c r="T2644" t="s">
        <v>8353</v>
      </c>
      <c r="U2644" s="19">
        <f t="shared" si="250"/>
        <v>42566.289583333331</v>
      </c>
      <c r="V2644">
        <f t="shared" si="251"/>
        <v>2016</v>
      </c>
    </row>
    <row r="2645" spans="1:22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9">
        <f t="shared" si="248"/>
        <v>42725.332638888889</v>
      </c>
      <c r="K2645">
        <v>1479218315</v>
      </c>
      <c r="L2645" s="19">
        <f t="shared" si="249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 t="shared" si="246"/>
        <v>34</v>
      </c>
      <c r="R2645">
        <f t="shared" si="247"/>
        <v>223.58</v>
      </c>
      <c r="S2645" t="s">
        <v>8317</v>
      </c>
      <c r="T2645" t="s">
        <v>8353</v>
      </c>
      <c r="U2645" s="19">
        <f t="shared" si="250"/>
        <v>42725.332638888889</v>
      </c>
      <c r="V2645">
        <f t="shared" si="251"/>
        <v>2016</v>
      </c>
    </row>
    <row r="2646" spans="1:22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9">
        <f t="shared" si="248"/>
        <v>42804.792071759264</v>
      </c>
      <c r="K2646">
        <v>1486580435</v>
      </c>
      <c r="L2646" s="19">
        <f t="shared" si="249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246"/>
        <v>2</v>
      </c>
      <c r="R2646">
        <f t="shared" si="247"/>
        <v>39.479999999999997</v>
      </c>
      <c r="S2646" t="s">
        <v>8317</v>
      </c>
      <c r="T2646" t="s">
        <v>8353</v>
      </c>
      <c r="U2646" s="19">
        <f t="shared" si="250"/>
        <v>42804.792071759264</v>
      </c>
      <c r="V2646">
        <f t="shared" si="251"/>
        <v>2017</v>
      </c>
    </row>
    <row r="2647" spans="1:22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9">
        <f t="shared" si="248"/>
        <v>41951.884293981479</v>
      </c>
      <c r="K2647">
        <v>1412885603</v>
      </c>
      <c r="L2647" s="19">
        <f t="shared" si="249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246"/>
        <v>11</v>
      </c>
      <c r="R2647">
        <f t="shared" si="247"/>
        <v>91.3</v>
      </c>
      <c r="S2647" t="s">
        <v>8317</v>
      </c>
      <c r="T2647" t="s">
        <v>8353</v>
      </c>
      <c r="U2647" s="19">
        <f t="shared" si="250"/>
        <v>41951.884293981479</v>
      </c>
      <c r="V2647">
        <f t="shared" si="251"/>
        <v>2014</v>
      </c>
    </row>
    <row r="2648" spans="1:22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9">
        <f t="shared" si="248"/>
        <v>42256.313298611116</v>
      </c>
      <c r="K2648">
        <v>1439191869</v>
      </c>
      <c r="L2648" s="19">
        <f t="shared" si="249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246"/>
        <v>8</v>
      </c>
      <c r="R2648">
        <f t="shared" si="247"/>
        <v>78.67</v>
      </c>
      <c r="S2648" t="s">
        <v>8317</v>
      </c>
      <c r="T2648" t="s">
        <v>8353</v>
      </c>
      <c r="U2648" s="19">
        <f t="shared" si="250"/>
        <v>42256.313298611116</v>
      </c>
      <c r="V2648">
        <f t="shared" si="251"/>
        <v>2015</v>
      </c>
    </row>
    <row r="2649" spans="1:22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9">
        <f t="shared" si="248"/>
        <v>42230.261793981481</v>
      </c>
      <c r="K2649">
        <v>1436941019</v>
      </c>
      <c r="L2649" s="19">
        <f t="shared" si="249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246"/>
        <v>1</v>
      </c>
      <c r="R2649">
        <f t="shared" si="247"/>
        <v>12</v>
      </c>
      <c r="S2649" t="s">
        <v>8317</v>
      </c>
      <c r="T2649" t="s">
        <v>8353</v>
      </c>
      <c r="U2649" s="19">
        <f t="shared" si="250"/>
        <v>42230.261793981481</v>
      </c>
      <c r="V2649">
        <f t="shared" si="251"/>
        <v>2015</v>
      </c>
    </row>
    <row r="2650" spans="1:22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9">
        <f t="shared" si="248"/>
        <v>42438.714814814812</v>
      </c>
      <c r="K2650">
        <v>1454951360</v>
      </c>
      <c r="L2650" s="19">
        <f t="shared" si="249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246"/>
        <v>1</v>
      </c>
      <c r="R2650">
        <f t="shared" si="247"/>
        <v>17.670000000000002</v>
      </c>
      <c r="S2650" t="s">
        <v>8317</v>
      </c>
      <c r="T2650" t="s">
        <v>8353</v>
      </c>
      <c r="U2650" s="19">
        <f t="shared" si="250"/>
        <v>42438.714814814812</v>
      </c>
      <c r="V2650">
        <f t="shared" si="251"/>
        <v>2016</v>
      </c>
    </row>
    <row r="2651" spans="1:22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9">
        <f t="shared" si="248"/>
        <v>42401.99700231482</v>
      </c>
      <c r="K2651">
        <v>1449186941</v>
      </c>
      <c r="L2651" s="19">
        <f t="shared" si="249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246"/>
        <v>0</v>
      </c>
      <c r="R2651">
        <f t="shared" si="247"/>
        <v>41.33</v>
      </c>
      <c r="S2651" t="s">
        <v>8317</v>
      </c>
      <c r="T2651" t="s">
        <v>8353</v>
      </c>
      <c r="U2651" s="19">
        <f t="shared" si="250"/>
        <v>42401.99700231482</v>
      </c>
      <c r="V2651">
        <f t="shared" si="251"/>
        <v>2015</v>
      </c>
    </row>
    <row r="2652" spans="1:22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9">
        <f t="shared" si="248"/>
        <v>42725.624340277776</v>
      </c>
      <c r="K2652">
        <v>1479740343</v>
      </c>
      <c r="L2652" s="19">
        <f t="shared" si="249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246"/>
        <v>1</v>
      </c>
      <c r="R2652">
        <f t="shared" si="247"/>
        <v>71.599999999999994</v>
      </c>
      <c r="S2652" t="s">
        <v>8317</v>
      </c>
      <c r="T2652" t="s">
        <v>8353</v>
      </c>
      <c r="U2652" s="19">
        <f t="shared" si="250"/>
        <v>42725.624340277776</v>
      </c>
      <c r="V2652">
        <f t="shared" si="251"/>
        <v>2016</v>
      </c>
    </row>
    <row r="2653" spans="1:22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9">
        <f t="shared" si="248"/>
        <v>42355.805659722217</v>
      </c>
      <c r="K2653">
        <v>1447960809</v>
      </c>
      <c r="L2653" s="19">
        <f t="shared" si="249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 t="shared" si="246"/>
        <v>2</v>
      </c>
      <c r="R2653">
        <f t="shared" si="247"/>
        <v>307.82</v>
      </c>
      <c r="S2653" t="s">
        <v>8317</v>
      </c>
      <c r="T2653" t="s">
        <v>8353</v>
      </c>
      <c r="U2653" s="19">
        <f t="shared" si="250"/>
        <v>42355.805659722217</v>
      </c>
      <c r="V2653">
        <f t="shared" si="251"/>
        <v>2015</v>
      </c>
    </row>
    <row r="2654" spans="1:22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9">
        <f t="shared" si="248"/>
        <v>41983.158854166672</v>
      </c>
      <c r="K2654">
        <v>1415591325</v>
      </c>
      <c r="L2654" s="19">
        <f t="shared" si="249"/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246"/>
        <v>1</v>
      </c>
      <c r="R2654">
        <f t="shared" si="247"/>
        <v>80.45</v>
      </c>
      <c r="S2654" t="s">
        <v>8317</v>
      </c>
      <c r="T2654" t="s">
        <v>8353</v>
      </c>
      <c r="U2654" s="19">
        <f t="shared" si="250"/>
        <v>41983.158854166672</v>
      </c>
      <c r="V2654">
        <f t="shared" si="251"/>
        <v>2014</v>
      </c>
    </row>
    <row r="2655" spans="1:22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9">
        <f t="shared" si="248"/>
        <v>41803.166666666664</v>
      </c>
      <c r="K2655">
        <v>1399909127</v>
      </c>
      <c r="L2655" s="19">
        <f t="shared" si="249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246"/>
        <v>12</v>
      </c>
      <c r="R2655">
        <f t="shared" si="247"/>
        <v>83.94</v>
      </c>
      <c r="S2655" t="s">
        <v>8317</v>
      </c>
      <c r="T2655" t="s">
        <v>8353</v>
      </c>
      <c r="U2655" s="19">
        <f t="shared" si="250"/>
        <v>41803.166666666664</v>
      </c>
      <c r="V2655">
        <f t="shared" si="251"/>
        <v>2014</v>
      </c>
    </row>
    <row r="2656" spans="1:22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9">
        <f t="shared" si="248"/>
        <v>42115.559328703705</v>
      </c>
      <c r="K2656">
        <v>1424442326</v>
      </c>
      <c r="L2656" s="19">
        <f t="shared" si="249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 t="shared" si="246"/>
        <v>0</v>
      </c>
      <c r="R2656">
        <f t="shared" si="247"/>
        <v>8.5</v>
      </c>
      <c r="S2656" t="s">
        <v>8317</v>
      </c>
      <c r="T2656" t="s">
        <v>8353</v>
      </c>
      <c r="U2656" s="19">
        <f t="shared" si="250"/>
        <v>42115.559328703705</v>
      </c>
      <c r="V2656">
        <f t="shared" si="251"/>
        <v>2015</v>
      </c>
    </row>
    <row r="2657" spans="1:22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9">
        <f t="shared" si="248"/>
        <v>42409.833333333328</v>
      </c>
      <c r="K2657">
        <v>1452631647</v>
      </c>
      <c r="L2657" s="19">
        <f t="shared" si="249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246"/>
        <v>21</v>
      </c>
      <c r="R2657">
        <f t="shared" si="247"/>
        <v>73.37</v>
      </c>
      <c r="S2657" t="s">
        <v>8317</v>
      </c>
      <c r="T2657" t="s">
        <v>8353</v>
      </c>
      <c r="U2657" s="19">
        <f t="shared" si="250"/>
        <v>42409.833333333328</v>
      </c>
      <c r="V2657">
        <f t="shared" si="251"/>
        <v>2016</v>
      </c>
    </row>
    <row r="2658" spans="1:22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9">
        <f t="shared" si="248"/>
        <v>42806.791666666672</v>
      </c>
      <c r="K2658">
        <v>1485966688</v>
      </c>
      <c r="L2658" s="19">
        <f t="shared" si="249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 t="shared" si="246"/>
        <v>11</v>
      </c>
      <c r="R2658">
        <f t="shared" si="247"/>
        <v>112.86</v>
      </c>
      <c r="S2658" t="s">
        <v>8317</v>
      </c>
      <c r="T2658" t="s">
        <v>8353</v>
      </c>
      <c r="U2658" s="19">
        <f t="shared" si="250"/>
        <v>42806.791666666672</v>
      </c>
      <c r="V2658">
        <f t="shared" si="251"/>
        <v>2017</v>
      </c>
    </row>
    <row r="2659" spans="1:22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9">
        <f t="shared" si="248"/>
        <v>42585.0625</v>
      </c>
      <c r="K2659">
        <v>1467325053</v>
      </c>
      <c r="L2659" s="19">
        <f t="shared" si="249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246"/>
        <v>19</v>
      </c>
      <c r="R2659">
        <f t="shared" si="247"/>
        <v>95.28</v>
      </c>
      <c r="S2659" t="s">
        <v>8317</v>
      </c>
      <c r="T2659" t="s">
        <v>8353</v>
      </c>
      <c r="U2659" s="19">
        <f t="shared" si="250"/>
        <v>42585.0625</v>
      </c>
      <c r="V2659">
        <f t="shared" si="251"/>
        <v>2016</v>
      </c>
    </row>
    <row r="2660" spans="1:22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9">
        <f t="shared" si="248"/>
        <v>42581.884189814817</v>
      </c>
      <c r="K2660">
        <v>1467321194</v>
      </c>
      <c r="L2660" s="19">
        <f t="shared" si="249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 t="shared" si="246"/>
        <v>0</v>
      </c>
      <c r="R2660">
        <f t="shared" si="247"/>
        <v>22.75</v>
      </c>
      <c r="S2660" t="s">
        <v>8317</v>
      </c>
      <c r="T2660" t="s">
        <v>8353</v>
      </c>
      <c r="U2660" s="19">
        <f t="shared" si="250"/>
        <v>42581.884189814817</v>
      </c>
      <c r="V2660">
        <f t="shared" si="251"/>
        <v>2016</v>
      </c>
    </row>
    <row r="2661" spans="1:22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9">
        <f t="shared" si="248"/>
        <v>42112.069560185191</v>
      </c>
      <c r="K2661">
        <v>1426729210</v>
      </c>
      <c r="L2661" s="19">
        <f t="shared" si="249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 t="shared" si="246"/>
        <v>3</v>
      </c>
      <c r="R2661">
        <f t="shared" si="247"/>
        <v>133.30000000000001</v>
      </c>
      <c r="S2661" t="s">
        <v>8317</v>
      </c>
      <c r="T2661" t="s">
        <v>8353</v>
      </c>
      <c r="U2661" s="19">
        <f t="shared" si="250"/>
        <v>42112.069560185191</v>
      </c>
      <c r="V2661">
        <f t="shared" si="251"/>
        <v>2015</v>
      </c>
    </row>
    <row r="2662" spans="1:22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9">
        <f t="shared" si="248"/>
        <v>42332.754837962959</v>
      </c>
      <c r="K2662">
        <v>1443200818</v>
      </c>
      <c r="L2662" s="19">
        <f t="shared" si="249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 t="shared" si="246"/>
        <v>0</v>
      </c>
      <c r="R2662">
        <f t="shared" si="247"/>
        <v>3.8</v>
      </c>
      <c r="S2662" t="s">
        <v>8317</v>
      </c>
      <c r="T2662" t="s">
        <v>8353</v>
      </c>
      <c r="U2662" s="19">
        <f t="shared" si="250"/>
        <v>42332.754837962959</v>
      </c>
      <c r="V2662">
        <f t="shared" si="251"/>
        <v>2015</v>
      </c>
    </row>
    <row r="2663" spans="1:22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9">
        <f t="shared" si="248"/>
        <v>41572.958449074074</v>
      </c>
      <c r="K2663">
        <v>1380150010</v>
      </c>
      <c r="L2663" s="19">
        <f t="shared" si="249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246"/>
        <v>103</v>
      </c>
      <c r="R2663">
        <f t="shared" si="247"/>
        <v>85.75</v>
      </c>
      <c r="S2663" t="s">
        <v>8317</v>
      </c>
      <c r="T2663" t="s">
        <v>8354</v>
      </c>
      <c r="U2663" s="19">
        <f t="shared" si="250"/>
        <v>41572.958449074074</v>
      </c>
      <c r="V2663">
        <f t="shared" si="251"/>
        <v>2013</v>
      </c>
    </row>
    <row r="2664" spans="1:22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9">
        <f t="shared" si="248"/>
        <v>42237.746678240743</v>
      </c>
      <c r="K2664">
        <v>1437587713</v>
      </c>
      <c r="L2664" s="19">
        <f t="shared" si="249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246"/>
        <v>107</v>
      </c>
      <c r="R2664">
        <f t="shared" si="247"/>
        <v>267</v>
      </c>
      <c r="S2664" t="s">
        <v>8317</v>
      </c>
      <c r="T2664" t="s">
        <v>8354</v>
      </c>
      <c r="U2664" s="19">
        <f t="shared" si="250"/>
        <v>42237.746678240743</v>
      </c>
      <c r="V2664">
        <f t="shared" si="251"/>
        <v>2015</v>
      </c>
    </row>
    <row r="2665" spans="1:22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9">
        <f t="shared" si="248"/>
        <v>42251.625</v>
      </c>
      <c r="K2665">
        <v>1438873007</v>
      </c>
      <c r="L2665" s="19">
        <f t="shared" si="249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246"/>
        <v>105</v>
      </c>
      <c r="R2665">
        <f t="shared" si="247"/>
        <v>373.56</v>
      </c>
      <c r="S2665" t="s">
        <v>8317</v>
      </c>
      <c r="T2665" t="s">
        <v>8354</v>
      </c>
      <c r="U2665" s="19">
        <f t="shared" si="250"/>
        <v>42251.625</v>
      </c>
      <c r="V2665">
        <f t="shared" si="251"/>
        <v>2015</v>
      </c>
    </row>
    <row r="2666" spans="1:22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9">
        <f t="shared" si="248"/>
        <v>42347.290972222225</v>
      </c>
      <c r="K2666">
        <v>1446683797</v>
      </c>
      <c r="L2666" s="19">
        <f t="shared" si="249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246"/>
        <v>103</v>
      </c>
      <c r="R2666">
        <f t="shared" si="247"/>
        <v>174.04</v>
      </c>
      <c r="S2666" t="s">
        <v>8317</v>
      </c>
      <c r="T2666" t="s">
        <v>8354</v>
      </c>
      <c r="U2666" s="19">
        <f t="shared" si="250"/>
        <v>42347.290972222225</v>
      </c>
      <c r="V2666">
        <f t="shared" si="251"/>
        <v>2015</v>
      </c>
    </row>
    <row r="2667" spans="1:22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9">
        <f t="shared" si="248"/>
        <v>42128.895532407405</v>
      </c>
      <c r="K2667">
        <v>1426886974</v>
      </c>
      <c r="L2667" s="19">
        <f t="shared" si="249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246"/>
        <v>123</v>
      </c>
      <c r="R2667">
        <f t="shared" si="247"/>
        <v>93.7</v>
      </c>
      <c r="S2667" t="s">
        <v>8317</v>
      </c>
      <c r="T2667" t="s">
        <v>8354</v>
      </c>
      <c r="U2667" s="19">
        <f t="shared" si="250"/>
        <v>42128.895532407405</v>
      </c>
      <c r="V2667">
        <f t="shared" si="251"/>
        <v>2015</v>
      </c>
    </row>
    <row r="2668" spans="1:22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9">
        <f t="shared" si="248"/>
        <v>42272.875</v>
      </c>
      <c r="K2668">
        <v>1440008439</v>
      </c>
      <c r="L2668" s="19">
        <f t="shared" si="249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246"/>
        <v>159</v>
      </c>
      <c r="R2668">
        <f t="shared" si="247"/>
        <v>77.33</v>
      </c>
      <c r="S2668" t="s">
        <v>8317</v>
      </c>
      <c r="T2668" t="s">
        <v>8354</v>
      </c>
      <c r="U2668" s="19">
        <f t="shared" si="250"/>
        <v>42272.875</v>
      </c>
      <c r="V2668">
        <f t="shared" si="251"/>
        <v>2015</v>
      </c>
    </row>
    <row r="2669" spans="1:22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9">
        <f t="shared" si="248"/>
        <v>42410.926111111112</v>
      </c>
      <c r="K2669">
        <v>1452550416</v>
      </c>
      <c r="L2669" s="19">
        <f t="shared" si="249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246"/>
        <v>111</v>
      </c>
      <c r="R2669">
        <f t="shared" si="247"/>
        <v>92.22</v>
      </c>
      <c r="S2669" t="s">
        <v>8317</v>
      </c>
      <c r="T2669" t="s">
        <v>8354</v>
      </c>
      <c r="U2669" s="19">
        <f t="shared" si="250"/>
        <v>42410.926111111112</v>
      </c>
      <c r="V2669">
        <f t="shared" si="251"/>
        <v>2016</v>
      </c>
    </row>
    <row r="2670" spans="1:22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9">
        <f t="shared" si="248"/>
        <v>42317.60555555555</v>
      </c>
      <c r="K2670">
        <v>1443449265</v>
      </c>
      <c r="L2670" s="19">
        <f t="shared" si="249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 t="shared" si="246"/>
        <v>171</v>
      </c>
      <c r="R2670">
        <f t="shared" si="247"/>
        <v>60.96</v>
      </c>
      <c r="S2670" t="s">
        <v>8317</v>
      </c>
      <c r="T2670" t="s">
        <v>8354</v>
      </c>
      <c r="U2670" s="19">
        <f t="shared" si="250"/>
        <v>42317.60555555555</v>
      </c>
      <c r="V2670">
        <f t="shared" si="251"/>
        <v>2015</v>
      </c>
    </row>
    <row r="2671" spans="1:22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9">
        <f t="shared" si="248"/>
        <v>42379.035833333335</v>
      </c>
      <c r="K2671">
        <v>1447203096</v>
      </c>
      <c r="L2671" s="19">
        <f t="shared" si="249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 t="shared" si="246"/>
        <v>125</v>
      </c>
      <c r="R2671">
        <f t="shared" si="247"/>
        <v>91</v>
      </c>
      <c r="S2671" t="s">
        <v>8317</v>
      </c>
      <c r="T2671" t="s">
        <v>8354</v>
      </c>
      <c r="U2671" s="19">
        <f t="shared" si="250"/>
        <v>42379.035833333335</v>
      </c>
      <c r="V2671">
        <f t="shared" si="251"/>
        <v>2015</v>
      </c>
    </row>
    <row r="2672" spans="1:22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9">
        <f t="shared" si="248"/>
        <v>41849.020601851851</v>
      </c>
      <c r="K2672">
        <v>1404174580</v>
      </c>
      <c r="L2672" s="19">
        <f t="shared" si="249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246"/>
        <v>6</v>
      </c>
      <c r="R2672">
        <f t="shared" si="247"/>
        <v>41.58</v>
      </c>
      <c r="S2672" t="s">
        <v>8317</v>
      </c>
      <c r="T2672" t="s">
        <v>8354</v>
      </c>
      <c r="U2672" s="19">
        <f t="shared" si="250"/>
        <v>41849.020601851851</v>
      </c>
      <c r="V2672">
        <f t="shared" si="251"/>
        <v>2014</v>
      </c>
    </row>
    <row r="2673" spans="1:22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9">
        <f t="shared" si="248"/>
        <v>41992.818055555559</v>
      </c>
      <c r="K2673">
        <v>1416419916</v>
      </c>
      <c r="L2673" s="19">
        <f t="shared" si="249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 t="shared" si="246"/>
        <v>11</v>
      </c>
      <c r="R2673">
        <f t="shared" si="247"/>
        <v>33.76</v>
      </c>
      <c r="S2673" t="s">
        <v>8317</v>
      </c>
      <c r="T2673" t="s">
        <v>8354</v>
      </c>
      <c r="U2673" s="19">
        <f t="shared" si="250"/>
        <v>41992.818055555559</v>
      </c>
      <c r="V2673">
        <f t="shared" si="251"/>
        <v>2014</v>
      </c>
    </row>
    <row r="2674" spans="1:22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9">
        <f t="shared" si="248"/>
        <v>42366.25</v>
      </c>
      <c r="K2674">
        <v>1449436390</v>
      </c>
      <c r="L2674" s="19">
        <f t="shared" si="249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246"/>
        <v>33</v>
      </c>
      <c r="R2674">
        <f t="shared" si="247"/>
        <v>70.62</v>
      </c>
      <c r="S2674" t="s">
        <v>8317</v>
      </c>
      <c r="T2674" t="s">
        <v>8354</v>
      </c>
      <c r="U2674" s="19">
        <f t="shared" si="250"/>
        <v>42366.25</v>
      </c>
      <c r="V2674">
        <f t="shared" si="251"/>
        <v>2015</v>
      </c>
    </row>
    <row r="2675" spans="1:22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9">
        <f t="shared" si="248"/>
        <v>41941.947916666664</v>
      </c>
      <c r="K2675">
        <v>1412081999</v>
      </c>
      <c r="L2675" s="19">
        <f t="shared" si="249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246"/>
        <v>28</v>
      </c>
      <c r="R2675">
        <f t="shared" si="247"/>
        <v>167.15</v>
      </c>
      <c r="S2675" t="s">
        <v>8317</v>
      </c>
      <c r="T2675" t="s">
        <v>8354</v>
      </c>
      <c r="U2675" s="19">
        <f t="shared" si="250"/>
        <v>41941.947916666664</v>
      </c>
      <c r="V2675">
        <f t="shared" si="251"/>
        <v>2014</v>
      </c>
    </row>
    <row r="2676" spans="1:22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9">
        <f t="shared" si="248"/>
        <v>42556.207638888889</v>
      </c>
      <c r="K2676">
        <v>1465398670</v>
      </c>
      <c r="L2676" s="19">
        <f t="shared" si="249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246"/>
        <v>63</v>
      </c>
      <c r="R2676">
        <f t="shared" si="247"/>
        <v>128.62</v>
      </c>
      <c r="S2676" t="s">
        <v>8317</v>
      </c>
      <c r="T2676" t="s">
        <v>8354</v>
      </c>
      <c r="U2676" s="19">
        <f t="shared" si="250"/>
        <v>42556.207638888889</v>
      </c>
      <c r="V2676">
        <f t="shared" si="251"/>
        <v>2016</v>
      </c>
    </row>
    <row r="2677" spans="1:22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9">
        <f t="shared" si="248"/>
        <v>41953.899178240739</v>
      </c>
      <c r="K2677">
        <v>1413059689</v>
      </c>
      <c r="L2677" s="19">
        <f t="shared" si="249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246"/>
        <v>8</v>
      </c>
      <c r="R2677">
        <f t="shared" si="247"/>
        <v>65.41</v>
      </c>
      <c r="S2677" t="s">
        <v>8317</v>
      </c>
      <c r="T2677" t="s">
        <v>8354</v>
      </c>
      <c r="U2677" s="19">
        <f t="shared" si="250"/>
        <v>41953.899178240739</v>
      </c>
      <c r="V2677">
        <f t="shared" si="251"/>
        <v>2014</v>
      </c>
    </row>
    <row r="2678" spans="1:22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9">
        <f t="shared" si="248"/>
        <v>42512.624699074076</v>
      </c>
      <c r="K2678">
        <v>1461337174</v>
      </c>
      <c r="L2678" s="19">
        <f t="shared" si="249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246"/>
        <v>50</v>
      </c>
      <c r="R2678">
        <f t="shared" si="247"/>
        <v>117.56</v>
      </c>
      <c r="S2678" t="s">
        <v>8317</v>
      </c>
      <c r="T2678" t="s">
        <v>8354</v>
      </c>
      <c r="U2678" s="19">
        <f t="shared" si="250"/>
        <v>42512.624699074076</v>
      </c>
      <c r="V2678">
        <f t="shared" si="251"/>
        <v>2016</v>
      </c>
    </row>
    <row r="2679" spans="1:22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9">
        <f t="shared" si="248"/>
        <v>41823.029432870368</v>
      </c>
      <c r="K2679">
        <v>1401756143</v>
      </c>
      <c r="L2679" s="19">
        <f t="shared" si="249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 t="shared" si="246"/>
        <v>18</v>
      </c>
      <c r="R2679">
        <f t="shared" si="247"/>
        <v>126.48</v>
      </c>
      <c r="S2679" t="s">
        <v>8317</v>
      </c>
      <c r="T2679" t="s">
        <v>8354</v>
      </c>
      <c r="U2679" s="19">
        <f t="shared" si="250"/>
        <v>41823.029432870368</v>
      </c>
      <c r="V2679">
        <f t="shared" si="251"/>
        <v>2014</v>
      </c>
    </row>
    <row r="2680" spans="1:22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9">
        <f t="shared" si="248"/>
        <v>42271.798206018517</v>
      </c>
      <c r="K2680">
        <v>1440529765</v>
      </c>
      <c r="L2680" s="19">
        <f t="shared" si="249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246"/>
        <v>0</v>
      </c>
      <c r="R2680">
        <f t="shared" si="247"/>
        <v>550</v>
      </c>
      <c r="S2680" t="s">
        <v>8317</v>
      </c>
      <c r="T2680" t="s">
        <v>8354</v>
      </c>
      <c r="U2680" s="19">
        <f t="shared" si="250"/>
        <v>42271.798206018517</v>
      </c>
      <c r="V2680">
        <f t="shared" si="251"/>
        <v>2015</v>
      </c>
    </row>
    <row r="2681" spans="1:22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9">
        <f t="shared" si="248"/>
        <v>42063.001087962963</v>
      </c>
      <c r="K2681">
        <v>1422489694</v>
      </c>
      <c r="L2681" s="19">
        <f t="shared" si="249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246"/>
        <v>0</v>
      </c>
      <c r="R2681">
        <f t="shared" si="247"/>
        <v>44</v>
      </c>
      <c r="S2681" t="s">
        <v>8317</v>
      </c>
      <c r="T2681" t="s">
        <v>8354</v>
      </c>
      <c r="U2681" s="19">
        <f t="shared" si="250"/>
        <v>42063.001087962963</v>
      </c>
      <c r="V2681">
        <f t="shared" si="251"/>
        <v>2015</v>
      </c>
    </row>
    <row r="2682" spans="1:22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9">
        <f t="shared" si="248"/>
        <v>42466.170034722221</v>
      </c>
      <c r="K2682">
        <v>1457327091</v>
      </c>
      <c r="L2682" s="19">
        <f t="shared" si="249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246"/>
        <v>1</v>
      </c>
      <c r="R2682">
        <f t="shared" si="247"/>
        <v>69</v>
      </c>
      <c r="S2682" t="s">
        <v>8317</v>
      </c>
      <c r="T2682" t="s">
        <v>8354</v>
      </c>
      <c r="U2682" s="19">
        <f t="shared" si="250"/>
        <v>42466.170034722221</v>
      </c>
      <c r="V2682">
        <f t="shared" si="251"/>
        <v>2016</v>
      </c>
    </row>
    <row r="2683" spans="1:22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9">
        <f t="shared" si="248"/>
        <v>41830.895254629628</v>
      </c>
      <c r="K2683">
        <v>1402867750</v>
      </c>
      <c r="L2683" s="19">
        <f t="shared" si="249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246"/>
        <v>1</v>
      </c>
      <c r="R2683">
        <f t="shared" si="247"/>
        <v>27.5</v>
      </c>
      <c r="S2683" t="s">
        <v>8334</v>
      </c>
      <c r="T2683" t="s">
        <v>8335</v>
      </c>
      <c r="U2683" s="19">
        <f t="shared" si="250"/>
        <v>41830.895254629628</v>
      </c>
      <c r="V2683">
        <f t="shared" si="251"/>
        <v>2014</v>
      </c>
    </row>
    <row r="2684" spans="1:22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9">
        <f t="shared" si="248"/>
        <v>41965.249305555553</v>
      </c>
      <c r="K2684">
        <v>1413838540</v>
      </c>
      <c r="L2684" s="19">
        <f t="shared" si="249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246"/>
        <v>28</v>
      </c>
      <c r="R2684">
        <f t="shared" si="247"/>
        <v>84.9</v>
      </c>
      <c r="S2684" t="s">
        <v>8334</v>
      </c>
      <c r="T2684" t="s">
        <v>8335</v>
      </c>
      <c r="U2684" s="19">
        <f t="shared" si="250"/>
        <v>41965.249305555553</v>
      </c>
      <c r="V2684">
        <f t="shared" si="251"/>
        <v>2014</v>
      </c>
    </row>
    <row r="2685" spans="1:22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9">
        <f t="shared" si="248"/>
        <v>42064.75509259259</v>
      </c>
      <c r="K2685">
        <v>1422641240</v>
      </c>
      <c r="L2685" s="19">
        <f t="shared" si="249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246"/>
        <v>0</v>
      </c>
      <c r="R2685">
        <f t="shared" si="247"/>
        <v>12</v>
      </c>
      <c r="S2685" t="s">
        <v>8334</v>
      </c>
      <c r="T2685" t="s">
        <v>8335</v>
      </c>
      <c r="U2685" s="19">
        <f t="shared" si="250"/>
        <v>42064.75509259259</v>
      </c>
      <c r="V2685">
        <f t="shared" si="251"/>
        <v>2015</v>
      </c>
    </row>
    <row r="2686" spans="1:22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9">
        <f t="shared" si="248"/>
        <v>41860.914641203701</v>
      </c>
      <c r="K2686">
        <v>1404165425</v>
      </c>
      <c r="L2686" s="19">
        <f t="shared" si="249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 t="shared" si="246"/>
        <v>1</v>
      </c>
      <c r="R2686">
        <f t="shared" si="247"/>
        <v>200</v>
      </c>
      <c r="S2686" t="s">
        <v>8334</v>
      </c>
      <c r="T2686" t="s">
        <v>8335</v>
      </c>
      <c r="U2686" s="19">
        <f t="shared" si="250"/>
        <v>41860.914641203701</v>
      </c>
      <c r="V2686">
        <f t="shared" si="251"/>
        <v>2014</v>
      </c>
    </row>
    <row r="2687" spans="1:22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9">
        <f t="shared" si="248"/>
        <v>42121.654282407413</v>
      </c>
      <c r="K2687">
        <v>1424968930</v>
      </c>
      <c r="L2687" s="19">
        <f t="shared" si="249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 t="shared" si="246"/>
        <v>0</v>
      </c>
      <c r="R2687">
        <f t="shared" si="247"/>
        <v>10</v>
      </c>
      <c r="S2687" t="s">
        <v>8334</v>
      </c>
      <c r="T2687" t="s">
        <v>8335</v>
      </c>
      <c r="U2687" s="19">
        <f t="shared" si="250"/>
        <v>42121.654282407413</v>
      </c>
      <c r="V2687">
        <f t="shared" si="251"/>
        <v>2015</v>
      </c>
    </row>
    <row r="2688" spans="1:22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9">
        <f t="shared" si="248"/>
        <v>41912.974803240737</v>
      </c>
      <c r="K2688">
        <v>1410391423</v>
      </c>
      <c r="L2688" s="19">
        <f t="shared" si="249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246"/>
        <v>0</v>
      </c>
      <c r="R2688">
        <f t="shared" si="247"/>
        <v>0</v>
      </c>
      <c r="S2688" t="s">
        <v>8334</v>
      </c>
      <c r="T2688" t="s">
        <v>8335</v>
      </c>
      <c r="U2688" s="19">
        <f t="shared" si="250"/>
        <v>41912.974803240737</v>
      </c>
      <c r="V2688">
        <f t="shared" si="251"/>
        <v>2014</v>
      </c>
    </row>
    <row r="2689" spans="1:22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9">
        <f t="shared" si="248"/>
        <v>42184.64025462963</v>
      </c>
      <c r="K2689">
        <v>1432999318</v>
      </c>
      <c r="L2689" s="19">
        <f t="shared" si="249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246"/>
        <v>0</v>
      </c>
      <c r="R2689">
        <f t="shared" si="247"/>
        <v>0</v>
      </c>
      <c r="S2689" t="s">
        <v>8334</v>
      </c>
      <c r="T2689" t="s">
        <v>8335</v>
      </c>
      <c r="U2689" s="19">
        <f t="shared" si="250"/>
        <v>42184.64025462963</v>
      </c>
      <c r="V2689">
        <f t="shared" si="251"/>
        <v>2015</v>
      </c>
    </row>
    <row r="2690" spans="1:22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9">
        <f t="shared" si="248"/>
        <v>42059.125</v>
      </c>
      <c r="K2690">
        <v>1422067870</v>
      </c>
      <c r="L2690" s="19">
        <f t="shared" si="249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 t="shared" ref="Q2690:Q2753" si="252">ROUND(E2690/D2690*100,0)</f>
        <v>0</v>
      </c>
      <c r="R2690">
        <f t="shared" ref="R2690:R2753" si="253">IFERROR(ROUND(E2690/N2690,2),0)</f>
        <v>5.29</v>
      </c>
      <c r="S2690" t="s">
        <v>8334</v>
      </c>
      <c r="T2690" t="s">
        <v>8335</v>
      </c>
      <c r="U2690" s="19">
        <f t="shared" si="250"/>
        <v>42059.125</v>
      </c>
      <c r="V2690">
        <f t="shared" si="251"/>
        <v>2015</v>
      </c>
    </row>
    <row r="2691" spans="1:22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9">
        <f t="shared" ref="J2691:J2754" si="254">(((I2691/60)/60)/24)+DATE(1970,1,1)</f>
        <v>42581.961689814809</v>
      </c>
      <c r="K2691">
        <v>1467327890</v>
      </c>
      <c r="L2691" s="19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 t="shared" si="252"/>
        <v>0</v>
      </c>
      <c r="R2691">
        <f t="shared" si="253"/>
        <v>1</v>
      </c>
      <c r="S2691" t="s">
        <v>8334</v>
      </c>
      <c r="T2691" t="s">
        <v>8335</v>
      </c>
      <c r="U2691" s="19">
        <f t="shared" ref="U2691:U2754" si="256">(((I2691/60)/60)/24)+DATE(1970,1,1)</f>
        <v>42581.961689814809</v>
      </c>
      <c r="V2691">
        <f t="shared" ref="V2691:V2754" si="257">YEAR(L2691)</f>
        <v>2016</v>
      </c>
    </row>
    <row r="2692" spans="1:22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9">
        <f t="shared" si="254"/>
        <v>42158.105046296296</v>
      </c>
      <c r="K2692">
        <v>1429410676</v>
      </c>
      <c r="L2692" s="19">
        <f t="shared" si="255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252"/>
        <v>11</v>
      </c>
      <c r="R2692">
        <f t="shared" si="253"/>
        <v>72.760000000000005</v>
      </c>
      <c r="S2692" t="s">
        <v>8334</v>
      </c>
      <c r="T2692" t="s">
        <v>8335</v>
      </c>
      <c r="U2692" s="19">
        <f t="shared" si="256"/>
        <v>42158.105046296296</v>
      </c>
      <c r="V2692">
        <f t="shared" si="257"/>
        <v>2015</v>
      </c>
    </row>
    <row r="2693" spans="1:22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9">
        <f t="shared" si="254"/>
        <v>42134.724039351851</v>
      </c>
      <c r="K2693">
        <v>1427390557</v>
      </c>
      <c r="L2693" s="19">
        <f t="shared" si="255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252"/>
        <v>0</v>
      </c>
      <c r="R2693">
        <f t="shared" si="253"/>
        <v>17.5</v>
      </c>
      <c r="S2693" t="s">
        <v>8334</v>
      </c>
      <c r="T2693" t="s">
        <v>8335</v>
      </c>
      <c r="U2693" s="19">
        <f t="shared" si="256"/>
        <v>42134.724039351851</v>
      </c>
      <c r="V2693">
        <f t="shared" si="257"/>
        <v>2015</v>
      </c>
    </row>
    <row r="2694" spans="1:22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9">
        <f t="shared" si="254"/>
        <v>42088.292361111111</v>
      </c>
      <c r="K2694">
        <v>1424678460</v>
      </c>
      <c r="L2694" s="19">
        <f t="shared" si="255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252"/>
        <v>1</v>
      </c>
      <c r="R2694">
        <f t="shared" si="253"/>
        <v>25</v>
      </c>
      <c r="S2694" t="s">
        <v>8334</v>
      </c>
      <c r="T2694" t="s">
        <v>8335</v>
      </c>
      <c r="U2694" s="19">
        <f t="shared" si="256"/>
        <v>42088.292361111111</v>
      </c>
      <c r="V2694">
        <f t="shared" si="257"/>
        <v>2015</v>
      </c>
    </row>
    <row r="2695" spans="1:22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9">
        <f t="shared" si="254"/>
        <v>41864.138495370367</v>
      </c>
      <c r="K2695">
        <v>1405307966</v>
      </c>
      <c r="L2695" s="19">
        <f t="shared" si="255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252"/>
        <v>1</v>
      </c>
      <c r="R2695">
        <f t="shared" si="253"/>
        <v>13.33</v>
      </c>
      <c r="S2695" t="s">
        <v>8334</v>
      </c>
      <c r="T2695" t="s">
        <v>8335</v>
      </c>
      <c r="U2695" s="19">
        <f t="shared" si="256"/>
        <v>41864.138495370367</v>
      </c>
      <c r="V2695">
        <f t="shared" si="257"/>
        <v>2014</v>
      </c>
    </row>
    <row r="2696" spans="1:22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9">
        <f t="shared" si="254"/>
        <v>41908.140497685185</v>
      </c>
      <c r="K2696">
        <v>1409109739</v>
      </c>
      <c r="L2696" s="19">
        <f t="shared" si="255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252"/>
        <v>0</v>
      </c>
      <c r="R2696">
        <f t="shared" si="253"/>
        <v>1</v>
      </c>
      <c r="S2696" t="s">
        <v>8334</v>
      </c>
      <c r="T2696" t="s">
        <v>8335</v>
      </c>
      <c r="U2696" s="19">
        <f t="shared" si="256"/>
        <v>41908.140497685185</v>
      </c>
      <c r="V2696">
        <f t="shared" si="257"/>
        <v>2014</v>
      </c>
    </row>
    <row r="2697" spans="1:22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9">
        <f t="shared" si="254"/>
        <v>42108.14025462963</v>
      </c>
      <c r="K2697">
        <v>1423801318</v>
      </c>
      <c r="L2697" s="19">
        <f t="shared" si="255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 t="shared" si="252"/>
        <v>0</v>
      </c>
      <c r="R2697">
        <f t="shared" si="253"/>
        <v>23.67</v>
      </c>
      <c r="S2697" t="s">
        <v>8334</v>
      </c>
      <c r="T2697" t="s">
        <v>8335</v>
      </c>
      <c r="U2697" s="19">
        <f t="shared" si="256"/>
        <v>42108.14025462963</v>
      </c>
      <c r="V2697">
        <f t="shared" si="257"/>
        <v>2015</v>
      </c>
    </row>
    <row r="2698" spans="1:22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9">
        <f t="shared" si="254"/>
        <v>41998.844444444447</v>
      </c>
      <c r="K2698">
        <v>1416600960</v>
      </c>
      <c r="L2698" s="19">
        <f t="shared" si="255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252"/>
        <v>6</v>
      </c>
      <c r="R2698">
        <f t="shared" si="253"/>
        <v>89.21</v>
      </c>
      <c r="S2698" t="s">
        <v>8334</v>
      </c>
      <c r="T2698" t="s">
        <v>8335</v>
      </c>
      <c r="U2698" s="19">
        <f t="shared" si="256"/>
        <v>41998.844444444447</v>
      </c>
      <c r="V2698">
        <f t="shared" si="257"/>
        <v>2014</v>
      </c>
    </row>
    <row r="2699" spans="1:22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9">
        <f t="shared" si="254"/>
        <v>42218.916666666672</v>
      </c>
      <c r="K2699">
        <v>1435876423</v>
      </c>
      <c r="L2699" s="19">
        <f t="shared" si="255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252"/>
        <v>26</v>
      </c>
      <c r="R2699">
        <f t="shared" si="253"/>
        <v>116.56</v>
      </c>
      <c r="S2699" t="s">
        <v>8334</v>
      </c>
      <c r="T2699" t="s">
        <v>8335</v>
      </c>
      <c r="U2699" s="19">
        <f t="shared" si="256"/>
        <v>42218.916666666672</v>
      </c>
      <c r="V2699">
        <f t="shared" si="257"/>
        <v>2015</v>
      </c>
    </row>
    <row r="2700" spans="1:22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9">
        <f t="shared" si="254"/>
        <v>41817.898240740738</v>
      </c>
      <c r="K2700">
        <v>1401312808</v>
      </c>
      <c r="L2700" s="19">
        <f t="shared" si="255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252"/>
        <v>0</v>
      </c>
      <c r="R2700">
        <f t="shared" si="253"/>
        <v>13.01</v>
      </c>
      <c r="S2700" t="s">
        <v>8334</v>
      </c>
      <c r="T2700" t="s">
        <v>8335</v>
      </c>
      <c r="U2700" s="19">
        <f t="shared" si="256"/>
        <v>41817.898240740738</v>
      </c>
      <c r="V2700">
        <f t="shared" si="257"/>
        <v>2014</v>
      </c>
    </row>
    <row r="2701" spans="1:22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9">
        <f t="shared" si="254"/>
        <v>41859.896562499998</v>
      </c>
      <c r="K2701">
        <v>1404941463</v>
      </c>
      <c r="L2701" s="19">
        <f t="shared" si="255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252"/>
        <v>0</v>
      </c>
      <c r="R2701">
        <f t="shared" si="253"/>
        <v>0</v>
      </c>
      <c r="S2701" t="s">
        <v>8334</v>
      </c>
      <c r="T2701" t="s">
        <v>8335</v>
      </c>
      <c r="U2701" s="19">
        <f t="shared" si="256"/>
        <v>41859.896562499998</v>
      </c>
      <c r="V2701">
        <f t="shared" si="257"/>
        <v>2014</v>
      </c>
    </row>
    <row r="2702" spans="1:22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9">
        <f t="shared" si="254"/>
        <v>41900.87467592593</v>
      </c>
      <c r="K2702">
        <v>1408481972</v>
      </c>
      <c r="L2702" s="19">
        <f t="shared" si="255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 t="shared" si="252"/>
        <v>1</v>
      </c>
      <c r="R2702">
        <f t="shared" si="253"/>
        <v>17.5</v>
      </c>
      <c r="S2702" t="s">
        <v>8334</v>
      </c>
      <c r="T2702" t="s">
        <v>8335</v>
      </c>
      <c r="U2702" s="19">
        <f t="shared" si="256"/>
        <v>41900.87467592593</v>
      </c>
      <c r="V2702">
        <f t="shared" si="257"/>
        <v>2014</v>
      </c>
    </row>
    <row r="2703" spans="1:22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9">
        <f t="shared" si="254"/>
        <v>42832.733032407406</v>
      </c>
      <c r="K2703">
        <v>1488911734</v>
      </c>
      <c r="L2703" s="19">
        <f t="shared" si="255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252"/>
        <v>46</v>
      </c>
      <c r="R2703">
        <f t="shared" si="253"/>
        <v>34.130000000000003</v>
      </c>
      <c r="S2703" t="s">
        <v>8315</v>
      </c>
      <c r="T2703" t="s">
        <v>8355</v>
      </c>
      <c r="U2703" s="19">
        <f t="shared" si="256"/>
        <v>42832.733032407406</v>
      </c>
      <c r="V2703">
        <f t="shared" si="257"/>
        <v>2017</v>
      </c>
    </row>
    <row r="2704" spans="1:22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9">
        <f t="shared" si="254"/>
        <v>42830.760150462964</v>
      </c>
      <c r="K2704">
        <v>1488827677</v>
      </c>
      <c r="L2704" s="19">
        <f t="shared" si="255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252"/>
        <v>34</v>
      </c>
      <c r="R2704">
        <f t="shared" si="253"/>
        <v>132.35</v>
      </c>
      <c r="S2704" t="s">
        <v>8315</v>
      </c>
      <c r="T2704" t="s">
        <v>8355</v>
      </c>
      <c r="U2704" s="19">
        <f t="shared" si="256"/>
        <v>42830.760150462964</v>
      </c>
      <c r="V2704">
        <f t="shared" si="257"/>
        <v>2017</v>
      </c>
    </row>
    <row r="2705" spans="1:22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9">
        <f t="shared" si="254"/>
        <v>42816.648495370369</v>
      </c>
      <c r="K2705">
        <v>1485016430</v>
      </c>
      <c r="L2705" s="19">
        <f t="shared" si="255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252"/>
        <v>104</v>
      </c>
      <c r="R2705">
        <f t="shared" si="253"/>
        <v>922.22</v>
      </c>
      <c r="S2705" t="s">
        <v>8315</v>
      </c>
      <c r="T2705" t="s">
        <v>8355</v>
      </c>
      <c r="U2705" s="19">
        <f t="shared" si="256"/>
        <v>42816.648495370369</v>
      </c>
      <c r="V2705">
        <f t="shared" si="257"/>
        <v>2017</v>
      </c>
    </row>
    <row r="2706" spans="1:22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9">
        <f t="shared" si="254"/>
        <v>42830.820763888885</v>
      </c>
      <c r="K2706">
        <v>1487709714</v>
      </c>
      <c r="L2706" s="19">
        <f t="shared" si="255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252"/>
        <v>6</v>
      </c>
      <c r="R2706">
        <f t="shared" si="253"/>
        <v>163.57</v>
      </c>
      <c r="S2706" t="s">
        <v>8315</v>
      </c>
      <c r="T2706" t="s">
        <v>8355</v>
      </c>
      <c r="U2706" s="19">
        <f t="shared" si="256"/>
        <v>42830.820763888885</v>
      </c>
      <c r="V2706">
        <f t="shared" si="257"/>
        <v>2017</v>
      </c>
    </row>
    <row r="2707" spans="1:22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9">
        <f t="shared" si="254"/>
        <v>42818.874513888892</v>
      </c>
      <c r="K2707">
        <v>1486504758</v>
      </c>
      <c r="L2707" s="19">
        <f t="shared" si="255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252"/>
        <v>11</v>
      </c>
      <c r="R2707">
        <f t="shared" si="253"/>
        <v>217.38</v>
      </c>
      <c r="S2707" t="s">
        <v>8315</v>
      </c>
      <c r="T2707" t="s">
        <v>8355</v>
      </c>
      <c r="U2707" s="19">
        <f t="shared" si="256"/>
        <v>42818.874513888892</v>
      </c>
      <c r="V2707">
        <f t="shared" si="257"/>
        <v>2017</v>
      </c>
    </row>
    <row r="2708" spans="1:22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9">
        <f t="shared" si="254"/>
        <v>41928.290972222225</v>
      </c>
      <c r="K2708">
        <v>1410937483</v>
      </c>
      <c r="L2708" s="19">
        <f t="shared" si="255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252"/>
        <v>112</v>
      </c>
      <c r="R2708">
        <f t="shared" si="253"/>
        <v>149.44</v>
      </c>
      <c r="S2708" t="s">
        <v>8315</v>
      </c>
      <c r="T2708" t="s">
        <v>8355</v>
      </c>
      <c r="U2708" s="19">
        <f t="shared" si="256"/>
        <v>41928.290972222225</v>
      </c>
      <c r="V2708">
        <f t="shared" si="257"/>
        <v>2014</v>
      </c>
    </row>
    <row r="2709" spans="1:22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9">
        <f t="shared" si="254"/>
        <v>41421.290972222225</v>
      </c>
      <c r="K2709">
        <v>1367088443</v>
      </c>
      <c r="L2709" s="19">
        <f t="shared" si="255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252"/>
        <v>351</v>
      </c>
      <c r="R2709">
        <f t="shared" si="253"/>
        <v>71.239999999999995</v>
      </c>
      <c r="S2709" t="s">
        <v>8315</v>
      </c>
      <c r="T2709" t="s">
        <v>8355</v>
      </c>
      <c r="U2709" s="19">
        <f t="shared" si="256"/>
        <v>41421.290972222225</v>
      </c>
      <c r="V2709">
        <f t="shared" si="257"/>
        <v>2013</v>
      </c>
    </row>
    <row r="2710" spans="1:22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9">
        <f t="shared" si="254"/>
        <v>42572.698217592595</v>
      </c>
      <c r="K2710">
        <v>1463935526</v>
      </c>
      <c r="L2710" s="19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252"/>
        <v>233</v>
      </c>
      <c r="R2710">
        <f t="shared" si="253"/>
        <v>44.46</v>
      </c>
      <c r="S2710" t="s">
        <v>8315</v>
      </c>
      <c r="T2710" t="s">
        <v>8355</v>
      </c>
      <c r="U2710" s="19">
        <f t="shared" si="256"/>
        <v>42572.698217592595</v>
      </c>
      <c r="V2710">
        <f t="shared" si="257"/>
        <v>2016</v>
      </c>
    </row>
    <row r="2711" spans="1:22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9">
        <f t="shared" si="254"/>
        <v>42647.165972222225</v>
      </c>
      <c r="K2711">
        <v>1472528141</v>
      </c>
      <c r="L2711" s="19">
        <f t="shared" si="255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252"/>
        <v>102</v>
      </c>
      <c r="R2711">
        <f t="shared" si="253"/>
        <v>164.94</v>
      </c>
      <c r="S2711" t="s">
        <v>8315</v>
      </c>
      <c r="T2711" t="s">
        <v>8355</v>
      </c>
      <c r="U2711" s="19">
        <f t="shared" si="256"/>
        <v>42647.165972222225</v>
      </c>
      <c r="V2711">
        <f t="shared" si="257"/>
        <v>2016</v>
      </c>
    </row>
    <row r="2712" spans="1:22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9">
        <f t="shared" si="254"/>
        <v>41860.083333333336</v>
      </c>
      <c r="K2712">
        <v>1404797428</v>
      </c>
      <c r="L2712" s="19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252"/>
        <v>154</v>
      </c>
      <c r="R2712">
        <f t="shared" si="253"/>
        <v>84.87</v>
      </c>
      <c r="S2712" t="s">
        <v>8315</v>
      </c>
      <c r="T2712" t="s">
        <v>8355</v>
      </c>
      <c r="U2712" s="19">
        <f t="shared" si="256"/>
        <v>41860.083333333336</v>
      </c>
      <c r="V2712">
        <f t="shared" si="257"/>
        <v>2014</v>
      </c>
    </row>
    <row r="2713" spans="1:22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9">
        <f t="shared" si="254"/>
        <v>41810.917361111111</v>
      </c>
      <c r="K2713">
        <v>1400694790</v>
      </c>
      <c r="L2713" s="19">
        <f t="shared" si="255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 t="shared" si="252"/>
        <v>101</v>
      </c>
      <c r="R2713">
        <f t="shared" si="253"/>
        <v>53.95</v>
      </c>
      <c r="S2713" t="s">
        <v>8315</v>
      </c>
      <c r="T2713" t="s">
        <v>8355</v>
      </c>
      <c r="U2713" s="19">
        <f t="shared" si="256"/>
        <v>41810.917361111111</v>
      </c>
      <c r="V2713">
        <f t="shared" si="257"/>
        <v>2014</v>
      </c>
    </row>
    <row r="2714" spans="1:22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9">
        <f t="shared" si="254"/>
        <v>41468.75</v>
      </c>
      <c r="K2714">
        <v>1370568560</v>
      </c>
      <c r="L2714" s="19">
        <f t="shared" si="255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252"/>
        <v>131</v>
      </c>
      <c r="R2714">
        <f t="shared" si="253"/>
        <v>50.53</v>
      </c>
      <c r="S2714" t="s">
        <v>8315</v>
      </c>
      <c r="T2714" t="s">
        <v>8355</v>
      </c>
      <c r="U2714" s="19">
        <f t="shared" si="256"/>
        <v>41468.75</v>
      </c>
      <c r="V2714">
        <f t="shared" si="257"/>
        <v>2013</v>
      </c>
    </row>
    <row r="2715" spans="1:22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9">
        <f t="shared" si="254"/>
        <v>42362.653749999998</v>
      </c>
      <c r="K2715">
        <v>1447515684</v>
      </c>
      <c r="L2715" s="19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252"/>
        <v>102</v>
      </c>
      <c r="R2715">
        <f t="shared" si="253"/>
        <v>108</v>
      </c>
      <c r="S2715" t="s">
        <v>8315</v>
      </c>
      <c r="T2715" t="s">
        <v>8355</v>
      </c>
      <c r="U2715" s="19">
        <f t="shared" si="256"/>
        <v>42362.653749999998</v>
      </c>
      <c r="V2715">
        <f t="shared" si="257"/>
        <v>2015</v>
      </c>
    </row>
    <row r="2716" spans="1:22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9">
        <f t="shared" si="254"/>
        <v>42657.958333333328</v>
      </c>
      <c r="K2716">
        <v>1474040596</v>
      </c>
      <c r="L2716" s="19">
        <f t="shared" si="255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252"/>
        <v>116</v>
      </c>
      <c r="R2716">
        <f t="shared" si="253"/>
        <v>95.37</v>
      </c>
      <c r="S2716" t="s">
        <v>8315</v>
      </c>
      <c r="T2716" t="s">
        <v>8355</v>
      </c>
      <c r="U2716" s="19">
        <f t="shared" si="256"/>
        <v>42657.958333333328</v>
      </c>
      <c r="V2716">
        <f t="shared" si="257"/>
        <v>2016</v>
      </c>
    </row>
    <row r="2717" spans="1:22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9">
        <f t="shared" si="254"/>
        <v>42421.398472222223</v>
      </c>
      <c r="K2717">
        <v>1453109628</v>
      </c>
      <c r="L2717" s="19">
        <f t="shared" si="255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252"/>
        <v>265</v>
      </c>
      <c r="R2717">
        <f t="shared" si="253"/>
        <v>57.63</v>
      </c>
      <c r="S2717" t="s">
        <v>8315</v>
      </c>
      <c r="T2717" t="s">
        <v>8355</v>
      </c>
      <c r="U2717" s="19">
        <f t="shared" si="256"/>
        <v>42421.398472222223</v>
      </c>
      <c r="V2717">
        <f t="shared" si="257"/>
        <v>2016</v>
      </c>
    </row>
    <row r="2718" spans="1:22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9">
        <f t="shared" si="254"/>
        <v>42285.333252314813</v>
      </c>
      <c r="K2718">
        <v>1441699193</v>
      </c>
      <c r="L2718" s="19">
        <f t="shared" si="255"/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252"/>
        <v>120</v>
      </c>
      <c r="R2718">
        <f t="shared" si="253"/>
        <v>64.16</v>
      </c>
      <c r="S2718" t="s">
        <v>8315</v>
      </c>
      <c r="T2718" t="s">
        <v>8355</v>
      </c>
      <c r="U2718" s="19">
        <f t="shared" si="256"/>
        <v>42285.333252314813</v>
      </c>
      <c r="V2718">
        <f t="shared" si="257"/>
        <v>2015</v>
      </c>
    </row>
    <row r="2719" spans="1:22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9">
        <f t="shared" si="254"/>
        <v>41979.956585648149</v>
      </c>
      <c r="K2719">
        <v>1414015049</v>
      </c>
      <c r="L2719" s="19">
        <f t="shared" si="255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 t="shared" si="252"/>
        <v>120</v>
      </c>
      <c r="R2719">
        <f t="shared" si="253"/>
        <v>92.39</v>
      </c>
      <c r="S2719" t="s">
        <v>8315</v>
      </c>
      <c r="T2719" t="s">
        <v>8355</v>
      </c>
      <c r="U2719" s="19">
        <f t="shared" si="256"/>
        <v>41979.956585648149</v>
      </c>
      <c r="V2719">
        <f t="shared" si="257"/>
        <v>2014</v>
      </c>
    </row>
    <row r="2720" spans="1:22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9">
        <f t="shared" si="254"/>
        <v>42493.958333333328</v>
      </c>
      <c r="K2720">
        <v>1459865945</v>
      </c>
      <c r="L2720" s="19">
        <f t="shared" si="255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252"/>
        <v>104</v>
      </c>
      <c r="R2720">
        <f t="shared" si="253"/>
        <v>125.98</v>
      </c>
      <c r="S2720" t="s">
        <v>8315</v>
      </c>
      <c r="T2720" t="s">
        <v>8355</v>
      </c>
      <c r="U2720" s="19">
        <f t="shared" si="256"/>
        <v>42493.958333333328</v>
      </c>
      <c r="V2720">
        <f t="shared" si="257"/>
        <v>2016</v>
      </c>
    </row>
    <row r="2721" spans="1:22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9">
        <f t="shared" si="254"/>
        <v>42477.989513888882</v>
      </c>
      <c r="K2721">
        <v>1455756294</v>
      </c>
      <c r="L2721" s="19">
        <f t="shared" si="255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252"/>
        <v>109</v>
      </c>
      <c r="R2721">
        <f t="shared" si="253"/>
        <v>94.64</v>
      </c>
      <c r="S2721" t="s">
        <v>8315</v>
      </c>
      <c r="T2721" t="s">
        <v>8355</v>
      </c>
      <c r="U2721" s="19">
        <f t="shared" si="256"/>
        <v>42477.989513888882</v>
      </c>
      <c r="V2721">
        <f t="shared" si="257"/>
        <v>2016</v>
      </c>
    </row>
    <row r="2722" spans="1:22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9">
        <f t="shared" si="254"/>
        <v>42685.507557870369</v>
      </c>
      <c r="K2722">
        <v>1476270653</v>
      </c>
      <c r="L2722" s="19">
        <f t="shared" si="255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 t="shared" si="252"/>
        <v>118</v>
      </c>
      <c r="R2722">
        <f t="shared" si="253"/>
        <v>170.7</v>
      </c>
      <c r="S2722" t="s">
        <v>8315</v>
      </c>
      <c r="T2722" t="s">
        <v>8355</v>
      </c>
      <c r="U2722" s="19">
        <f t="shared" si="256"/>
        <v>42685.507557870369</v>
      </c>
      <c r="V2722">
        <f t="shared" si="257"/>
        <v>2016</v>
      </c>
    </row>
    <row r="2723" spans="1:22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9">
        <f t="shared" si="254"/>
        <v>41523.791666666664</v>
      </c>
      <c r="K2723">
        <v>1375880598</v>
      </c>
      <c r="L2723" s="19">
        <f t="shared" si="255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252"/>
        <v>1462</v>
      </c>
      <c r="R2723">
        <f t="shared" si="253"/>
        <v>40.76</v>
      </c>
      <c r="S2723" t="s">
        <v>8317</v>
      </c>
      <c r="T2723" t="s">
        <v>8347</v>
      </c>
      <c r="U2723" s="19">
        <f t="shared" si="256"/>
        <v>41523.791666666664</v>
      </c>
      <c r="V2723">
        <f t="shared" si="257"/>
        <v>2013</v>
      </c>
    </row>
    <row r="2724" spans="1:22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9">
        <f t="shared" si="254"/>
        <v>42764.857094907406</v>
      </c>
      <c r="K2724">
        <v>1480538053</v>
      </c>
      <c r="L2724" s="19">
        <f t="shared" si="255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252"/>
        <v>253</v>
      </c>
      <c r="R2724">
        <f t="shared" si="253"/>
        <v>68.25</v>
      </c>
      <c r="S2724" t="s">
        <v>8317</v>
      </c>
      <c r="T2724" t="s">
        <v>8347</v>
      </c>
      <c r="U2724" s="19">
        <f t="shared" si="256"/>
        <v>42764.857094907406</v>
      </c>
      <c r="V2724">
        <f t="shared" si="257"/>
        <v>2016</v>
      </c>
    </row>
    <row r="2725" spans="1:22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9">
        <f t="shared" si="254"/>
        <v>42004.880648148144</v>
      </c>
      <c r="K2725">
        <v>1414872488</v>
      </c>
      <c r="L2725" s="19">
        <f t="shared" si="255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252"/>
        <v>140</v>
      </c>
      <c r="R2725">
        <f t="shared" si="253"/>
        <v>95.49</v>
      </c>
      <c r="S2725" t="s">
        <v>8317</v>
      </c>
      <c r="T2725" t="s">
        <v>8347</v>
      </c>
      <c r="U2725" s="19">
        <f t="shared" si="256"/>
        <v>42004.880648148144</v>
      </c>
      <c r="V2725">
        <f t="shared" si="257"/>
        <v>2014</v>
      </c>
    </row>
    <row r="2726" spans="1:22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9">
        <f t="shared" si="254"/>
        <v>42231.32707175926</v>
      </c>
      <c r="K2726">
        <v>1436860259</v>
      </c>
      <c r="L2726" s="19">
        <f t="shared" si="255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252"/>
        <v>297</v>
      </c>
      <c r="R2726">
        <f t="shared" si="253"/>
        <v>7.19</v>
      </c>
      <c r="S2726" t="s">
        <v>8317</v>
      </c>
      <c r="T2726" t="s">
        <v>8347</v>
      </c>
      <c r="U2726" s="19">
        <f t="shared" si="256"/>
        <v>42231.32707175926</v>
      </c>
      <c r="V2726">
        <f t="shared" si="257"/>
        <v>2015</v>
      </c>
    </row>
    <row r="2727" spans="1:22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9">
        <f t="shared" si="254"/>
        <v>42795.744618055556</v>
      </c>
      <c r="K2727">
        <v>1484070735</v>
      </c>
      <c r="L2727" s="19">
        <f t="shared" si="255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252"/>
        <v>145</v>
      </c>
      <c r="R2727">
        <f t="shared" si="253"/>
        <v>511.65</v>
      </c>
      <c r="S2727" t="s">
        <v>8317</v>
      </c>
      <c r="T2727" t="s">
        <v>8347</v>
      </c>
      <c r="U2727" s="19">
        <f t="shared" si="256"/>
        <v>42795.744618055556</v>
      </c>
      <c r="V2727">
        <f t="shared" si="257"/>
        <v>2017</v>
      </c>
    </row>
    <row r="2728" spans="1:22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9">
        <f t="shared" si="254"/>
        <v>42482.579988425925</v>
      </c>
      <c r="K2728">
        <v>1458741311</v>
      </c>
      <c r="L2728" s="19">
        <f t="shared" si="255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252"/>
        <v>106</v>
      </c>
      <c r="R2728">
        <f t="shared" si="253"/>
        <v>261.75</v>
      </c>
      <c r="S2728" t="s">
        <v>8317</v>
      </c>
      <c r="T2728" t="s">
        <v>8347</v>
      </c>
      <c r="U2728" s="19">
        <f t="shared" si="256"/>
        <v>42482.579988425925</v>
      </c>
      <c r="V2728">
        <f t="shared" si="257"/>
        <v>2016</v>
      </c>
    </row>
    <row r="2729" spans="1:22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9">
        <f t="shared" si="254"/>
        <v>42223.676655092597</v>
      </c>
      <c r="K2729">
        <v>1436804063</v>
      </c>
      <c r="L2729" s="19">
        <f t="shared" si="255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252"/>
        <v>493</v>
      </c>
      <c r="R2729">
        <f t="shared" si="253"/>
        <v>69.760000000000005</v>
      </c>
      <c r="S2729" t="s">
        <v>8317</v>
      </c>
      <c r="T2729" t="s">
        <v>8347</v>
      </c>
      <c r="U2729" s="19">
        <f t="shared" si="256"/>
        <v>42223.676655092597</v>
      </c>
      <c r="V2729">
        <f t="shared" si="257"/>
        <v>2015</v>
      </c>
    </row>
    <row r="2730" spans="1:22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9">
        <f t="shared" si="254"/>
        <v>42368.59993055556</v>
      </c>
      <c r="K2730">
        <v>1448461434</v>
      </c>
      <c r="L2730" s="19">
        <f t="shared" si="255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252"/>
        <v>202</v>
      </c>
      <c r="R2730">
        <f t="shared" si="253"/>
        <v>77.23</v>
      </c>
      <c r="S2730" t="s">
        <v>8317</v>
      </c>
      <c r="T2730" t="s">
        <v>8347</v>
      </c>
      <c r="U2730" s="19">
        <f t="shared" si="256"/>
        <v>42368.59993055556</v>
      </c>
      <c r="V2730">
        <f t="shared" si="257"/>
        <v>2015</v>
      </c>
    </row>
    <row r="2731" spans="1:22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9">
        <f t="shared" si="254"/>
        <v>42125.240706018521</v>
      </c>
      <c r="K2731">
        <v>1427867197</v>
      </c>
      <c r="L2731" s="19">
        <f t="shared" si="255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252"/>
        <v>104</v>
      </c>
      <c r="R2731">
        <f t="shared" si="253"/>
        <v>340.57</v>
      </c>
      <c r="S2731" t="s">
        <v>8317</v>
      </c>
      <c r="T2731" t="s">
        <v>8347</v>
      </c>
      <c r="U2731" s="19">
        <f t="shared" si="256"/>
        <v>42125.240706018521</v>
      </c>
      <c r="V2731">
        <f t="shared" si="257"/>
        <v>2015</v>
      </c>
    </row>
    <row r="2732" spans="1:22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9">
        <f t="shared" si="254"/>
        <v>41386.541377314818</v>
      </c>
      <c r="K2732">
        <v>1363611575</v>
      </c>
      <c r="L2732" s="19">
        <f t="shared" si="255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252"/>
        <v>170</v>
      </c>
      <c r="R2732">
        <f t="shared" si="253"/>
        <v>67.42</v>
      </c>
      <c r="S2732" t="s">
        <v>8317</v>
      </c>
      <c r="T2732" t="s">
        <v>8347</v>
      </c>
      <c r="U2732" s="19">
        <f t="shared" si="256"/>
        <v>41386.541377314818</v>
      </c>
      <c r="V2732">
        <f t="shared" si="257"/>
        <v>2013</v>
      </c>
    </row>
    <row r="2733" spans="1:22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9">
        <f t="shared" si="254"/>
        <v>41930.166666666664</v>
      </c>
      <c r="K2733">
        <v>1408624622</v>
      </c>
      <c r="L2733" s="19">
        <f t="shared" si="255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252"/>
        <v>104</v>
      </c>
      <c r="R2733">
        <f t="shared" si="253"/>
        <v>845.7</v>
      </c>
      <c r="S2733" t="s">
        <v>8317</v>
      </c>
      <c r="T2733" t="s">
        <v>8347</v>
      </c>
      <c r="U2733" s="19">
        <f t="shared" si="256"/>
        <v>41930.166666666664</v>
      </c>
      <c r="V2733">
        <f t="shared" si="257"/>
        <v>2014</v>
      </c>
    </row>
    <row r="2734" spans="1:22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9">
        <f t="shared" si="254"/>
        <v>41422</v>
      </c>
      <c r="K2734">
        <v>1366917828</v>
      </c>
      <c r="L2734" s="19">
        <f t="shared" si="255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252"/>
        <v>118</v>
      </c>
      <c r="R2734">
        <f t="shared" si="253"/>
        <v>97.19</v>
      </c>
      <c r="S2734" t="s">
        <v>8317</v>
      </c>
      <c r="T2734" t="s">
        <v>8347</v>
      </c>
      <c r="U2734" s="19">
        <f t="shared" si="256"/>
        <v>41422</v>
      </c>
      <c r="V2734">
        <f t="shared" si="257"/>
        <v>2013</v>
      </c>
    </row>
    <row r="2735" spans="1:22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9">
        <f t="shared" si="254"/>
        <v>42104.231180555551</v>
      </c>
      <c r="K2735">
        <v>1423463574</v>
      </c>
      <c r="L2735" s="19">
        <f t="shared" si="255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252"/>
        <v>108</v>
      </c>
      <c r="R2735">
        <f t="shared" si="253"/>
        <v>451.84</v>
      </c>
      <c r="S2735" t="s">
        <v>8317</v>
      </c>
      <c r="T2735" t="s">
        <v>8347</v>
      </c>
      <c r="U2735" s="19">
        <f t="shared" si="256"/>
        <v>42104.231180555551</v>
      </c>
      <c r="V2735">
        <f t="shared" si="257"/>
        <v>2015</v>
      </c>
    </row>
    <row r="2736" spans="1:22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9">
        <f t="shared" si="254"/>
        <v>42656.915972222225</v>
      </c>
      <c r="K2736">
        <v>1473782592</v>
      </c>
      <c r="L2736" s="19">
        <f t="shared" si="255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252"/>
        <v>2260300</v>
      </c>
      <c r="R2736">
        <f t="shared" si="253"/>
        <v>138.66999999999999</v>
      </c>
      <c r="S2736" t="s">
        <v>8317</v>
      </c>
      <c r="T2736" t="s">
        <v>8347</v>
      </c>
      <c r="U2736" s="19">
        <f t="shared" si="256"/>
        <v>42656.915972222225</v>
      </c>
      <c r="V2736">
        <f t="shared" si="257"/>
        <v>2016</v>
      </c>
    </row>
    <row r="2737" spans="1:22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9">
        <f t="shared" si="254"/>
        <v>41346.833333333336</v>
      </c>
      <c r="K2737">
        <v>1360551250</v>
      </c>
      <c r="L2737" s="19">
        <f t="shared" si="255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252"/>
        <v>978</v>
      </c>
      <c r="R2737">
        <f t="shared" si="253"/>
        <v>21.64</v>
      </c>
      <c r="S2737" t="s">
        <v>8317</v>
      </c>
      <c r="T2737" t="s">
        <v>8347</v>
      </c>
      <c r="U2737" s="19">
        <f t="shared" si="256"/>
        <v>41346.833333333336</v>
      </c>
      <c r="V2737">
        <f t="shared" si="257"/>
        <v>2013</v>
      </c>
    </row>
    <row r="2738" spans="1:22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9">
        <f t="shared" si="254"/>
        <v>41752.666354166664</v>
      </c>
      <c r="K2738">
        <v>1395676773</v>
      </c>
      <c r="L2738" s="19">
        <f t="shared" si="255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252"/>
        <v>123</v>
      </c>
      <c r="R2738">
        <f t="shared" si="253"/>
        <v>169.52</v>
      </c>
      <c r="S2738" t="s">
        <v>8317</v>
      </c>
      <c r="T2738" t="s">
        <v>8347</v>
      </c>
      <c r="U2738" s="19">
        <f t="shared" si="256"/>
        <v>41752.666354166664</v>
      </c>
      <c r="V2738">
        <f t="shared" si="257"/>
        <v>2014</v>
      </c>
    </row>
    <row r="2739" spans="1:22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9">
        <f t="shared" si="254"/>
        <v>41654.791666666664</v>
      </c>
      <c r="K2739">
        <v>1386108087</v>
      </c>
      <c r="L2739" s="19">
        <f t="shared" si="255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252"/>
        <v>246</v>
      </c>
      <c r="R2739">
        <f t="shared" si="253"/>
        <v>161.88</v>
      </c>
      <c r="S2739" t="s">
        <v>8317</v>
      </c>
      <c r="T2739" t="s">
        <v>8347</v>
      </c>
      <c r="U2739" s="19">
        <f t="shared" si="256"/>
        <v>41654.791666666664</v>
      </c>
      <c r="V2739">
        <f t="shared" si="257"/>
        <v>2013</v>
      </c>
    </row>
    <row r="2740" spans="1:22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9">
        <f t="shared" si="254"/>
        <v>42680.143564814818</v>
      </c>
      <c r="K2740">
        <v>1473218804</v>
      </c>
      <c r="L2740" s="19">
        <f t="shared" si="255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252"/>
        <v>148</v>
      </c>
      <c r="R2740">
        <f t="shared" si="253"/>
        <v>493.13</v>
      </c>
      <c r="S2740" t="s">
        <v>8317</v>
      </c>
      <c r="T2740" t="s">
        <v>8347</v>
      </c>
      <c r="U2740" s="19">
        <f t="shared" si="256"/>
        <v>42680.143564814818</v>
      </c>
      <c r="V2740">
        <f t="shared" si="257"/>
        <v>2016</v>
      </c>
    </row>
    <row r="2741" spans="1:22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9">
        <f t="shared" si="254"/>
        <v>41764.887928240743</v>
      </c>
      <c r="K2741">
        <v>1395436717</v>
      </c>
      <c r="L2741" s="19">
        <f t="shared" si="255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252"/>
        <v>384</v>
      </c>
      <c r="R2741">
        <f t="shared" si="253"/>
        <v>22.12</v>
      </c>
      <c r="S2741" t="s">
        <v>8317</v>
      </c>
      <c r="T2741" t="s">
        <v>8347</v>
      </c>
      <c r="U2741" s="19">
        <f t="shared" si="256"/>
        <v>41764.887928240743</v>
      </c>
      <c r="V2741">
        <f t="shared" si="257"/>
        <v>2014</v>
      </c>
    </row>
    <row r="2742" spans="1:22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9">
        <f t="shared" si="254"/>
        <v>42074.99018518519</v>
      </c>
      <c r="K2742">
        <v>1423529152</v>
      </c>
      <c r="L2742" s="19">
        <f t="shared" si="255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252"/>
        <v>103</v>
      </c>
      <c r="R2742">
        <f t="shared" si="253"/>
        <v>18.239999999999998</v>
      </c>
      <c r="S2742" t="s">
        <v>8317</v>
      </c>
      <c r="T2742" t="s">
        <v>8347</v>
      </c>
      <c r="U2742" s="19">
        <f t="shared" si="256"/>
        <v>42074.99018518519</v>
      </c>
      <c r="V2742">
        <f t="shared" si="257"/>
        <v>2015</v>
      </c>
    </row>
    <row r="2743" spans="1:22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9">
        <f t="shared" si="254"/>
        <v>41932.088194444441</v>
      </c>
      <c r="K2743">
        <v>1412005602</v>
      </c>
      <c r="L2743" s="19">
        <f t="shared" si="255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 t="shared" si="252"/>
        <v>0</v>
      </c>
      <c r="R2743">
        <f t="shared" si="253"/>
        <v>8.75</v>
      </c>
      <c r="S2743" t="s">
        <v>8320</v>
      </c>
      <c r="T2743" t="s">
        <v>8356</v>
      </c>
      <c r="U2743" s="19">
        <f t="shared" si="256"/>
        <v>41932.088194444441</v>
      </c>
      <c r="V2743">
        <f t="shared" si="257"/>
        <v>2014</v>
      </c>
    </row>
    <row r="2744" spans="1:22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9">
        <f t="shared" si="254"/>
        <v>41044.719756944447</v>
      </c>
      <c r="K2744">
        <v>1335892587</v>
      </c>
      <c r="L2744" s="19">
        <f t="shared" si="255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252"/>
        <v>29</v>
      </c>
      <c r="R2744">
        <f t="shared" si="253"/>
        <v>40.61</v>
      </c>
      <c r="S2744" t="s">
        <v>8320</v>
      </c>
      <c r="T2744" t="s">
        <v>8356</v>
      </c>
      <c r="U2744" s="19">
        <f t="shared" si="256"/>
        <v>41044.719756944447</v>
      </c>
      <c r="V2744">
        <f t="shared" si="257"/>
        <v>2012</v>
      </c>
    </row>
    <row r="2745" spans="1:22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9">
        <f t="shared" si="254"/>
        <v>42662.328784722224</v>
      </c>
      <c r="K2745">
        <v>1474271607</v>
      </c>
      <c r="L2745" s="19">
        <f t="shared" si="255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252"/>
        <v>0</v>
      </c>
      <c r="R2745">
        <f t="shared" si="253"/>
        <v>0</v>
      </c>
      <c r="S2745" t="s">
        <v>8320</v>
      </c>
      <c r="T2745" t="s">
        <v>8356</v>
      </c>
      <c r="U2745" s="19">
        <f t="shared" si="256"/>
        <v>42662.328784722224</v>
      </c>
      <c r="V2745">
        <f t="shared" si="257"/>
        <v>2016</v>
      </c>
    </row>
    <row r="2746" spans="1:22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9">
        <f t="shared" si="254"/>
        <v>40968.062476851854</v>
      </c>
      <c r="K2746">
        <v>1327886998</v>
      </c>
      <c r="L2746" s="19">
        <f t="shared" si="255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252"/>
        <v>5</v>
      </c>
      <c r="R2746">
        <f t="shared" si="253"/>
        <v>37.950000000000003</v>
      </c>
      <c r="S2746" t="s">
        <v>8320</v>
      </c>
      <c r="T2746" t="s">
        <v>8356</v>
      </c>
      <c r="U2746" s="19">
        <f t="shared" si="256"/>
        <v>40968.062476851854</v>
      </c>
      <c r="V2746">
        <f t="shared" si="257"/>
        <v>2012</v>
      </c>
    </row>
    <row r="2747" spans="1:22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9">
        <f t="shared" si="254"/>
        <v>41104.988055555557</v>
      </c>
      <c r="K2747">
        <v>1337125368</v>
      </c>
      <c r="L2747" s="19">
        <f t="shared" si="255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252"/>
        <v>22</v>
      </c>
      <c r="R2747">
        <f t="shared" si="253"/>
        <v>35.729999999999997</v>
      </c>
      <c r="S2747" t="s">
        <v>8320</v>
      </c>
      <c r="T2747" t="s">
        <v>8356</v>
      </c>
      <c r="U2747" s="19">
        <f t="shared" si="256"/>
        <v>41104.988055555557</v>
      </c>
      <c r="V2747">
        <f t="shared" si="257"/>
        <v>2012</v>
      </c>
    </row>
    <row r="2748" spans="1:22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9">
        <f t="shared" si="254"/>
        <v>41880.781377314815</v>
      </c>
      <c r="K2748">
        <v>1406745911</v>
      </c>
      <c r="L2748" s="19">
        <f t="shared" si="255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252"/>
        <v>27</v>
      </c>
      <c r="R2748">
        <f t="shared" si="253"/>
        <v>42.16</v>
      </c>
      <c r="S2748" t="s">
        <v>8320</v>
      </c>
      <c r="T2748" t="s">
        <v>8356</v>
      </c>
      <c r="U2748" s="19">
        <f t="shared" si="256"/>
        <v>41880.781377314815</v>
      </c>
      <c r="V2748">
        <f t="shared" si="257"/>
        <v>2014</v>
      </c>
    </row>
    <row r="2749" spans="1:22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9">
        <f t="shared" si="254"/>
        <v>41076.131944444445</v>
      </c>
      <c r="K2749">
        <v>1337095997</v>
      </c>
      <c r="L2749" s="19">
        <f t="shared" si="255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 t="shared" si="252"/>
        <v>28</v>
      </c>
      <c r="R2749">
        <f t="shared" si="253"/>
        <v>35</v>
      </c>
      <c r="S2749" t="s">
        <v>8320</v>
      </c>
      <c r="T2749" t="s">
        <v>8356</v>
      </c>
      <c r="U2749" s="19">
        <f t="shared" si="256"/>
        <v>41076.131944444445</v>
      </c>
      <c r="V2749">
        <f t="shared" si="257"/>
        <v>2012</v>
      </c>
    </row>
    <row r="2750" spans="1:22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9">
        <f t="shared" si="254"/>
        <v>42615.7106712963</v>
      </c>
      <c r="K2750">
        <v>1470243802</v>
      </c>
      <c r="L2750" s="19">
        <f t="shared" si="255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252"/>
        <v>1</v>
      </c>
      <c r="R2750">
        <f t="shared" si="253"/>
        <v>13.25</v>
      </c>
      <c r="S2750" t="s">
        <v>8320</v>
      </c>
      <c r="T2750" t="s">
        <v>8356</v>
      </c>
      <c r="U2750" s="19">
        <f t="shared" si="256"/>
        <v>42615.7106712963</v>
      </c>
      <c r="V2750">
        <f t="shared" si="257"/>
        <v>2016</v>
      </c>
    </row>
    <row r="2751" spans="1:22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9">
        <f t="shared" si="254"/>
        <v>42098.757372685184</v>
      </c>
      <c r="K2751">
        <v>1425582637</v>
      </c>
      <c r="L2751" s="19">
        <f t="shared" si="255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252"/>
        <v>1</v>
      </c>
      <c r="R2751">
        <f t="shared" si="253"/>
        <v>55</v>
      </c>
      <c r="S2751" t="s">
        <v>8320</v>
      </c>
      <c r="T2751" t="s">
        <v>8356</v>
      </c>
      <c r="U2751" s="19">
        <f t="shared" si="256"/>
        <v>42098.757372685184</v>
      </c>
      <c r="V2751">
        <f t="shared" si="257"/>
        <v>2015</v>
      </c>
    </row>
    <row r="2752" spans="1:22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9">
        <f t="shared" si="254"/>
        <v>41090.833333333336</v>
      </c>
      <c r="K2752">
        <v>1340055345</v>
      </c>
      <c r="L2752" s="19">
        <f t="shared" si="255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 t="shared" si="252"/>
        <v>0</v>
      </c>
      <c r="R2752">
        <f t="shared" si="253"/>
        <v>0</v>
      </c>
      <c r="S2752" t="s">
        <v>8320</v>
      </c>
      <c r="T2752" t="s">
        <v>8356</v>
      </c>
      <c r="U2752" s="19">
        <f t="shared" si="256"/>
        <v>41090.833333333336</v>
      </c>
      <c r="V2752">
        <f t="shared" si="257"/>
        <v>2012</v>
      </c>
    </row>
    <row r="2753" spans="1:22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9">
        <f t="shared" si="254"/>
        <v>41807.887060185189</v>
      </c>
      <c r="K2753">
        <v>1397855842</v>
      </c>
      <c r="L2753" s="19">
        <f t="shared" si="255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 t="shared" si="252"/>
        <v>0</v>
      </c>
      <c r="R2753">
        <f t="shared" si="253"/>
        <v>0</v>
      </c>
      <c r="S2753" t="s">
        <v>8320</v>
      </c>
      <c r="T2753" t="s">
        <v>8356</v>
      </c>
      <c r="U2753" s="19">
        <f t="shared" si="256"/>
        <v>41807.887060185189</v>
      </c>
      <c r="V2753">
        <f t="shared" si="257"/>
        <v>2014</v>
      </c>
    </row>
    <row r="2754" spans="1:22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9">
        <f t="shared" si="254"/>
        <v>40895.765092592592</v>
      </c>
      <c r="K2754">
        <v>1320776504</v>
      </c>
      <c r="L2754" s="19">
        <f t="shared" si="255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ref="Q2754:Q2817" si="258">ROUND(E2754/D2754*100,0)</f>
        <v>11</v>
      </c>
      <c r="R2754">
        <f t="shared" ref="R2754:R2817" si="259">IFERROR(ROUND(E2754/N2754,2),0)</f>
        <v>39.29</v>
      </c>
      <c r="S2754" t="s">
        <v>8320</v>
      </c>
      <c r="T2754" t="s">
        <v>8356</v>
      </c>
      <c r="U2754" s="19">
        <f t="shared" si="256"/>
        <v>40895.765092592592</v>
      </c>
      <c r="V2754">
        <f t="shared" si="257"/>
        <v>2011</v>
      </c>
    </row>
    <row r="2755" spans="1:22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9">
        <f t="shared" ref="J2755:J2818" si="260">(((I2755/60)/60)/24)+DATE(1970,1,1)</f>
        <v>41147.900729166664</v>
      </c>
      <c r="K2755">
        <v>1343425023</v>
      </c>
      <c r="L2755" s="19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si="258"/>
        <v>19</v>
      </c>
      <c r="R2755">
        <f t="shared" si="259"/>
        <v>47.5</v>
      </c>
      <c r="S2755" t="s">
        <v>8320</v>
      </c>
      <c r="T2755" t="s">
        <v>8356</v>
      </c>
      <c r="U2755" s="19">
        <f t="shared" ref="U2755:U2818" si="262">(((I2755/60)/60)/24)+DATE(1970,1,1)</f>
        <v>41147.900729166664</v>
      </c>
      <c r="V2755">
        <f t="shared" ref="V2755:V2818" si="263">YEAR(L2755)</f>
        <v>2012</v>
      </c>
    </row>
    <row r="2756" spans="1:22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9">
        <f t="shared" si="260"/>
        <v>41893.636006944449</v>
      </c>
      <c r="K2756">
        <v>1407856551</v>
      </c>
      <c r="L2756" s="19">
        <f t="shared" si="261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 t="shared" si="258"/>
        <v>0</v>
      </c>
      <c r="R2756">
        <f t="shared" si="259"/>
        <v>0</v>
      </c>
      <c r="S2756" t="s">
        <v>8320</v>
      </c>
      <c r="T2756" t="s">
        <v>8356</v>
      </c>
      <c r="U2756" s="19">
        <f t="shared" si="262"/>
        <v>41893.636006944449</v>
      </c>
      <c r="V2756">
        <f t="shared" si="263"/>
        <v>2014</v>
      </c>
    </row>
    <row r="2757" spans="1:22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9">
        <f t="shared" si="260"/>
        <v>42102.790821759263</v>
      </c>
      <c r="K2757">
        <v>1425927527</v>
      </c>
      <c r="L2757" s="19">
        <f t="shared" si="261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258"/>
        <v>52</v>
      </c>
      <c r="R2757">
        <f t="shared" si="259"/>
        <v>17.329999999999998</v>
      </c>
      <c r="S2757" t="s">
        <v>8320</v>
      </c>
      <c r="T2757" t="s">
        <v>8356</v>
      </c>
      <c r="U2757" s="19">
        <f t="shared" si="262"/>
        <v>42102.790821759263</v>
      </c>
      <c r="V2757">
        <f t="shared" si="263"/>
        <v>2015</v>
      </c>
    </row>
    <row r="2758" spans="1:22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9">
        <f t="shared" si="260"/>
        <v>41650.90047453704</v>
      </c>
      <c r="K2758">
        <v>1386884201</v>
      </c>
      <c r="L2758" s="19">
        <f t="shared" si="261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 t="shared" si="258"/>
        <v>10</v>
      </c>
      <c r="R2758">
        <f t="shared" si="259"/>
        <v>31.76</v>
      </c>
      <c r="S2758" t="s">
        <v>8320</v>
      </c>
      <c r="T2758" t="s">
        <v>8356</v>
      </c>
      <c r="U2758" s="19">
        <f t="shared" si="262"/>
        <v>41650.90047453704</v>
      </c>
      <c r="V2758">
        <f t="shared" si="263"/>
        <v>2013</v>
      </c>
    </row>
    <row r="2759" spans="1:22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9">
        <f t="shared" si="260"/>
        <v>42588.65662037037</v>
      </c>
      <c r="K2759">
        <v>1469202332</v>
      </c>
      <c r="L2759" s="19">
        <f t="shared" si="261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258"/>
        <v>1</v>
      </c>
      <c r="R2759">
        <f t="shared" si="259"/>
        <v>5</v>
      </c>
      <c r="S2759" t="s">
        <v>8320</v>
      </c>
      <c r="T2759" t="s">
        <v>8356</v>
      </c>
      <c r="U2759" s="19">
        <f t="shared" si="262"/>
        <v>42588.65662037037</v>
      </c>
      <c r="V2759">
        <f t="shared" si="263"/>
        <v>2016</v>
      </c>
    </row>
    <row r="2760" spans="1:22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9">
        <f t="shared" si="260"/>
        <v>42653.441932870366</v>
      </c>
      <c r="K2760">
        <v>1474886183</v>
      </c>
      <c r="L2760" s="19">
        <f t="shared" si="261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258"/>
        <v>12</v>
      </c>
      <c r="R2760">
        <f t="shared" si="259"/>
        <v>39</v>
      </c>
      <c r="S2760" t="s">
        <v>8320</v>
      </c>
      <c r="T2760" t="s">
        <v>8356</v>
      </c>
      <c r="U2760" s="19">
        <f t="shared" si="262"/>
        <v>42653.441932870366</v>
      </c>
      <c r="V2760">
        <f t="shared" si="263"/>
        <v>2016</v>
      </c>
    </row>
    <row r="2761" spans="1:22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9">
        <f t="shared" si="260"/>
        <v>42567.36650462963</v>
      </c>
      <c r="K2761">
        <v>1464943666</v>
      </c>
      <c r="L2761" s="19">
        <f t="shared" si="261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258"/>
        <v>11</v>
      </c>
      <c r="R2761">
        <f t="shared" si="259"/>
        <v>52.5</v>
      </c>
      <c r="S2761" t="s">
        <v>8320</v>
      </c>
      <c r="T2761" t="s">
        <v>8356</v>
      </c>
      <c r="U2761" s="19">
        <f t="shared" si="262"/>
        <v>42567.36650462963</v>
      </c>
      <c r="V2761">
        <f t="shared" si="263"/>
        <v>2016</v>
      </c>
    </row>
    <row r="2762" spans="1:22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9">
        <f t="shared" si="260"/>
        <v>41445.461319444446</v>
      </c>
      <c r="K2762">
        <v>1369134258</v>
      </c>
      <c r="L2762" s="19">
        <f t="shared" si="261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258"/>
        <v>0</v>
      </c>
      <c r="R2762">
        <f t="shared" si="259"/>
        <v>0</v>
      </c>
      <c r="S2762" t="s">
        <v>8320</v>
      </c>
      <c r="T2762" t="s">
        <v>8356</v>
      </c>
      <c r="U2762" s="19">
        <f t="shared" si="262"/>
        <v>41445.461319444446</v>
      </c>
      <c r="V2762">
        <f t="shared" si="263"/>
        <v>2013</v>
      </c>
    </row>
    <row r="2763" spans="1:22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9">
        <f t="shared" si="260"/>
        <v>41277.063576388886</v>
      </c>
      <c r="K2763">
        <v>1354584693</v>
      </c>
      <c r="L2763" s="19">
        <f t="shared" si="261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258"/>
        <v>1</v>
      </c>
      <c r="R2763">
        <f t="shared" si="259"/>
        <v>9</v>
      </c>
      <c r="S2763" t="s">
        <v>8320</v>
      </c>
      <c r="T2763" t="s">
        <v>8356</v>
      </c>
      <c r="U2763" s="19">
        <f t="shared" si="262"/>
        <v>41277.063576388886</v>
      </c>
      <c r="V2763">
        <f t="shared" si="263"/>
        <v>2012</v>
      </c>
    </row>
    <row r="2764" spans="1:22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9">
        <f t="shared" si="260"/>
        <v>40986.995312500003</v>
      </c>
      <c r="K2764">
        <v>1326934395</v>
      </c>
      <c r="L2764" s="19">
        <f t="shared" si="261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258"/>
        <v>1</v>
      </c>
      <c r="R2764">
        <f t="shared" si="259"/>
        <v>25</v>
      </c>
      <c r="S2764" t="s">
        <v>8320</v>
      </c>
      <c r="T2764" t="s">
        <v>8356</v>
      </c>
      <c r="U2764" s="19">
        <f t="shared" si="262"/>
        <v>40986.995312500003</v>
      </c>
      <c r="V2764">
        <f t="shared" si="263"/>
        <v>2012</v>
      </c>
    </row>
    <row r="2765" spans="1:22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9">
        <f t="shared" si="260"/>
        <v>41418.579675925925</v>
      </c>
      <c r="K2765">
        <v>1365515684</v>
      </c>
      <c r="L2765" s="19">
        <f t="shared" si="261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258"/>
        <v>0</v>
      </c>
      <c r="R2765">
        <f t="shared" si="259"/>
        <v>30</v>
      </c>
      <c r="S2765" t="s">
        <v>8320</v>
      </c>
      <c r="T2765" t="s">
        <v>8356</v>
      </c>
      <c r="U2765" s="19">
        <f t="shared" si="262"/>
        <v>41418.579675925925</v>
      </c>
      <c r="V2765">
        <f t="shared" si="263"/>
        <v>2013</v>
      </c>
    </row>
    <row r="2766" spans="1:22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9">
        <f t="shared" si="260"/>
        <v>41059.791666666664</v>
      </c>
      <c r="K2766">
        <v>1335855631</v>
      </c>
      <c r="L2766" s="19">
        <f t="shared" si="261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258"/>
        <v>1</v>
      </c>
      <c r="R2766">
        <f t="shared" si="259"/>
        <v>11.25</v>
      </c>
      <c r="S2766" t="s">
        <v>8320</v>
      </c>
      <c r="T2766" t="s">
        <v>8356</v>
      </c>
      <c r="U2766" s="19">
        <f t="shared" si="262"/>
        <v>41059.791666666664</v>
      </c>
      <c r="V2766">
        <f t="shared" si="263"/>
        <v>2012</v>
      </c>
    </row>
    <row r="2767" spans="1:22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9">
        <f t="shared" si="260"/>
        <v>41210.579027777778</v>
      </c>
      <c r="K2767">
        <v>1350050028</v>
      </c>
      <c r="L2767" s="19">
        <f t="shared" si="261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258"/>
        <v>0</v>
      </c>
      <c r="R2767">
        <f t="shared" si="259"/>
        <v>0</v>
      </c>
      <c r="S2767" t="s">
        <v>8320</v>
      </c>
      <c r="T2767" t="s">
        <v>8356</v>
      </c>
      <c r="U2767" s="19">
        <f t="shared" si="262"/>
        <v>41210.579027777778</v>
      </c>
      <c r="V2767">
        <f t="shared" si="263"/>
        <v>2012</v>
      </c>
    </row>
    <row r="2768" spans="1:22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9">
        <f t="shared" si="260"/>
        <v>40766.668032407404</v>
      </c>
      <c r="K2768">
        <v>1310486518</v>
      </c>
      <c r="L2768" s="19">
        <f t="shared" si="261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 t="shared" si="258"/>
        <v>2</v>
      </c>
      <c r="R2768">
        <f t="shared" si="259"/>
        <v>25</v>
      </c>
      <c r="S2768" t="s">
        <v>8320</v>
      </c>
      <c r="T2768" t="s">
        <v>8356</v>
      </c>
      <c r="U2768" s="19">
        <f t="shared" si="262"/>
        <v>40766.668032407404</v>
      </c>
      <c r="V2768">
        <f t="shared" si="263"/>
        <v>2011</v>
      </c>
    </row>
    <row r="2769" spans="1:22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9">
        <f t="shared" si="260"/>
        <v>42232.958912037036</v>
      </c>
      <c r="K2769">
        <v>1434582050</v>
      </c>
      <c r="L2769" s="19">
        <f t="shared" si="261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258"/>
        <v>1</v>
      </c>
      <c r="R2769">
        <f t="shared" si="259"/>
        <v>11.33</v>
      </c>
      <c r="S2769" t="s">
        <v>8320</v>
      </c>
      <c r="T2769" t="s">
        <v>8356</v>
      </c>
      <c r="U2769" s="19">
        <f t="shared" si="262"/>
        <v>42232.958912037036</v>
      </c>
      <c r="V2769">
        <f t="shared" si="263"/>
        <v>2015</v>
      </c>
    </row>
    <row r="2770" spans="1:22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9">
        <f t="shared" si="260"/>
        <v>40997.573182870372</v>
      </c>
      <c r="K2770">
        <v>1330440323</v>
      </c>
      <c r="L2770" s="19">
        <f t="shared" si="261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258"/>
        <v>14</v>
      </c>
      <c r="R2770">
        <f t="shared" si="259"/>
        <v>29.47</v>
      </c>
      <c r="S2770" t="s">
        <v>8320</v>
      </c>
      <c r="T2770" t="s">
        <v>8356</v>
      </c>
      <c r="U2770" s="19">
        <f t="shared" si="262"/>
        <v>40997.573182870372</v>
      </c>
      <c r="V2770">
        <f t="shared" si="263"/>
        <v>2012</v>
      </c>
    </row>
    <row r="2771" spans="1:22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9">
        <f t="shared" si="260"/>
        <v>41795.826273148145</v>
      </c>
      <c r="K2771">
        <v>1397677790</v>
      </c>
      <c r="L2771" s="19">
        <f t="shared" si="261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 t="shared" si="258"/>
        <v>0</v>
      </c>
      <c r="R2771">
        <f t="shared" si="259"/>
        <v>1</v>
      </c>
      <c r="S2771" t="s">
        <v>8320</v>
      </c>
      <c r="T2771" t="s">
        <v>8356</v>
      </c>
      <c r="U2771" s="19">
        <f t="shared" si="262"/>
        <v>41795.826273148145</v>
      </c>
      <c r="V2771">
        <f t="shared" si="263"/>
        <v>2014</v>
      </c>
    </row>
    <row r="2772" spans="1:22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9">
        <f t="shared" si="260"/>
        <v>41716.663541666669</v>
      </c>
      <c r="K2772">
        <v>1392569730</v>
      </c>
      <c r="L2772" s="19">
        <f t="shared" si="261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258"/>
        <v>10</v>
      </c>
      <c r="R2772">
        <f t="shared" si="259"/>
        <v>63.1</v>
      </c>
      <c r="S2772" t="s">
        <v>8320</v>
      </c>
      <c r="T2772" t="s">
        <v>8356</v>
      </c>
      <c r="U2772" s="19">
        <f t="shared" si="262"/>
        <v>41716.663541666669</v>
      </c>
      <c r="V2772">
        <f t="shared" si="263"/>
        <v>2014</v>
      </c>
    </row>
    <row r="2773" spans="1:22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9">
        <f t="shared" si="260"/>
        <v>41306.708333333336</v>
      </c>
      <c r="K2773">
        <v>1355489140</v>
      </c>
      <c r="L2773" s="19">
        <f t="shared" si="261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 t="shared" si="258"/>
        <v>0</v>
      </c>
      <c r="R2773">
        <f t="shared" si="259"/>
        <v>0</v>
      </c>
      <c r="S2773" t="s">
        <v>8320</v>
      </c>
      <c r="T2773" t="s">
        <v>8356</v>
      </c>
      <c r="U2773" s="19">
        <f t="shared" si="262"/>
        <v>41306.708333333336</v>
      </c>
      <c r="V2773">
        <f t="shared" si="263"/>
        <v>2012</v>
      </c>
    </row>
    <row r="2774" spans="1:22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9">
        <f t="shared" si="260"/>
        <v>41552.869143518517</v>
      </c>
      <c r="K2774">
        <v>1379710294</v>
      </c>
      <c r="L2774" s="19">
        <f t="shared" si="261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258"/>
        <v>0</v>
      </c>
      <c r="R2774">
        <f t="shared" si="259"/>
        <v>0</v>
      </c>
      <c r="S2774" t="s">
        <v>8320</v>
      </c>
      <c r="T2774" t="s">
        <v>8356</v>
      </c>
      <c r="U2774" s="19">
        <f t="shared" si="262"/>
        <v>41552.869143518517</v>
      </c>
      <c r="V2774">
        <f t="shared" si="263"/>
        <v>2013</v>
      </c>
    </row>
    <row r="2775" spans="1:22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9">
        <f t="shared" si="260"/>
        <v>42484.86482638889</v>
      </c>
      <c r="K2775">
        <v>1460666721</v>
      </c>
      <c r="L2775" s="19">
        <f t="shared" si="261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258"/>
        <v>0</v>
      </c>
      <c r="R2775">
        <f t="shared" si="259"/>
        <v>1</v>
      </c>
      <c r="S2775" t="s">
        <v>8320</v>
      </c>
      <c r="T2775" t="s">
        <v>8356</v>
      </c>
      <c r="U2775" s="19">
        <f t="shared" si="262"/>
        <v>42484.86482638889</v>
      </c>
      <c r="V2775">
        <f t="shared" si="263"/>
        <v>2016</v>
      </c>
    </row>
    <row r="2776" spans="1:22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9">
        <f t="shared" si="260"/>
        <v>41341.126481481479</v>
      </c>
      <c r="K2776">
        <v>1360119728</v>
      </c>
      <c r="L2776" s="19">
        <f t="shared" si="261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258"/>
        <v>14</v>
      </c>
      <c r="R2776">
        <f t="shared" si="259"/>
        <v>43.85</v>
      </c>
      <c r="S2776" t="s">
        <v>8320</v>
      </c>
      <c r="T2776" t="s">
        <v>8356</v>
      </c>
      <c r="U2776" s="19">
        <f t="shared" si="262"/>
        <v>41341.126481481479</v>
      </c>
      <c r="V2776">
        <f t="shared" si="263"/>
        <v>2013</v>
      </c>
    </row>
    <row r="2777" spans="1:22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9">
        <f t="shared" si="260"/>
        <v>40893.013356481482</v>
      </c>
      <c r="K2777">
        <v>1321402754</v>
      </c>
      <c r="L2777" s="19">
        <f t="shared" si="261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258"/>
        <v>3</v>
      </c>
      <c r="R2777">
        <f t="shared" si="259"/>
        <v>75</v>
      </c>
      <c r="S2777" t="s">
        <v>8320</v>
      </c>
      <c r="T2777" t="s">
        <v>8356</v>
      </c>
      <c r="U2777" s="19">
        <f t="shared" si="262"/>
        <v>40893.013356481482</v>
      </c>
      <c r="V2777">
        <f t="shared" si="263"/>
        <v>2011</v>
      </c>
    </row>
    <row r="2778" spans="1:22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9">
        <f t="shared" si="260"/>
        <v>42167.297175925924</v>
      </c>
      <c r="K2778">
        <v>1431414476</v>
      </c>
      <c r="L2778" s="19">
        <f t="shared" si="261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258"/>
        <v>8</v>
      </c>
      <c r="R2778">
        <f t="shared" si="259"/>
        <v>45.97</v>
      </c>
      <c r="S2778" t="s">
        <v>8320</v>
      </c>
      <c r="T2778" t="s">
        <v>8356</v>
      </c>
      <c r="U2778" s="19">
        <f t="shared" si="262"/>
        <v>42167.297175925924</v>
      </c>
      <c r="V2778">
        <f t="shared" si="263"/>
        <v>2015</v>
      </c>
    </row>
    <row r="2779" spans="1:22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9">
        <f t="shared" si="260"/>
        <v>42202.669027777782</v>
      </c>
      <c r="K2779">
        <v>1434557004</v>
      </c>
      <c r="L2779" s="19">
        <f t="shared" si="261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258"/>
        <v>0</v>
      </c>
      <c r="R2779">
        <f t="shared" si="259"/>
        <v>10</v>
      </c>
      <c r="S2779" t="s">
        <v>8320</v>
      </c>
      <c r="T2779" t="s">
        <v>8356</v>
      </c>
      <c r="U2779" s="19">
        <f t="shared" si="262"/>
        <v>42202.669027777782</v>
      </c>
      <c r="V2779">
        <f t="shared" si="263"/>
        <v>2015</v>
      </c>
    </row>
    <row r="2780" spans="1:22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9">
        <f t="shared" si="260"/>
        <v>41876.978078703702</v>
      </c>
      <c r="K2780">
        <v>1406417306</v>
      </c>
      <c r="L2780" s="19">
        <f t="shared" si="261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258"/>
        <v>26</v>
      </c>
      <c r="R2780">
        <f t="shared" si="259"/>
        <v>93.67</v>
      </c>
      <c r="S2780" t="s">
        <v>8320</v>
      </c>
      <c r="T2780" t="s">
        <v>8356</v>
      </c>
      <c r="U2780" s="19">
        <f t="shared" si="262"/>
        <v>41876.978078703702</v>
      </c>
      <c r="V2780">
        <f t="shared" si="263"/>
        <v>2014</v>
      </c>
    </row>
    <row r="2781" spans="1:22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9">
        <f t="shared" si="260"/>
        <v>42330.627557870372</v>
      </c>
      <c r="K2781">
        <v>1445609021</v>
      </c>
      <c r="L2781" s="19">
        <f t="shared" si="261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258"/>
        <v>2</v>
      </c>
      <c r="R2781">
        <f t="shared" si="259"/>
        <v>53</v>
      </c>
      <c r="S2781" t="s">
        <v>8320</v>
      </c>
      <c r="T2781" t="s">
        <v>8356</v>
      </c>
      <c r="U2781" s="19">
        <f t="shared" si="262"/>
        <v>42330.627557870372</v>
      </c>
      <c r="V2781">
        <f t="shared" si="263"/>
        <v>2015</v>
      </c>
    </row>
    <row r="2782" spans="1:22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9">
        <f t="shared" si="260"/>
        <v>42804.447777777779</v>
      </c>
      <c r="K2782">
        <v>1486550688</v>
      </c>
      <c r="L2782" s="19">
        <f t="shared" si="261"/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258"/>
        <v>0</v>
      </c>
      <c r="R2782">
        <f t="shared" si="259"/>
        <v>0</v>
      </c>
      <c r="S2782" t="s">
        <v>8320</v>
      </c>
      <c r="T2782" t="s">
        <v>8356</v>
      </c>
      <c r="U2782" s="19">
        <f t="shared" si="262"/>
        <v>42804.447777777779</v>
      </c>
      <c r="V2782">
        <f t="shared" si="263"/>
        <v>2017</v>
      </c>
    </row>
    <row r="2783" spans="1:22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22">
        <f t="shared" si="260"/>
        <v>42047.291666666672</v>
      </c>
      <c r="K2783">
        <v>1421274954</v>
      </c>
      <c r="L2783" s="22">
        <f t="shared" si="261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258"/>
        <v>105</v>
      </c>
      <c r="R2783">
        <f t="shared" si="259"/>
        <v>47</v>
      </c>
      <c r="S2783" t="s">
        <v>8315</v>
      </c>
      <c r="T2783" t="s">
        <v>8316</v>
      </c>
      <c r="U2783" s="19">
        <f t="shared" si="262"/>
        <v>42047.291666666672</v>
      </c>
      <c r="V2783">
        <f t="shared" si="263"/>
        <v>2015</v>
      </c>
    </row>
    <row r="2784" spans="1:22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22">
        <f t="shared" si="260"/>
        <v>42052.207638888889</v>
      </c>
      <c r="K2784">
        <v>1421964718</v>
      </c>
      <c r="L2784" s="22">
        <f t="shared" si="261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258"/>
        <v>120</v>
      </c>
      <c r="R2784">
        <f t="shared" si="259"/>
        <v>66.67</v>
      </c>
      <c r="S2784" t="s">
        <v>8315</v>
      </c>
      <c r="T2784" t="s">
        <v>8316</v>
      </c>
      <c r="U2784" s="19">
        <f t="shared" si="262"/>
        <v>42052.207638888889</v>
      </c>
      <c r="V2784">
        <f t="shared" si="263"/>
        <v>2015</v>
      </c>
    </row>
    <row r="2785" spans="1:22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22">
        <f t="shared" si="260"/>
        <v>42117.535254629634</v>
      </c>
      <c r="K2785">
        <v>1428583846</v>
      </c>
      <c r="L2785" s="22">
        <f t="shared" si="261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258"/>
        <v>115</v>
      </c>
      <c r="R2785">
        <f t="shared" si="259"/>
        <v>18.77</v>
      </c>
      <c r="S2785" t="s">
        <v>8315</v>
      </c>
      <c r="T2785" t="s">
        <v>8316</v>
      </c>
      <c r="U2785" s="19">
        <f t="shared" si="262"/>
        <v>42117.535254629634</v>
      </c>
      <c r="V2785">
        <f t="shared" si="263"/>
        <v>2015</v>
      </c>
    </row>
    <row r="2786" spans="1:22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22">
        <f t="shared" si="260"/>
        <v>41941.787534722222</v>
      </c>
      <c r="K2786">
        <v>1412794443</v>
      </c>
      <c r="L2786" s="22">
        <f t="shared" si="261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258"/>
        <v>119</v>
      </c>
      <c r="R2786">
        <f t="shared" si="259"/>
        <v>66.11</v>
      </c>
      <c r="S2786" t="s">
        <v>8315</v>
      </c>
      <c r="T2786" t="s">
        <v>8316</v>
      </c>
      <c r="U2786" s="19">
        <f t="shared" si="262"/>
        <v>41941.787534722222</v>
      </c>
      <c r="V2786">
        <f t="shared" si="263"/>
        <v>2014</v>
      </c>
    </row>
    <row r="2787" spans="1:22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22">
        <f t="shared" si="260"/>
        <v>42587.875</v>
      </c>
      <c r="K2787">
        <v>1467865967</v>
      </c>
      <c r="L2787" s="22">
        <f t="shared" si="261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258"/>
        <v>105</v>
      </c>
      <c r="R2787">
        <f t="shared" si="259"/>
        <v>36.86</v>
      </c>
      <c r="S2787" t="s">
        <v>8315</v>
      </c>
      <c r="T2787" t="s">
        <v>8316</v>
      </c>
      <c r="U2787" s="19">
        <f t="shared" si="262"/>
        <v>42587.875</v>
      </c>
      <c r="V2787">
        <f t="shared" si="263"/>
        <v>2016</v>
      </c>
    </row>
    <row r="2788" spans="1:22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22">
        <f t="shared" si="260"/>
        <v>41829.569212962961</v>
      </c>
      <c r="K2788">
        <v>1403703580</v>
      </c>
      <c r="L2788" s="22">
        <f t="shared" si="261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258"/>
        <v>118</v>
      </c>
      <c r="R2788">
        <f t="shared" si="259"/>
        <v>39.81</v>
      </c>
      <c r="S2788" t="s">
        <v>8315</v>
      </c>
      <c r="T2788" t="s">
        <v>8316</v>
      </c>
      <c r="U2788" s="19">
        <f t="shared" si="262"/>
        <v>41829.569212962961</v>
      </c>
      <c r="V2788">
        <f t="shared" si="263"/>
        <v>2014</v>
      </c>
    </row>
    <row r="2789" spans="1:22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22">
        <f t="shared" si="260"/>
        <v>41838.198518518519</v>
      </c>
      <c r="K2789">
        <v>1403066752</v>
      </c>
      <c r="L2789" s="22">
        <f t="shared" si="261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258"/>
        <v>120</v>
      </c>
      <c r="R2789">
        <f t="shared" si="259"/>
        <v>31.5</v>
      </c>
      <c r="S2789" t="s">
        <v>8315</v>
      </c>
      <c r="T2789" t="s">
        <v>8316</v>
      </c>
      <c r="U2789" s="19">
        <f t="shared" si="262"/>
        <v>41838.198518518519</v>
      </c>
      <c r="V2789">
        <f t="shared" si="263"/>
        <v>2014</v>
      </c>
    </row>
    <row r="2790" spans="1:22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22">
        <f t="shared" si="260"/>
        <v>42580.701886574068</v>
      </c>
      <c r="K2790">
        <v>1467219043</v>
      </c>
      <c r="L2790" s="22">
        <f t="shared" si="261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 t="shared" si="258"/>
        <v>103</v>
      </c>
      <c r="R2790">
        <f t="shared" si="259"/>
        <v>102.5</v>
      </c>
      <c r="S2790" t="s">
        <v>8315</v>
      </c>
      <c r="T2790" t="s">
        <v>8316</v>
      </c>
      <c r="U2790" s="19">
        <f t="shared" si="262"/>
        <v>42580.701886574068</v>
      </c>
      <c r="V2790">
        <f t="shared" si="263"/>
        <v>2016</v>
      </c>
    </row>
    <row r="2791" spans="1:22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22">
        <f t="shared" si="260"/>
        <v>42075.166666666672</v>
      </c>
      <c r="K2791">
        <v>1424477934</v>
      </c>
      <c r="L2791" s="22">
        <f t="shared" si="261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258"/>
        <v>101</v>
      </c>
      <c r="R2791">
        <f t="shared" si="259"/>
        <v>126.46</v>
      </c>
      <c r="S2791" t="s">
        <v>8315</v>
      </c>
      <c r="T2791" t="s">
        <v>8316</v>
      </c>
      <c r="U2791" s="19">
        <f t="shared" si="262"/>
        <v>42075.166666666672</v>
      </c>
      <c r="V2791">
        <f t="shared" si="263"/>
        <v>2015</v>
      </c>
    </row>
    <row r="2792" spans="1:22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22">
        <f t="shared" si="260"/>
        <v>42046.938692129625</v>
      </c>
      <c r="K2792">
        <v>1421101903</v>
      </c>
      <c r="L2792" s="22">
        <f t="shared" si="261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258"/>
        <v>105</v>
      </c>
      <c r="R2792">
        <f t="shared" si="259"/>
        <v>47.88</v>
      </c>
      <c r="S2792" t="s">
        <v>8315</v>
      </c>
      <c r="T2792" t="s">
        <v>8316</v>
      </c>
      <c r="U2792" s="19">
        <f t="shared" si="262"/>
        <v>42046.938692129625</v>
      </c>
      <c r="V2792">
        <f t="shared" si="263"/>
        <v>2015</v>
      </c>
    </row>
    <row r="2793" spans="1:22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22">
        <f t="shared" si="260"/>
        <v>42622.166666666672</v>
      </c>
      <c r="K2793">
        <v>1470778559</v>
      </c>
      <c r="L2793" s="22">
        <f t="shared" si="261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258"/>
        <v>103</v>
      </c>
      <c r="R2793">
        <f t="shared" si="259"/>
        <v>73.209999999999994</v>
      </c>
      <c r="S2793" t="s">
        <v>8315</v>
      </c>
      <c r="T2793" t="s">
        <v>8316</v>
      </c>
      <c r="U2793" s="19">
        <f t="shared" si="262"/>
        <v>42622.166666666672</v>
      </c>
      <c r="V2793">
        <f t="shared" si="263"/>
        <v>2016</v>
      </c>
    </row>
    <row r="2794" spans="1:22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22">
        <f t="shared" si="260"/>
        <v>42228.231006944443</v>
      </c>
      <c r="K2794">
        <v>1435469559</v>
      </c>
      <c r="L2794" s="22">
        <f t="shared" si="261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258"/>
        <v>108</v>
      </c>
      <c r="R2794">
        <f t="shared" si="259"/>
        <v>89.67</v>
      </c>
      <c r="S2794" t="s">
        <v>8315</v>
      </c>
      <c r="T2794" t="s">
        <v>8316</v>
      </c>
      <c r="U2794" s="19">
        <f t="shared" si="262"/>
        <v>42228.231006944443</v>
      </c>
      <c r="V2794">
        <f t="shared" si="263"/>
        <v>2015</v>
      </c>
    </row>
    <row r="2795" spans="1:22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22">
        <f t="shared" si="260"/>
        <v>42206.419039351851</v>
      </c>
      <c r="K2795">
        <v>1434881005</v>
      </c>
      <c r="L2795" s="22">
        <f t="shared" si="261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258"/>
        <v>111</v>
      </c>
      <c r="R2795">
        <f t="shared" si="259"/>
        <v>151.46</v>
      </c>
      <c r="S2795" t="s">
        <v>8315</v>
      </c>
      <c r="T2795" t="s">
        <v>8316</v>
      </c>
      <c r="U2795" s="19">
        <f t="shared" si="262"/>
        <v>42206.419039351851</v>
      </c>
      <c r="V2795">
        <f t="shared" si="263"/>
        <v>2015</v>
      </c>
    </row>
    <row r="2796" spans="1:22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22">
        <f t="shared" si="260"/>
        <v>42432.791666666672</v>
      </c>
      <c r="K2796">
        <v>1455640559</v>
      </c>
      <c r="L2796" s="22">
        <f t="shared" si="261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258"/>
        <v>150</v>
      </c>
      <c r="R2796">
        <f t="shared" si="259"/>
        <v>25</v>
      </c>
      <c r="S2796" t="s">
        <v>8315</v>
      </c>
      <c r="T2796" t="s">
        <v>8316</v>
      </c>
      <c r="U2796" s="19">
        <f t="shared" si="262"/>
        <v>42432.791666666672</v>
      </c>
      <c r="V2796">
        <f t="shared" si="263"/>
        <v>2016</v>
      </c>
    </row>
    <row r="2797" spans="1:22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22">
        <f t="shared" si="260"/>
        <v>41796.958333333336</v>
      </c>
      <c r="K2797">
        <v>1400675841</v>
      </c>
      <c r="L2797" s="22">
        <f t="shared" si="261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258"/>
        <v>104</v>
      </c>
      <c r="R2797">
        <f t="shared" si="259"/>
        <v>36.5</v>
      </c>
      <c r="S2797" t="s">
        <v>8315</v>
      </c>
      <c r="T2797" t="s">
        <v>8316</v>
      </c>
      <c r="U2797" s="19">
        <f t="shared" si="262"/>
        <v>41796.958333333336</v>
      </c>
      <c r="V2797">
        <f t="shared" si="263"/>
        <v>2014</v>
      </c>
    </row>
    <row r="2798" spans="1:22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22">
        <f t="shared" si="260"/>
        <v>41825.528101851851</v>
      </c>
      <c r="K2798">
        <v>1401972028</v>
      </c>
      <c r="L2798" s="22">
        <f t="shared" si="261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258"/>
        <v>116</v>
      </c>
      <c r="R2798">
        <f t="shared" si="259"/>
        <v>44</v>
      </c>
      <c r="S2798" t="s">
        <v>8315</v>
      </c>
      <c r="T2798" t="s">
        <v>8316</v>
      </c>
      <c r="U2798" s="19">
        <f t="shared" si="262"/>
        <v>41825.528101851851</v>
      </c>
      <c r="V2798">
        <f t="shared" si="263"/>
        <v>2014</v>
      </c>
    </row>
    <row r="2799" spans="1:22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22">
        <f t="shared" si="260"/>
        <v>41828.94027777778</v>
      </c>
      <c r="K2799">
        <v>1402266840</v>
      </c>
      <c r="L2799" s="22">
        <f t="shared" si="261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258"/>
        <v>103</v>
      </c>
      <c r="R2799">
        <f t="shared" si="259"/>
        <v>87.36</v>
      </c>
      <c r="S2799" t="s">
        <v>8315</v>
      </c>
      <c r="T2799" t="s">
        <v>8316</v>
      </c>
      <c r="U2799" s="19">
        <f t="shared" si="262"/>
        <v>41828.94027777778</v>
      </c>
      <c r="V2799">
        <f t="shared" si="263"/>
        <v>2014</v>
      </c>
    </row>
    <row r="2800" spans="1:22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22">
        <f t="shared" si="260"/>
        <v>42216.666666666672</v>
      </c>
      <c r="K2800">
        <v>1437063121</v>
      </c>
      <c r="L2800" s="22">
        <f t="shared" si="261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258"/>
        <v>101</v>
      </c>
      <c r="R2800">
        <f t="shared" si="259"/>
        <v>36.47</v>
      </c>
      <c r="S2800" t="s">
        <v>8315</v>
      </c>
      <c r="T2800" t="s">
        <v>8316</v>
      </c>
      <c r="U2800" s="19">
        <f t="shared" si="262"/>
        <v>42216.666666666672</v>
      </c>
      <c r="V2800">
        <f t="shared" si="263"/>
        <v>2015</v>
      </c>
    </row>
    <row r="2801" spans="1:22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22">
        <f t="shared" si="260"/>
        <v>42538.666666666672</v>
      </c>
      <c r="K2801">
        <v>1463466070</v>
      </c>
      <c r="L2801" s="22">
        <f t="shared" si="261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258"/>
        <v>117</v>
      </c>
      <c r="R2801">
        <f t="shared" si="259"/>
        <v>44.86</v>
      </c>
      <c r="S2801" t="s">
        <v>8315</v>
      </c>
      <c r="T2801" t="s">
        <v>8316</v>
      </c>
      <c r="U2801" s="19">
        <f t="shared" si="262"/>
        <v>42538.666666666672</v>
      </c>
      <c r="V2801">
        <f t="shared" si="263"/>
        <v>2016</v>
      </c>
    </row>
    <row r="2802" spans="1:22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22">
        <f t="shared" si="260"/>
        <v>42008.552847222221</v>
      </c>
      <c r="K2802">
        <v>1415193366</v>
      </c>
      <c r="L2802" s="22">
        <f t="shared" si="261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258"/>
        <v>133</v>
      </c>
      <c r="R2802">
        <f t="shared" si="259"/>
        <v>42.9</v>
      </c>
      <c r="S2802" t="s">
        <v>8315</v>
      </c>
      <c r="T2802" t="s">
        <v>8316</v>
      </c>
      <c r="U2802" s="19">
        <f t="shared" si="262"/>
        <v>42008.552847222221</v>
      </c>
      <c r="V2802">
        <f t="shared" si="263"/>
        <v>2014</v>
      </c>
    </row>
    <row r="2803" spans="1:22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22">
        <f t="shared" si="260"/>
        <v>41922.458333333336</v>
      </c>
      <c r="K2803">
        <v>1411019409</v>
      </c>
      <c r="L2803" s="22">
        <f t="shared" si="261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258"/>
        <v>133</v>
      </c>
      <c r="R2803">
        <f t="shared" si="259"/>
        <v>51.23</v>
      </c>
      <c r="S2803" t="s">
        <v>8315</v>
      </c>
      <c r="T2803" t="s">
        <v>8316</v>
      </c>
      <c r="U2803" s="19">
        <f t="shared" si="262"/>
        <v>41922.458333333336</v>
      </c>
      <c r="V2803">
        <f t="shared" si="263"/>
        <v>2014</v>
      </c>
    </row>
    <row r="2804" spans="1:22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22">
        <f t="shared" si="260"/>
        <v>42222.64707175926</v>
      </c>
      <c r="K2804">
        <v>1436283107</v>
      </c>
      <c r="L2804" s="22">
        <f t="shared" si="261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258"/>
        <v>102</v>
      </c>
      <c r="R2804">
        <f t="shared" si="259"/>
        <v>33.94</v>
      </c>
      <c r="S2804" t="s">
        <v>8315</v>
      </c>
      <c r="T2804" t="s">
        <v>8316</v>
      </c>
      <c r="U2804" s="19">
        <f t="shared" si="262"/>
        <v>42222.64707175926</v>
      </c>
      <c r="V2804">
        <f t="shared" si="263"/>
        <v>2015</v>
      </c>
    </row>
    <row r="2805" spans="1:22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22">
        <f t="shared" si="260"/>
        <v>42201</v>
      </c>
      <c r="K2805">
        <v>1433295276</v>
      </c>
      <c r="L2805" s="22">
        <f t="shared" si="261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258"/>
        <v>128</v>
      </c>
      <c r="R2805">
        <f t="shared" si="259"/>
        <v>90.74</v>
      </c>
      <c r="S2805" t="s">
        <v>8315</v>
      </c>
      <c r="T2805" t="s">
        <v>8316</v>
      </c>
      <c r="U2805" s="19">
        <f t="shared" si="262"/>
        <v>42201</v>
      </c>
      <c r="V2805">
        <f t="shared" si="263"/>
        <v>2015</v>
      </c>
    </row>
    <row r="2806" spans="1:22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22">
        <f t="shared" si="260"/>
        <v>41911.453587962962</v>
      </c>
      <c r="K2806">
        <v>1409395990</v>
      </c>
      <c r="L2806" s="22">
        <f t="shared" si="261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258"/>
        <v>115</v>
      </c>
      <c r="R2806">
        <f t="shared" si="259"/>
        <v>50</v>
      </c>
      <c r="S2806" t="s">
        <v>8315</v>
      </c>
      <c r="T2806" t="s">
        <v>8316</v>
      </c>
      <c r="U2806" s="19">
        <f t="shared" si="262"/>
        <v>41911.453587962962</v>
      </c>
      <c r="V2806">
        <f t="shared" si="263"/>
        <v>2014</v>
      </c>
    </row>
    <row r="2807" spans="1:22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22">
        <f t="shared" si="260"/>
        <v>42238.505474537036</v>
      </c>
      <c r="K2807">
        <v>1438085273</v>
      </c>
      <c r="L2807" s="22">
        <f t="shared" si="261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258"/>
        <v>110</v>
      </c>
      <c r="R2807">
        <f t="shared" si="259"/>
        <v>24.44</v>
      </c>
      <c r="S2807" t="s">
        <v>8315</v>
      </c>
      <c r="T2807" t="s">
        <v>8316</v>
      </c>
      <c r="U2807" s="19">
        <f t="shared" si="262"/>
        <v>42238.505474537036</v>
      </c>
      <c r="V2807">
        <f t="shared" si="263"/>
        <v>2015</v>
      </c>
    </row>
    <row r="2808" spans="1:22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22">
        <f t="shared" si="260"/>
        <v>42221.458333333328</v>
      </c>
      <c r="K2808">
        <v>1435645490</v>
      </c>
      <c r="L2808" s="22">
        <f t="shared" si="261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258"/>
        <v>112</v>
      </c>
      <c r="R2808">
        <f t="shared" si="259"/>
        <v>44.25</v>
      </c>
      <c r="S2808" t="s">
        <v>8315</v>
      </c>
      <c r="T2808" t="s">
        <v>8316</v>
      </c>
      <c r="U2808" s="19">
        <f t="shared" si="262"/>
        <v>42221.458333333328</v>
      </c>
      <c r="V2808">
        <f t="shared" si="263"/>
        <v>2015</v>
      </c>
    </row>
    <row r="2809" spans="1:22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22">
        <f t="shared" si="260"/>
        <v>42184.873124999998</v>
      </c>
      <c r="K2809">
        <v>1433019438</v>
      </c>
      <c r="L2809" s="22">
        <f t="shared" si="261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258"/>
        <v>126</v>
      </c>
      <c r="R2809">
        <f t="shared" si="259"/>
        <v>67.739999999999995</v>
      </c>
      <c r="S2809" t="s">
        <v>8315</v>
      </c>
      <c r="T2809" t="s">
        <v>8316</v>
      </c>
      <c r="U2809" s="19">
        <f t="shared" si="262"/>
        <v>42184.873124999998</v>
      </c>
      <c r="V2809">
        <f t="shared" si="263"/>
        <v>2015</v>
      </c>
    </row>
    <row r="2810" spans="1:22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22">
        <f t="shared" si="260"/>
        <v>42238.84646990741</v>
      </c>
      <c r="K2810">
        <v>1437682735</v>
      </c>
      <c r="L2810" s="22">
        <f t="shared" si="261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258"/>
        <v>100</v>
      </c>
      <c r="R2810">
        <f t="shared" si="259"/>
        <v>65.38</v>
      </c>
      <c r="S2810" t="s">
        <v>8315</v>
      </c>
      <c r="T2810" t="s">
        <v>8316</v>
      </c>
      <c r="U2810" s="19">
        <f t="shared" si="262"/>
        <v>42238.84646990741</v>
      </c>
      <c r="V2810">
        <f t="shared" si="263"/>
        <v>2015</v>
      </c>
    </row>
    <row r="2811" spans="1:22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22">
        <f t="shared" si="260"/>
        <v>42459.610416666663</v>
      </c>
      <c r="K2811">
        <v>1458647725</v>
      </c>
      <c r="L2811" s="22">
        <f t="shared" si="261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258"/>
        <v>102</v>
      </c>
      <c r="R2811">
        <f t="shared" si="259"/>
        <v>121.9</v>
      </c>
      <c r="S2811" t="s">
        <v>8315</v>
      </c>
      <c r="T2811" t="s">
        <v>8316</v>
      </c>
      <c r="U2811" s="19">
        <f t="shared" si="262"/>
        <v>42459.610416666663</v>
      </c>
      <c r="V2811">
        <f t="shared" si="263"/>
        <v>2016</v>
      </c>
    </row>
    <row r="2812" spans="1:22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22">
        <f t="shared" si="260"/>
        <v>41791.165972222225</v>
      </c>
      <c r="K2812">
        <v>1398828064</v>
      </c>
      <c r="L2812" s="22">
        <f t="shared" si="261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258"/>
        <v>108</v>
      </c>
      <c r="R2812">
        <f t="shared" si="259"/>
        <v>47.46</v>
      </c>
      <c r="S2812" t="s">
        <v>8315</v>
      </c>
      <c r="T2812" t="s">
        <v>8316</v>
      </c>
      <c r="U2812" s="19">
        <f t="shared" si="262"/>
        <v>41791.165972222225</v>
      </c>
      <c r="V2812">
        <f t="shared" si="263"/>
        <v>2014</v>
      </c>
    </row>
    <row r="2813" spans="1:22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22">
        <f t="shared" si="260"/>
        <v>42058.496562500004</v>
      </c>
      <c r="K2813">
        <v>1422100503</v>
      </c>
      <c r="L2813" s="22">
        <f t="shared" si="261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258"/>
        <v>100</v>
      </c>
      <c r="R2813">
        <f t="shared" si="259"/>
        <v>92.84</v>
      </c>
      <c r="S2813" t="s">
        <v>8315</v>
      </c>
      <c r="T2813" t="s">
        <v>8316</v>
      </c>
      <c r="U2813" s="19">
        <f t="shared" si="262"/>
        <v>42058.496562500004</v>
      </c>
      <c r="V2813">
        <f t="shared" si="263"/>
        <v>2015</v>
      </c>
    </row>
    <row r="2814" spans="1:22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22">
        <f t="shared" si="260"/>
        <v>42100.166666666672</v>
      </c>
      <c r="K2814">
        <v>1424368298</v>
      </c>
      <c r="L2814" s="22">
        <f t="shared" si="261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258"/>
        <v>113</v>
      </c>
      <c r="R2814">
        <f t="shared" si="259"/>
        <v>68.25</v>
      </c>
      <c r="S2814" t="s">
        <v>8315</v>
      </c>
      <c r="T2814" t="s">
        <v>8316</v>
      </c>
      <c r="U2814" s="19">
        <f t="shared" si="262"/>
        <v>42100.166666666672</v>
      </c>
      <c r="V2814">
        <f t="shared" si="263"/>
        <v>2015</v>
      </c>
    </row>
    <row r="2815" spans="1:22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22">
        <f t="shared" si="260"/>
        <v>42718.742604166662</v>
      </c>
      <c r="K2815">
        <v>1479577761</v>
      </c>
      <c r="L2815" s="22">
        <f t="shared" si="261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258"/>
        <v>128</v>
      </c>
      <c r="R2815">
        <f t="shared" si="259"/>
        <v>37.21</v>
      </c>
      <c r="S2815" t="s">
        <v>8315</v>
      </c>
      <c r="T2815" t="s">
        <v>8316</v>
      </c>
      <c r="U2815" s="19">
        <f t="shared" si="262"/>
        <v>42718.742604166662</v>
      </c>
      <c r="V2815">
        <f t="shared" si="263"/>
        <v>2016</v>
      </c>
    </row>
    <row r="2816" spans="1:22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22">
        <f t="shared" si="260"/>
        <v>42133.399479166663</v>
      </c>
      <c r="K2816">
        <v>1428572115</v>
      </c>
      <c r="L2816" s="22">
        <f t="shared" si="261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258"/>
        <v>108</v>
      </c>
      <c r="R2816">
        <f t="shared" si="259"/>
        <v>25.25</v>
      </c>
      <c r="S2816" t="s">
        <v>8315</v>
      </c>
      <c r="T2816" t="s">
        <v>8316</v>
      </c>
      <c r="U2816" s="19">
        <f t="shared" si="262"/>
        <v>42133.399479166663</v>
      </c>
      <c r="V2816">
        <f t="shared" si="263"/>
        <v>2015</v>
      </c>
    </row>
    <row r="2817" spans="1:22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22">
        <f t="shared" si="260"/>
        <v>42589.776724537034</v>
      </c>
      <c r="K2817">
        <v>1468003109</v>
      </c>
      <c r="L2817" s="22">
        <f t="shared" si="261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258"/>
        <v>242</v>
      </c>
      <c r="R2817">
        <f t="shared" si="259"/>
        <v>43.21</v>
      </c>
      <c r="S2817" t="s">
        <v>8315</v>
      </c>
      <c r="T2817" t="s">
        <v>8316</v>
      </c>
      <c r="U2817" s="19">
        <f t="shared" si="262"/>
        <v>42589.776724537034</v>
      </c>
      <c r="V2817">
        <f t="shared" si="263"/>
        <v>2016</v>
      </c>
    </row>
    <row r="2818" spans="1:22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22">
        <f t="shared" si="260"/>
        <v>42218.666666666672</v>
      </c>
      <c r="K2818">
        <v>1435921992</v>
      </c>
      <c r="L2818" s="22">
        <f t="shared" si="261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ref="Q2818:Q2881" si="264">ROUND(E2818/D2818*100,0)</f>
        <v>142</v>
      </c>
      <c r="R2818">
        <f t="shared" ref="R2818:R2881" si="265">IFERROR(ROUND(E2818/N2818,2),0)</f>
        <v>25.13</v>
      </c>
      <c r="S2818" t="s">
        <v>8315</v>
      </c>
      <c r="T2818" t="s">
        <v>8316</v>
      </c>
      <c r="U2818" s="19">
        <f t="shared" si="262"/>
        <v>42218.666666666672</v>
      </c>
      <c r="V2818">
        <f t="shared" si="263"/>
        <v>2015</v>
      </c>
    </row>
    <row r="2819" spans="1:22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22">
        <f t="shared" ref="J2819:J2882" si="266">(((I2819/60)/60)/24)+DATE(1970,1,1)</f>
        <v>42063.634976851856</v>
      </c>
      <c r="K2819">
        <v>1421680462</v>
      </c>
      <c r="L2819" s="22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si="264"/>
        <v>130</v>
      </c>
      <c r="R2819">
        <f t="shared" si="265"/>
        <v>23.64</v>
      </c>
      <c r="S2819" t="s">
        <v>8315</v>
      </c>
      <c r="T2819" t="s">
        <v>8316</v>
      </c>
      <c r="U2819" s="19">
        <f t="shared" ref="U2819:U2882" si="268">(((I2819/60)/60)/24)+DATE(1970,1,1)</f>
        <v>42063.634976851856</v>
      </c>
      <c r="V2819">
        <f t="shared" ref="V2819:V2882" si="269">YEAR(L2819)</f>
        <v>2015</v>
      </c>
    </row>
    <row r="2820" spans="1:22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22">
        <f t="shared" si="266"/>
        <v>42270.598217592589</v>
      </c>
      <c r="K2820">
        <v>1441290086</v>
      </c>
      <c r="L2820" s="22">
        <f t="shared" si="267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264"/>
        <v>106</v>
      </c>
      <c r="R2820">
        <f t="shared" si="265"/>
        <v>103.95</v>
      </c>
      <c r="S2820" t="s">
        <v>8315</v>
      </c>
      <c r="T2820" t="s">
        <v>8316</v>
      </c>
      <c r="U2820" s="19">
        <f t="shared" si="268"/>
        <v>42270.598217592589</v>
      </c>
      <c r="V2820">
        <f t="shared" si="269"/>
        <v>2015</v>
      </c>
    </row>
    <row r="2821" spans="1:22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22">
        <f t="shared" si="266"/>
        <v>42169.525567129633</v>
      </c>
      <c r="K2821">
        <v>1431693409</v>
      </c>
      <c r="L2821" s="22">
        <f t="shared" si="267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264"/>
        <v>105</v>
      </c>
      <c r="R2821">
        <f t="shared" si="265"/>
        <v>50.38</v>
      </c>
      <c r="S2821" t="s">
        <v>8315</v>
      </c>
      <c r="T2821" t="s">
        <v>8316</v>
      </c>
      <c r="U2821" s="19">
        <f t="shared" si="268"/>
        <v>42169.525567129633</v>
      </c>
      <c r="V2821">
        <f t="shared" si="269"/>
        <v>2015</v>
      </c>
    </row>
    <row r="2822" spans="1:22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22">
        <f t="shared" si="266"/>
        <v>42426</v>
      </c>
      <c r="K2822">
        <v>1454337589</v>
      </c>
      <c r="L2822" s="22">
        <f t="shared" si="267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264"/>
        <v>136</v>
      </c>
      <c r="R2822">
        <f t="shared" si="265"/>
        <v>13.6</v>
      </c>
      <c r="S2822" t="s">
        <v>8315</v>
      </c>
      <c r="T2822" t="s">
        <v>8316</v>
      </c>
      <c r="U2822" s="19">
        <f t="shared" si="268"/>
        <v>42426</v>
      </c>
      <c r="V2822">
        <f t="shared" si="269"/>
        <v>2016</v>
      </c>
    </row>
    <row r="2823" spans="1:22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22">
        <f t="shared" si="266"/>
        <v>41905.922858796301</v>
      </c>
      <c r="K2823">
        <v>1408918135</v>
      </c>
      <c r="L2823" s="22">
        <f t="shared" si="267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264"/>
        <v>100</v>
      </c>
      <c r="R2823">
        <f t="shared" si="265"/>
        <v>28.57</v>
      </c>
      <c r="S2823" t="s">
        <v>8315</v>
      </c>
      <c r="T2823" t="s">
        <v>8316</v>
      </c>
      <c r="U2823" s="19">
        <f t="shared" si="268"/>
        <v>41905.922858796301</v>
      </c>
      <c r="V2823">
        <f t="shared" si="269"/>
        <v>2014</v>
      </c>
    </row>
    <row r="2824" spans="1:22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22">
        <f t="shared" si="266"/>
        <v>42090.642268518524</v>
      </c>
      <c r="K2824">
        <v>1424881492</v>
      </c>
      <c r="L2824" s="22">
        <f t="shared" si="267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264"/>
        <v>100</v>
      </c>
      <c r="R2824">
        <f t="shared" si="265"/>
        <v>63.83</v>
      </c>
      <c r="S2824" t="s">
        <v>8315</v>
      </c>
      <c r="T2824" t="s">
        <v>8316</v>
      </c>
      <c r="U2824" s="19">
        <f t="shared" si="268"/>
        <v>42090.642268518524</v>
      </c>
      <c r="V2824">
        <f t="shared" si="269"/>
        <v>2015</v>
      </c>
    </row>
    <row r="2825" spans="1:22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22">
        <f t="shared" si="266"/>
        <v>42094.957638888889</v>
      </c>
      <c r="K2825">
        <v>1425428206</v>
      </c>
      <c r="L2825" s="22">
        <f t="shared" si="267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264"/>
        <v>124</v>
      </c>
      <c r="R2825">
        <f t="shared" si="265"/>
        <v>8.86</v>
      </c>
      <c r="S2825" t="s">
        <v>8315</v>
      </c>
      <c r="T2825" t="s">
        <v>8316</v>
      </c>
      <c r="U2825" s="19">
        <f t="shared" si="268"/>
        <v>42094.957638888889</v>
      </c>
      <c r="V2825">
        <f t="shared" si="269"/>
        <v>2015</v>
      </c>
    </row>
    <row r="2826" spans="1:22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22">
        <f t="shared" si="266"/>
        <v>42168.071527777778</v>
      </c>
      <c r="K2826">
        <v>1431412196</v>
      </c>
      <c r="L2826" s="22">
        <f t="shared" si="267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264"/>
        <v>117</v>
      </c>
      <c r="R2826">
        <f t="shared" si="265"/>
        <v>50.67</v>
      </c>
      <c r="S2826" t="s">
        <v>8315</v>
      </c>
      <c r="T2826" t="s">
        <v>8316</v>
      </c>
      <c r="U2826" s="19">
        <f t="shared" si="268"/>
        <v>42168.071527777778</v>
      </c>
      <c r="V2826">
        <f t="shared" si="269"/>
        <v>2015</v>
      </c>
    </row>
    <row r="2827" spans="1:22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22">
        <f t="shared" si="266"/>
        <v>42342.792662037042</v>
      </c>
      <c r="K2827">
        <v>1446663686</v>
      </c>
      <c r="L2827" s="22">
        <f t="shared" si="267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264"/>
        <v>103</v>
      </c>
      <c r="R2827">
        <f t="shared" si="265"/>
        <v>60.78</v>
      </c>
      <c r="S2827" t="s">
        <v>8315</v>
      </c>
      <c r="T2827" t="s">
        <v>8316</v>
      </c>
      <c r="U2827" s="19">
        <f t="shared" si="268"/>
        <v>42342.792662037042</v>
      </c>
      <c r="V2827">
        <f t="shared" si="269"/>
        <v>2015</v>
      </c>
    </row>
    <row r="2828" spans="1:22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22">
        <f t="shared" si="266"/>
        <v>42195.291666666672</v>
      </c>
      <c r="K2828">
        <v>1434415812</v>
      </c>
      <c r="L2828" s="22">
        <f t="shared" si="267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264"/>
        <v>108</v>
      </c>
      <c r="R2828">
        <f t="shared" si="265"/>
        <v>113.42</v>
      </c>
      <c r="S2828" t="s">
        <v>8315</v>
      </c>
      <c r="T2828" t="s">
        <v>8316</v>
      </c>
      <c r="U2828" s="19">
        <f t="shared" si="268"/>
        <v>42195.291666666672</v>
      </c>
      <c r="V2828">
        <f t="shared" si="269"/>
        <v>2015</v>
      </c>
    </row>
    <row r="2829" spans="1:22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22">
        <f t="shared" si="266"/>
        <v>42524.6875</v>
      </c>
      <c r="K2829">
        <v>1462379066</v>
      </c>
      <c r="L2829" s="22">
        <f t="shared" si="267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264"/>
        <v>120</v>
      </c>
      <c r="R2829">
        <f t="shared" si="265"/>
        <v>104.57</v>
      </c>
      <c r="S2829" t="s">
        <v>8315</v>
      </c>
      <c r="T2829" t="s">
        <v>8316</v>
      </c>
      <c r="U2829" s="19">
        <f t="shared" si="268"/>
        <v>42524.6875</v>
      </c>
      <c r="V2829">
        <f t="shared" si="269"/>
        <v>2016</v>
      </c>
    </row>
    <row r="2830" spans="1:22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22">
        <f t="shared" si="266"/>
        <v>42279.958333333328</v>
      </c>
      <c r="K2830">
        <v>1441606869</v>
      </c>
      <c r="L2830" s="22">
        <f t="shared" si="267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264"/>
        <v>100</v>
      </c>
      <c r="R2830">
        <f t="shared" si="265"/>
        <v>98.31</v>
      </c>
      <c r="S2830" t="s">
        <v>8315</v>
      </c>
      <c r="T2830" t="s">
        <v>8316</v>
      </c>
      <c r="U2830" s="19">
        <f t="shared" si="268"/>
        <v>42279.958333333328</v>
      </c>
      <c r="V2830">
        <f t="shared" si="269"/>
        <v>2015</v>
      </c>
    </row>
    <row r="2831" spans="1:22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22">
        <f t="shared" si="266"/>
        <v>42523.434236111112</v>
      </c>
      <c r="K2831">
        <v>1462443918</v>
      </c>
      <c r="L2831" s="22">
        <f t="shared" si="267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264"/>
        <v>107</v>
      </c>
      <c r="R2831">
        <f t="shared" si="265"/>
        <v>35.04</v>
      </c>
      <c r="S2831" t="s">
        <v>8315</v>
      </c>
      <c r="T2831" t="s">
        <v>8316</v>
      </c>
      <c r="U2831" s="19">
        <f t="shared" si="268"/>
        <v>42523.434236111112</v>
      </c>
      <c r="V2831">
        <f t="shared" si="269"/>
        <v>2016</v>
      </c>
    </row>
    <row r="2832" spans="1:22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22">
        <f t="shared" si="266"/>
        <v>41771.165972222225</v>
      </c>
      <c r="K2832">
        <v>1398802148</v>
      </c>
      <c r="L2832" s="22">
        <f t="shared" si="267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264"/>
        <v>100</v>
      </c>
      <c r="R2832">
        <f t="shared" si="265"/>
        <v>272.73</v>
      </c>
      <c r="S2832" t="s">
        <v>8315</v>
      </c>
      <c r="T2832" t="s">
        <v>8316</v>
      </c>
      <c r="U2832" s="19">
        <f t="shared" si="268"/>
        <v>41771.165972222225</v>
      </c>
      <c r="V2832">
        <f t="shared" si="269"/>
        <v>2014</v>
      </c>
    </row>
    <row r="2833" spans="1:22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22">
        <f t="shared" si="266"/>
        <v>42201.824884259258</v>
      </c>
      <c r="K2833">
        <v>1434484070</v>
      </c>
      <c r="L2833" s="22">
        <f t="shared" si="267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264"/>
        <v>111</v>
      </c>
      <c r="R2833">
        <f t="shared" si="265"/>
        <v>63.85</v>
      </c>
      <c r="S2833" t="s">
        <v>8315</v>
      </c>
      <c r="T2833" t="s">
        <v>8316</v>
      </c>
      <c r="U2833" s="19">
        <f t="shared" si="268"/>
        <v>42201.824884259258</v>
      </c>
      <c r="V2833">
        <f t="shared" si="269"/>
        <v>2015</v>
      </c>
    </row>
    <row r="2834" spans="1:22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22">
        <f t="shared" si="266"/>
        <v>41966.916666666672</v>
      </c>
      <c r="K2834">
        <v>1414342894</v>
      </c>
      <c r="L2834" s="22">
        <f t="shared" si="267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264"/>
        <v>115</v>
      </c>
      <c r="R2834">
        <f t="shared" si="265"/>
        <v>30.19</v>
      </c>
      <c r="S2834" t="s">
        <v>8315</v>
      </c>
      <c r="T2834" t="s">
        <v>8316</v>
      </c>
      <c r="U2834" s="19">
        <f t="shared" si="268"/>
        <v>41966.916666666672</v>
      </c>
      <c r="V2834">
        <f t="shared" si="269"/>
        <v>2014</v>
      </c>
    </row>
    <row r="2835" spans="1:22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22">
        <f t="shared" si="266"/>
        <v>42288.083333333328</v>
      </c>
      <c r="K2835">
        <v>1442804633</v>
      </c>
      <c r="L2835" s="22">
        <f t="shared" si="267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264"/>
        <v>108</v>
      </c>
      <c r="R2835">
        <f t="shared" si="265"/>
        <v>83.51</v>
      </c>
      <c r="S2835" t="s">
        <v>8315</v>
      </c>
      <c r="T2835" t="s">
        <v>8316</v>
      </c>
      <c r="U2835" s="19">
        <f t="shared" si="268"/>
        <v>42288.083333333328</v>
      </c>
      <c r="V2835">
        <f t="shared" si="269"/>
        <v>2015</v>
      </c>
    </row>
    <row r="2836" spans="1:22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22">
        <f t="shared" si="266"/>
        <v>42034.959837962961</v>
      </c>
      <c r="K2836">
        <v>1421362930</v>
      </c>
      <c r="L2836" s="22">
        <f t="shared" si="267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264"/>
        <v>170</v>
      </c>
      <c r="R2836">
        <f t="shared" si="265"/>
        <v>64.760000000000005</v>
      </c>
      <c r="S2836" t="s">
        <v>8315</v>
      </c>
      <c r="T2836" t="s">
        <v>8316</v>
      </c>
      <c r="U2836" s="19">
        <f t="shared" si="268"/>
        <v>42034.959837962961</v>
      </c>
      <c r="V2836">
        <f t="shared" si="269"/>
        <v>2015</v>
      </c>
    </row>
    <row r="2837" spans="1:22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22">
        <f t="shared" si="266"/>
        <v>42343</v>
      </c>
      <c r="K2837">
        <v>1446742417</v>
      </c>
      <c r="L2837" s="22">
        <f t="shared" si="267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264"/>
        <v>187</v>
      </c>
      <c r="R2837">
        <f t="shared" si="265"/>
        <v>20.12</v>
      </c>
      <c r="S2837" t="s">
        <v>8315</v>
      </c>
      <c r="T2837" t="s">
        <v>8316</v>
      </c>
      <c r="U2837" s="19">
        <f t="shared" si="268"/>
        <v>42343</v>
      </c>
      <c r="V2837">
        <f t="shared" si="269"/>
        <v>2015</v>
      </c>
    </row>
    <row r="2838" spans="1:22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22">
        <f t="shared" si="266"/>
        <v>42784.207638888889</v>
      </c>
      <c r="K2838">
        <v>1484115418</v>
      </c>
      <c r="L2838" s="22">
        <f t="shared" si="267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264"/>
        <v>108</v>
      </c>
      <c r="R2838">
        <f t="shared" si="265"/>
        <v>44.09</v>
      </c>
      <c r="S2838" t="s">
        <v>8315</v>
      </c>
      <c r="T2838" t="s">
        <v>8316</v>
      </c>
      <c r="U2838" s="19">
        <f t="shared" si="268"/>
        <v>42784.207638888889</v>
      </c>
      <c r="V2838">
        <f t="shared" si="269"/>
        <v>2017</v>
      </c>
    </row>
    <row r="2839" spans="1:22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22">
        <f t="shared" si="266"/>
        <v>42347.950046296297</v>
      </c>
      <c r="K2839">
        <v>1446241684</v>
      </c>
      <c r="L2839" s="22">
        <f t="shared" si="267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264"/>
        <v>100</v>
      </c>
      <c r="R2839">
        <f t="shared" si="265"/>
        <v>40.479999999999997</v>
      </c>
      <c r="S2839" t="s">
        <v>8315</v>
      </c>
      <c r="T2839" t="s">
        <v>8316</v>
      </c>
      <c r="U2839" s="19">
        <f t="shared" si="268"/>
        <v>42347.950046296297</v>
      </c>
      <c r="V2839">
        <f t="shared" si="269"/>
        <v>2015</v>
      </c>
    </row>
    <row r="2840" spans="1:22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22">
        <f t="shared" si="266"/>
        <v>41864.916666666664</v>
      </c>
      <c r="K2840">
        <v>1406039696</v>
      </c>
      <c r="L2840" s="22">
        <f t="shared" si="267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264"/>
        <v>120</v>
      </c>
      <c r="R2840">
        <f t="shared" si="265"/>
        <v>44.54</v>
      </c>
      <c r="S2840" t="s">
        <v>8315</v>
      </c>
      <c r="T2840" t="s">
        <v>8316</v>
      </c>
      <c r="U2840" s="19">
        <f t="shared" si="268"/>
        <v>41864.916666666664</v>
      </c>
      <c r="V2840">
        <f t="shared" si="269"/>
        <v>2014</v>
      </c>
    </row>
    <row r="2841" spans="1:22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22">
        <f t="shared" si="266"/>
        <v>41876.207638888889</v>
      </c>
      <c r="K2841">
        <v>1406958354</v>
      </c>
      <c r="L2841" s="22">
        <f t="shared" si="267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264"/>
        <v>111</v>
      </c>
      <c r="R2841">
        <f t="shared" si="265"/>
        <v>125.81</v>
      </c>
      <c r="S2841" t="s">
        <v>8315</v>
      </c>
      <c r="T2841" t="s">
        <v>8316</v>
      </c>
      <c r="U2841" s="19">
        <f t="shared" si="268"/>
        <v>41876.207638888889</v>
      </c>
      <c r="V2841">
        <f t="shared" si="269"/>
        <v>2014</v>
      </c>
    </row>
    <row r="2842" spans="1:22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22">
        <f t="shared" si="266"/>
        <v>42081.708333333328</v>
      </c>
      <c r="K2842">
        <v>1424825479</v>
      </c>
      <c r="L2842" s="22">
        <f t="shared" si="267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264"/>
        <v>104</v>
      </c>
      <c r="R2842">
        <f t="shared" si="265"/>
        <v>19.7</v>
      </c>
      <c r="S2842" t="s">
        <v>8315</v>
      </c>
      <c r="T2842" t="s">
        <v>8316</v>
      </c>
      <c r="U2842" s="19">
        <f t="shared" si="268"/>
        <v>42081.708333333328</v>
      </c>
      <c r="V2842">
        <f t="shared" si="269"/>
        <v>2015</v>
      </c>
    </row>
    <row r="2843" spans="1:22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22">
        <f t="shared" si="266"/>
        <v>42351.781215277777</v>
      </c>
      <c r="K2843">
        <v>1444844697</v>
      </c>
      <c r="L2843" s="22">
        <f t="shared" si="267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 t="shared" si="264"/>
        <v>1</v>
      </c>
      <c r="R2843">
        <f t="shared" si="265"/>
        <v>10</v>
      </c>
      <c r="S2843" t="s">
        <v>8315</v>
      </c>
      <c r="T2843" t="s">
        <v>8316</v>
      </c>
      <c r="U2843" s="19">
        <f t="shared" si="268"/>
        <v>42351.781215277777</v>
      </c>
      <c r="V2843">
        <f t="shared" si="269"/>
        <v>2015</v>
      </c>
    </row>
    <row r="2844" spans="1:22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22">
        <f t="shared" si="266"/>
        <v>41811.458333333336</v>
      </c>
      <c r="K2844">
        <v>1401058295</v>
      </c>
      <c r="L2844" s="22">
        <f t="shared" si="267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 t="shared" si="264"/>
        <v>0</v>
      </c>
      <c r="R2844">
        <f t="shared" si="265"/>
        <v>0</v>
      </c>
      <c r="S2844" t="s">
        <v>8315</v>
      </c>
      <c r="T2844" t="s">
        <v>8316</v>
      </c>
      <c r="U2844" s="19">
        <f t="shared" si="268"/>
        <v>41811.458333333336</v>
      </c>
      <c r="V2844">
        <f t="shared" si="269"/>
        <v>2014</v>
      </c>
    </row>
    <row r="2845" spans="1:22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22">
        <f t="shared" si="266"/>
        <v>42534.166666666672</v>
      </c>
      <c r="K2845">
        <v>1462210950</v>
      </c>
      <c r="L2845" s="22">
        <f t="shared" si="267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 t="shared" si="264"/>
        <v>0</v>
      </c>
      <c r="R2845">
        <f t="shared" si="265"/>
        <v>0</v>
      </c>
      <c r="S2845" t="s">
        <v>8315</v>
      </c>
      <c r="T2845" t="s">
        <v>8316</v>
      </c>
      <c r="U2845" s="19">
        <f t="shared" si="268"/>
        <v>42534.166666666672</v>
      </c>
      <c r="V2845">
        <f t="shared" si="269"/>
        <v>2016</v>
      </c>
    </row>
    <row r="2846" spans="1:22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22">
        <f t="shared" si="266"/>
        <v>42739.546064814815</v>
      </c>
      <c r="K2846">
        <v>1480943180</v>
      </c>
      <c r="L2846" s="22">
        <f t="shared" si="267"/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264"/>
        <v>5</v>
      </c>
      <c r="R2846">
        <f t="shared" si="265"/>
        <v>30</v>
      </c>
      <c r="S2846" t="s">
        <v>8315</v>
      </c>
      <c r="T2846" t="s">
        <v>8316</v>
      </c>
      <c r="U2846" s="19">
        <f t="shared" si="268"/>
        <v>42739.546064814815</v>
      </c>
      <c r="V2846">
        <f t="shared" si="269"/>
        <v>2016</v>
      </c>
    </row>
    <row r="2847" spans="1:22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22">
        <f t="shared" si="266"/>
        <v>42163.016585648147</v>
      </c>
      <c r="K2847">
        <v>1428539033</v>
      </c>
      <c r="L2847" s="22">
        <f t="shared" si="267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264"/>
        <v>32</v>
      </c>
      <c r="R2847">
        <f t="shared" si="265"/>
        <v>60.67</v>
      </c>
      <c r="S2847" t="s">
        <v>8315</v>
      </c>
      <c r="T2847" t="s">
        <v>8316</v>
      </c>
      <c r="U2847" s="19">
        <f t="shared" si="268"/>
        <v>42163.016585648147</v>
      </c>
      <c r="V2847">
        <f t="shared" si="269"/>
        <v>2015</v>
      </c>
    </row>
    <row r="2848" spans="1:22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22">
        <f t="shared" si="266"/>
        <v>42153.692060185189</v>
      </c>
      <c r="K2848">
        <v>1429029394</v>
      </c>
      <c r="L2848" s="22">
        <f t="shared" si="267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264"/>
        <v>0</v>
      </c>
      <c r="R2848">
        <f t="shared" si="265"/>
        <v>0</v>
      </c>
      <c r="S2848" t="s">
        <v>8315</v>
      </c>
      <c r="T2848" t="s">
        <v>8316</v>
      </c>
      <c r="U2848" s="19">
        <f t="shared" si="268"/>
        <v>42153.692060185189</v>
      </c>
      <c r="V2848">
        <f t="shared" si="269"/>
        <v>2015</v>
      </c>
    </row>
    <row r="2849" spans="1:22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22">
        <f t="shared" si="266"/>
        <v>42513.806307870371</v>
      </c>
      <c r="K2849">
        <v>1458847265</v>
      </c>
      <c r="L2849" s="22">
        <f t="shared" si="267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264"/>
        <v>0</v>
      </c>
      <c r="R2849">
        <f t="shared" si="265"/>
        <v>0</v>
      </c>
      <c r="S2849" t="s">
        <v>8315</v>
      </c>
      <c r="T2849" t="s">
        <v>8316</v>
      </c>
      <c r="U2849" s="19">
        <f t="shared" si="268"/>
        <v>42513.806307870371</v>
      </c>
      <c r="V2849">
        <f t="shared" si="269"/>
        <v>2016</v>
      </c>
    </row>
    <row r="2850" spans="1:22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22">
        <f t="shared" si="266"/>
        <v>42153.648831018523</v>
      </c>
      <c r="K2850">
        <v>1430321659</v>
      </c>
      <c r="L2850" s="22">
        <f t="shared" si="267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264"/>
        <v>0</v>
      </c>
      <c r="R2850">
        <f t="shared" si="265"/>
        <v>23.33</v>
      </c>
      <c r="S2850" t="s">
        <v>8315</v>
      </c>
      <c r="T2850" t="s">
        <v>8316</v>
      </c>
      <c r="U2850" s="19">
        <f t="shared" si="268"/>
        <v>42153.648831018523</v>
      </c>
      <c r="V2850">
        <f t="shared" si="269"/>
        <v>2015</v>
      </c>
    </row>
    <row r="2851" spans="1:22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22">
        <f t="shared" si="266"/>
        <v>42483.428240740745</v>
      </c>
      <c r="K2851">
        <v>1458814600</v>
      </c>
      <c r="L2851" s="22">
        <f t="shared" si="267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264"/>
        <v>1</v>
      </c>
      <c r="R2851">
        <f t="shared" si="265"/>
        <v>5</v>
      </c>
      <c r="S2851" t="s">
        <v>8315</v>
      </c>
      <c r="T2851" t="s">
        <v>8316</v>
      </c>
      <c r="U2851" s="19">
        <f t="shared" si="268"/>
        <v>42483.428240740745</v>
      </c>
      <c r="V2851">
        <f t="shared" si="269"/>
        <v>2016</v>
      </c>
    </row>
    <row r="2852" spans="1:22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22">
        <f t="shared" si="266"/>
        <v>41888.007071759261</v>
      </c>
      <c r="K2852">
        <v>1407370211</v>
      </c>
      <c r="L2852" s="22">
        <f t="shared" si="267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264"/>
        <v>4</v>
      </c>
      <c r="R2852">
        <f t="shared" si="265"/>
        <v>23.92</v>
      </c>
      <c r="S2852" t="s">
        <v>8315</v>
      </c>
      <c r="T2852" t="s">
        <v>8316</v>
      </c>
      <c r="U2852" s="19">
        <f t="shared" si="268"/>
        <v>41888.007071759261</v>
      </c>
      <c r="V2852">
        <f t="shared" si="269"/>
        <v>2014</v>
      </c>
    </row>
    <row r="2853" spans="1:22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22">
        <f t="shared" si="266"/>
        <v>42398.970138888893</v>
      </c>
      <c r="K2853">
        <v>1453334629</v>
      </c>
      <c r="L2853" s="22">
        <f t="shared" si="267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 t="shared" si="264"/>
        <v>0</v>
      </c>
      <c r="R2853">
        <f t="shared" si="265"/>
        <v>0</v>
      </c>
      <c r="S2853" t="s">
        <v>8315</v>
      </c>
      <c r="T2853" t="s">
        <v>8316</v>
      </c>
      <c r="U2853" s="19">
        <f t="shared" si="268"/>
        <v>42398.970138888893</v>
      </c>
      <c r="V2853">
        <f t="shared" si="269"/>
        <v>2016</v>
      </c>
    </row>
    <row r="2854" spans="1:22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22">
        <f t="shared" si="266"/>
        <v>41811.045173611114</v>
      </c>
      <c r="K2854">
        <v>1400720703</v>
      </c>
      <c r="L2854" s="22">
        <f t="shared" si="267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264"/>
        <v>2</v>
      </c>
      <c r="R2854">
        <f t="shared" si="265"/>
        <v>15.83</v>
      </c>
      <c r="S2854" t="s">
        <v>8315</v>
      </c>
      <c r="T2854" t="s">
        <v>8316</v>
      </c>
      <c r="U2854" s="19">
        <f t="shared" si="268"/>
        <v>41811.045173611114</v>
      </c>
      <c r="V2854">
        <f t="shared" si="269"/>
        <v>2014</v>
      </c>
    </row>
    <row r="2855" spans="1:22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22">
        <f t="shared" si="266"/>
        <v>41896.190937499996</v>
      </c>
      <c r="K2855">
        <v>1405485297</v>
      </c>
      <c r="L2855" s="22">
        <f t="shared" si="267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264"/>
        <v>0</v>
      </c>
      <c r="R2855">
        <f t="shared" si="265"/>
        <v>0</v>
      </c>
      <c r="S2855" t="s">
        <v>8315</v>
      </c>
      <c r="T2855" t="s">
        <v>8316</v>
      </c>
      <c r="U2855" s="19">
        <f t="shared" si="268"/>
        <v>41896.190937499996</v>
      </c>
      <c r="V2855">
        <f t="shared" si="269"/>
        <v>2014</v>
      </c>
    </row>
    <row r="2856" spans="1:22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22">
        <f t="shared" si="266"/>
        <v>42131.71665509259</v>
      </c>
      <c r="K2856">
        <v>1429290719</v>
      </c>
      <c r="L2856" s="22">
        <f t="shared" si="267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264"/>
        <v>42</v>
      </c>
      <c r="R2856">
        <f t="shared" si="265"/>
        <v>29.79</v>
      </c>
      <c r="S2856" t="s">
        <v>8315</v>
      </c>
      <c r="T2856" t="s">
        <v>8316</v>
      </c>
      <c r="U2856" s="19">
        <f t="shared" si="268"/>
        <v>42131.71665509259</v>
      </c>
      <c r="V2856">
        <f t="shared" si="269"/>
        <v>2015</v>
      </c>
    </row>
    <row r="2857" spans="1:22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22">
        <f t="shared" si="266"/>
        <v>42398.981944444444</v>
      </c>
      <c r="K2857">
        <v>1451607071</v>
      </c>
      <c r="L2857" s="22">
        <f t="shared" si="267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264"/>
        <v>50</v>
      </c>
      <c r="R2857">
        <f t="shared" si="265"/>
        <v>60</v>
      </c>
      <c r="S2857" t="s">
        <v>8315</v>
      </c>
      <c r="T2857" t="s">
        <v>8316</v>
      </c>
      <c r="U2857" s="19">
        <f t="shared" si="268"/>
        <v>42398.981944444444</v>
      </c>
      <c r="V2857">
        <f t="shared" si="269"/>
        <v>2016</v>
      </c>
    </row>
    <row r="2858" spans="1:22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22">
        <f t="shared" si="266"/>
        <v>42224.898611111115</v>
      </c>
      <c r="K2858">
        <v>1433897647</v>
      </c>
      <c r="L2858" s="22">
        <f t="shared" si="267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264"/>
        <v>5</v>
      </c>
      <c r="R2858">
        <f t="shared" si="265"/>
        <v>24.33</v>
      </c>
      <c r="S2858" t="s">
        <v>8315</v>
      </c>
      <c r="T2858" t="s">
        <v>8316</v>
      </c>
      <c r="U2858" s="19">
        <f t="shared" si="268"/>
        <v>42224.898611111115</v>
      </c>
      <c r="V2858">
        <f t="shared" si="269"/>
        <v>2015</v>
      </c>
    </row>
    <row r="2859" spans="1:22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22">
        <f t="shared" si="266"/>
        <v>42786.75</v>
      </c>
      <c r="K2859">
        <v>1482444295</v>
      </c>
      <c r="L2859" s="22">
        <f t="shared" si="267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264"/>
        <v>20</v>
      </c>
      <c r="R2859">
        <f t="shared" si="265"/>
        <v>500</v>
      </c>
      <c r="S2859" t="s">
        <v>8315</v>
      </c>
      <c r="T2859" t="s">
        <v>8316</v>
      </c>
      <c r="U2859" s="19">
        <f t="shared" si="268"/>
        <v>42786.75</v>
      </c>
      <c r="V2859">
        <f t="shared" si="269"/>
        <v>2016</v>
      </c>
    </row>
    <row r="2860" spans="1:22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22">
        <f t="shared" si="266"/>
        <v>41978.477777777778</v>
      </c>
      <c r="K2860">
        <v>1415711095</v>
      </c>
      <c r="L2860" s="22">
        <f t="shared" si="267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 t="shared" si="264"/>
        <v>0</v>
      </c>
      <c r="R2860">
        <f t="shared" si="265"/>
        <v>0</v>
      </c>
      <c r="S2860" t="s">
        <v>8315</v>
      </c>
      <c r="T2860" t="s">
        <v>8316</v>
      </c>
      <c r="U2860" s="19">
        <f t="shared" si="268"/>
        <v>41978.477777777778</v>
      </c>
      <c r="V2860">
        <f t="shared" si="269"/>
        <v>2014</v>
      </c>
    </row>
    <row r="2861" spans="1:22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22">
        <f t="shared" si="266"/>
        <v>42293.362314814818</v>
      </c>
      <c r="K2861">
        <v>1439800904</v>
      </c>
      <c r="L2861" s="22">
        <f t="shared" si="267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264"/>
        <v>2</v>
      </c>
      <c r="R2861">
        <f t="shared" si="265"/>
        <v>35</v>
      </c>
      <c r="S2861" t="s">
        <v>8315</v>
      </c>
      <c r="T2861" t="s">
        <v>8316</v>
      </c>
      <c r="U2861" s="19">
        <f t="shared" si="268"/>
        <v>42293.362314814818</v>
      </c>
      <c r="V2861">
        <f t="shared" si="269"/>
        <v>2015</v>
      </c>
    </row>
    <row r="2862" spans="1:22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22">
        <f t="shared" si="266"/>
        <v>42540.800648148142</v>
      </c>
      <c r="K2862">
        <v>1461179576</v>
      </c>
      <c r="L2862" s="22">
        <f t="shared" si="267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 t="shared" si="264"/>
        <v>7</v>
      </c>
      <c r="R2862">
        <f t="shared" si="265"/>
        <v>29.56</v>
      </c>
      <c r="S2862" t="s">
        <v>8315</v>
      </c>
      <c r="T2862" t="s">
        <v>8316</v>
      </c>
      <c r="U2862" s="19">
        <f t="shared" si="268"/>
        <v>42540.800648148142</v>
      </c>
      <c r="V2862">
        <f t="shared" si="269"/>
        <v>2016</v>
      </c>
    </row>
    <row r="2863" spans="1:22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22">
        <f t="shared" si="266"/>
        <v>42271.590833333335</v>
      </c>
      <c r="K2863">
        <v>1441894248</v>
      </c>
      <c r="L2863" s="22">
        <f t="shared" si="267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264"/>
        <v>32</v>
      </c>
      <c r="R2863">
        <f t="shared" si="265"/>
        <v>26.67</v>
      </c>
      <c r="S2863" t="s">
        <v>8315</v>
      </c>
      <c r="T2863" t="s">
        <v>8316</v>
      </c>
      <c r="U2863" s="19">
        <f t="shared" si="268"/>
        <v>42271.590833333335</v>
      </c>
      <c r="V2863">
        <f t="shared" si="269"/>
        <v>2015</v>
      </c>
    </row>
    <row r="2864" spans="1:22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22">
        <f t="shared" si="266"/>
        <v>41814.789687500001</v>
      </c>
      <c r="K2864">
        <v>1401044229</v>
      </c>
      <c r="L2864" s="22">
        <f t="shared" si="267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264"/>
        <v>0</v>
      </c>
      <c r="R2864">
        <f t="shared" si="265"/>
        <v>18.329999999999998</v>
      </c>
      <c r="S2864" t="s">
        <v>8315</v>
      </c>
      <c r="T2864" t="s">
        <v>8316</v>
      </c>
      <c r="U2864" s="19">
        <f t="shared" si="268"/>
        <v>41814.789687500001</v>
      </c>
      <c r="V2864">
        <f t="shared" si="269"/>
        <v>2014</v>
      </c>
    </row>
    <row r="2865" spans="1:22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22">
        <f t="shared" si="266"/>
        <v>41891.675034722226</v>
      </c>
      <c r="K2865">
        <v>1405095123</v>
      </c>
      <c r="L2865" s="22">
        <f t="shared" si="267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264"/>
        <v>0</v>
      </c>
      <c r="R2865">
        <f t="shared" si="265"/>
        <v>20</v>
      </c>
      <c r="S2865" t="s">
        <v>8315</v>
      </c>
      <c r="T2865" t="s">
        <v>8316</v>
      </c>
      <c r="U2865" s="19">
        <f t="shared" si="268"/>
        <v>41891.675034722226</v>
      </c>
      <c r="V2865">
        <f t="shared" si="269"/>
        <v>2014</v>
      </c>
    </row>
    <row r="2866" spans="1:22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22">
        <f t="shared" si="266"/>
        <v>42202.554166666669</v>
      </c>
      <c r="K2866">
        <v>1434552207</v>
      </c>
      <c r="L2866" s="22">
        <f t="shared" si="267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264"/>
        <v>2</v>
      </c>
      <c r="R2866">
        <f t="shared" si="265"/>
        <v>13.33</v>
      </c>
      <c r="S2866" t="s">
        <v>8315</v>
      </c>
      <c r="T2866" t="s">
        <v>8316</v>
      </c>
      <c r="U2866" s="19">
        <f t="shared" si="268"/>
        <v>42202.554166666669</v>
      </c>
      <c r="V2866">
        <f t="shared" si="269"/>
        <v>2015</v>
      </c>
    </row>
    <row r="2867" spans="1:22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22">
        <f t="shared" si="266"/>
        <v>42010.114108796297</v>
      </c>
      <c r="K2867">
        <v>1415328259</v>
      </c>
      <c r="L2867" s="22">
        <f t="shared" si="267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264"/>
        <v>0</v>
      </c>
      <c r="R2867">
        <f t="shared" si="265"/>
        <v>0</v>
      </c>
      <c r="S2867" t="s">
        <v>8315</v>
      </c>
      <c r="T2867" t="s">
        <v>8316</v>
      </c>
      <c r="U2867" s="19">
        <f t="shared" si="268"/>
        <v>42010.114108796297</v>
      </c>
      <c r="V2867">
        <f t="shared" si="269"/>
        <v>2014</v>
      </c>
    </row>
    <row r="2868" spans="1:22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22">
        <f t="shared" si="266"/>
        <v>42657.916666666672</v>
      </c>
      <c r="K2868">
        <v>1473893721</v>
      </c>
      <c r="L2868" s="22">
        <f t="shared" si="267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264"/>
        <v>1</v>
      </c>
      <c r="R2868">
        <f t="shared" si="265"/>
        <v>22.5</v>
      </c>
      <c r="S2868" t="s">
        <v>8315</v>
      </c>
      <c r="T2868" t="s">
        <v>8316</v>
      </c>
      <c r="U2868" s="19">
        <f t="shared" si="268"/>
        <v>42657.916666666672</v>
      </c>
      <c r="V2868">
        <f t="shared" si="269"/>
        <v>2016</v>
      </c>
    </row>
    <row r="2869" spans="1:22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22">
        <f t="shared" si="266"/>
        <v>42555.166666666672</v>
      </c>
      <c r="K2869">
        <v>1465533672</v>
      </c>
      <c r="L2869" s="22">
        <f t="shared" si="267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264"/>
        <v>20</v>
      </c>
      <c r="R2869">
        <f t="shared" si="265"/>
        <v>50.4</v>
      </c>
      <c r="S2869" t="s">
        <v>8315</v>
      </c>
      <c r="T2869" t="s">
        <v>8316</v>
      </c>
      <c r="U2869" s="19">
        <f t="shared" si="268"/>
        <v>42555.166666666672</v>
      </c>
      <c r="V2869">
        <f t="shared" si="269"/>
        <v>2016</v>
      </c>
    </row>
    <row r="2870" spans="1:22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22">
        <f t="shared" si="266"/>
        <v>42648.827013888891</v>
      </c>
      <c r="K2870">
        <v>1473105054</v>
      </c>
      <c r="L2870" s="22">
        <f t="shared" si="267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264"/>
        <v>42</v>
      </c>
      <c r="R2870">
        <f t="shared" si="265"/>
        <v>105.03</v>
      </c>
      <c r="S2870" t="s">
        <v>8315</v>
      </c>
      <c r="T2870" t="s">
        <v>8316</v>
      </c>
      <c r="U2870" s="19">
        <f t="shared" si="268"/>
        <v>42648.827013888891</v>
      </c>
      <c r="V2870">
        <f t="shared" si="269"/>
        <v>2016</v>
      </c>
    </row>
    <row r="2871" spans="1:22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22">
        <f t="shared" si="266"/>
        <v>42570.593530092592</v>
      </c>
      <c r="K2871">
        <v>1466345681</v>
      </c>
      <c r="L2871" s="22">
        <f t="shared" si="267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264"/>
        <v>1</v>
      </c>
      <c r="R2871">
        <f t="shared" si="265"/>
        <v>35.4</v>
      </c>
      <c r="S2871" t="s">
        <v>8315</v>
      </c>
      <c r="T2871" t="s">
        <v>8316</v>
      </c>
      <c r="U2871" s="19">
        <f t="shared" si="268"/>
        <v>42570.593530092592</v>
      </c>
      <c r="V2871">
        <f t="shared" si="269"/>
        <v>2016</v>
      </c>
    </row>
    <row r="2872" spans="1:22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22">
        <f t="shared" si="266"/>
        <v>41776.189409722225</v>
      </c>
      <c r="K2872">
        <v>1397709165</v>
      </c>
      <c r="L2872" s="22">
        <f t="shared" si="267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264"/>
        <v>15</v>
      </c>
      <c r="R2872">
        <f t="shared" si="265"/>
        <v>83.33</v>
      </c>
      <c r="S2872" t="s">
        <v>8315</v>
      </c>
      <c r="T2872" t="s">
        <v>8316</v>
      </c>
      <c r="U2872" s="19">
        <f t="shared" si="268"/>
        <v>41776.189409722225</v>
      </c>
      <c r="V2872">
        <f t="shared" si="269"/>
        <v>2014</v>
      </c>
    </row>
    <row r="2873" spans="1:22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22">
        <f t="shared" si="266"/>
        <v>41994.738576388889</v>
      </c>
      <c r="K2873">
        <v>1417455813</v>
      </c>
      <c r="L2873" s="22">
        <f t="shared" si="267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264"/>
        <v>5</v>
      </c>
      <c r="R2873">
        <f t="shared" si="265"/>
        <v>35.92</v>
      </c>
      <c r="S2873" t="s">
        <v>8315</v>
      </c>
      <c r="T2873" t="s">
        <v>8316</v>
      </c>
      <c r="U2873" s="19">
        <f t="shared" si="268"/>
        <v>41994.738576388889</v>
      </c>
      <c r="V2873">
        <f t="shared" si="269"/>
        <v>2014</v>
      </c>
    </row>
    <row r="2874" spans="1:22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22">
        <f t="shared" si="266"/>
        <v>42175.11618055556</v>
      </c>
      <c r="K2874">
        <v>1429584438</v>
      </c>
      <c r="L2874" s="22">
        <f t="shared" si="267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264"/>
        <v>0</v>
      </c>
      <c r="R2874">
        <f t="shared" si="265"/>
        <v>0</v>
      </c>
      <c r="S2874" t="s">
        <v>8315</v>
      </c>
      <c r="T2874" t="s">
        <v>8316</v>
      </c>
      <c r="U2874" s="19">
        <f t="shared" si="268"/>
        <v>42175.11618055556</v>
      </c>
      <c r="V2874">
        <f t="shared" si="269"/>
        <v>2015</v>
      </c>
    </row>
    <row r="2875" spans="1:22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22">
        <f t="shared" si="266"/>
        <v>42032.817488425921</v>
      </c>
      <c r="K2875">
        <v>1419881831</v>
      </c>
      <c r="L2875" s="22">
        <f t="shared" si="267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264"/>
        <v>38</v>
      </c>
      <c r="R2875">
        <f t="shared" si="265"/>
        <v>119.13</v>
      </c>
      <c r="S2875" t="s">
        <v>8315</v>
      </c>
      <c r="T2875" t="s">
        <v>8316</v>
      </c>
      <c r="U2875" s="19">
        <f t="shared" si="268"/>
        <v>42032.817488425921</v>
      </c>
      <c r="V2875">
        <f t="shared" si="269"/>
        <v>2014</v>
      </c>
    </row>
    <row r="2876" spans="1:22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22">
        <f t="shared" si="266"/>
        <v>42752.84474537037</v>
      </c>
      <c r="K2876">
        <v>1482092186</v>
      </c>
      <c r="L2876" s="22">
        <f t="shared" si="267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264"/>
        <v>5</v>
      </c>
      <c r="R2876">
        <f t="shared" si="265"/>
        <v>90.33</v>
      </c>
      <c r="S2876" t="s">
        <v>8315</v>
      </c>
      <c r="T2876" t="s">
        <v>8316</v>
      </c>
      <c r="U2876" s="19">
        <f t="shared" si="268"/>
        <v>42752.84474537037</v>
      </c>
      <c r="V2876">
        <f t="shared" si="269"/>
        <v>2016</v>
      </c>
    </row>
    <row r="2877" spans="1:22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22">
        <f t="shared" si="266"/>
        <v>42495.128391203703</v>
      </c>
      <c r="K2877">
        <v>1459825493</v>
      </c>
      <c r="L2877" s="22">
        <f t="shared" si="267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264"/>
        <v>0</v>
      </c>
      <c r="R2877">
        <f t="shared" si="265"/>
        <v>2.33</v>
      </c>
      <c r="S2877" t="s">
        <v>8315</v>
      </c>
      <c r="T2877" t="s">
        <v>8316</v>
      </c>
      <c r="U2877" s="19">
        <f t="shared" si="268"/>
        <v>42495.128391203703</v>
      </c>
      <c r="V2877">
        <f t="shared" si="269"/>
        <v>2016</v>
      </c>
    </row>
    <row r="2878" spans="1:22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22">
        <f t="shared" si="266"/>
        <v>42201.743969907402</v>
      </c>
      <c r="K2878">
        <v>1434477079</v>
      </c>
      <c r="L2878" s="22">
        <f t="shared" si="267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264"/>
        <v>0</v>
      </c>
      <c r="R2878">
        <f t="shared" si="265"/>
        <v>0</v>
      </c>
      <c r="S2878" t="s">
        <v>8315</v>
      </c>
      <c r="T2878" t="s">
        <v>8316</v>
      </c>
      <c r="U2878" s="19">
        <f t="shared" si="268"/>
        <v>42201.743969907402</v>
      </c>
      <c r="V2878">
        <f t="shared" si="269"/>
        <v>2015</v>
      </c>
    </row>
    <row r="2879" spans="1:22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22">
        <f t="shared" si="266"/>
        <v>42704.708333333328</v>
      </c>
      <c r="K2879">
        <v>1477781724</v>
      </c>
      <c r="L2879" s="22">
        <f t="shared" si="267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 t="shared" si="264"/>
        <v>11</v>
      </c>
      <c r="R2879">
        <f t="shared" si="265"/>
        <v>108.33</v>
      </c>
      <c r="S2879" t="s">
        <v>8315</v>
      </c>
      <c r="T2879" t="s">
        <v>8316</v>
      </c>
      <c r="U2879" s="19">
        <f t="shared" si="268"/>
        <v>42704.708333333328</v>
      </c>
      <c r="V2879">
        <f t="shared" si="269"/>
        <v>2016</v>
      </c>
    </row>
    <row r="2880" spans="1:22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22">
        <f t="shared" si="266"/>
        <v>42188.615682870368</v>
      </c>
      <c r="K2880">
        <v>1430750795</v>
      </c>
      <c r="L2880" s="22">
        <f t="shared" si="267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264"/>
        <v>2</v>
      </c>
      <c r="R2880">
        <f t="shared" si="265"/>
        <v>15.75</v>
      </c>
      <c r="S2880" t="s">
        <v>8315</v>
      </c>
      <c r="T2880" t="s">
        <v>8316</v>
      </c>
      <c r="U2880" s="19">
        <f t="shared" si="268"/>
        <v>42188.615682870368</v>
      </c>
      <c r="V2880">
        <f t="shared" si="269"/>
        <v>2015</v>
      </c>
    </row>
    <row r="2881" spans="1:22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22">
        <f t="shared" si="266"/>
        <v>42389.725243055553</v>
      </c>
      <c r="K2881">
        <v>1450718661</v>
      </c>
      <c r="L2881" s="22">
        <f t="shared" si="267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264"/>
        <v>0</v>
      </c>
      <c r="R2881">
        <f t="shared" si="265"/>
        <v>29</v>
      </c>
      <c r="S2881" t="s">
        <v>8315</v>
      </c>
      <c r="T2881" t="s">
        <v>8316</v>
      </c>
      <c r="U2881" s="19">
        <f t="shared" si="268"/>
        <v>42389.725243055553</v>
      </c>
      <c r="V2881">
        <f t="shared" si="269"/>
        <v>2015</v>
      </c>
    </row>
    <row r="2882" spans="1:22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22">
        <f t="shared" si="266"/>
        <v>42236.711805555555</v>
      </c>
      <c r="K2882">
        <v>1436305452</v>
      </c>
      <c r="L2882" s="22">
        <f t="shared" si="267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ref="Q2882:Q2945" si="270">ROUND(E2882/D2882*100,0)</f>
        <v>23</v>
      </c>
      <c r="R2882">
        <f t="shared" ref="R2882:R2945" si="271">IFERROR(ROUND(E2882/N2882,2),0)</f>
        <v>96.55</v>
      </c>
      <c r="S2882" t="s">
        <v>8315</v>
      </c>
      <c r="T2882" t="s">
        <v>8316</v>
      </c>
      <c r="U2882" s="19">
        <f t="shared" si="268"/>
        <v>42236.711805555555</v>
      </c>
      <c r="V2882">
        <f t="shared" si="269"/>
        <v>2015</v>
      </c>
    </row>
    <row r="2883" spans="1:22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22">
        <f t="shared" ref="J2883:J2946" si="272">(((I2883/60)/60)/24)+DATE(1970,1,1)</f>
        <v>41976.639305555553</v>
      </c>
      <c r="K2883">
        <v>1412432436</v>
      </c>
      <c r="L2883" s="22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 t="shared" si="270"/>
        <v>0</v>
      </c>
      <c r="R2883">
        <f t="shared" si="271"/>
        <v>0</v>
      </c>
      <c r="S2883" t="s">
        <v>8315</v>
      </c>
      <c r="T2883" t="s">
        <v>8316</v>
      </c>
      <c r="U2883" s="19">
        <f t="shared" ref="U2883:U2946" si="274">(((I2883/60)/60)/24)+DATE(1970,1,1)</f>
        <v>41976.639305555553</v>
      </c>
      <c r="V2883">
        <f t="shared" ref="V2883:V2946" si="275">YEAR(L2883)</f>
        <v>2014</v>
      </c>
    </row>
    <row r="2884" spans="1:22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22">
        <f t="shared" si="272"/>
        <v>42491.596273148149</v>
      </c>
      <c r="K2884">
        <v>1459520318</v>
      </c>
      <c r="L2884" s="22">
        <f t="shared" si="273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270"/>
        <v>34</v>
      </c>
      <c r="R2884">
        <f t="shared" si="271"/>
        <v>63</v>
      </c>
      <c r="S2884" t="s">
        <v>8315</v>
      </c>
      <c r="T2884" t="s">
        <v>8316</v>
      </c>
      <c r="U2884" s="19">
        <f t="shared" si="274"/>
        <v>42491.596273148149</v>
      </c>
      <c r="V2884">
        <f t="shared" si="275"/>
        <v>2016</v>
      </c>
    </row>
    <row r="2885" spans="1:22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22">
        <f t="shared" si="272"/>
        <v>42406.207638888889</v>
      </c>
      <c r="K2885">
        <v>1451684437</v>
      </c>
      <c r="L2885" s="22">
        <f t="shared" si="273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270"/>
        <v>19</v>
      </c>
      <c r="R2885">
        <f t="shared" si="271"/>
        <v>381.6</v>
      </c>
      <c r="S2885" t="s">
        <v>8315</v>
      </c>
      <c r="T2885" t="s">
        <v>8316</v>
      </c>
      <c r="U2885" s="19">
        <f t="shared" si="274"/>
        <v>42406.207638888889</v>
      </c>
      <c r="V2885">
        <f t="shared" si="275"/>
        <v>2016</v>
      </c>
    </row>
    <row r="2886" spans="1:22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22">
        <f t="shared" si="272"/>
        <v>41978.727256944447</v>
      </c>
      <c r="K2886">
        <v>1415208435</v>
      </c>
      <c r="L2886" s="22">
        <f t="shared" si="273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270"/>
        <v>0</v>
      </c>
      <c r="R2886">
        <f t="shared" si="271"/>
        <v>46.25</v>
      </c>
      <c r="S2886" t="s">
        <v>8315</v>
      </c>
      <c r="T2886" t="s">
        <v>8316</v>
      </c>
      <c r="U2886" s="19">
        <f t="shared" si="274"/>
        <v>41978.727256944447</v>
      </c>
      <c r="V2886">
        <f t="shared" si="275"/>
        <v>2014</v>
      </c>
    </row>
    <row r="2887" spans="1:22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22">
        <f t="shared" si="272"/>
        <v>42077.034733796296</v>
      </c>
      <c r="K2887">
        <v>1423705801</v>
      </c>
      <c r="L2887" s="22">
        <f t="shared" si="273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270"/>
        <v>33</v>
      </c>
      <c r="R2887">
        <f t="shared" si="271"/>
        <v>26</v>
      </c>
      <c r="S2887" t="s">
        <v>8315</v>
      </c>
      <c r="T2887" t="s">
        <v>8316</v>
      </c>
      <c r="U2887" s="19">
        <f t="shared" si="274"/>
        <v>42077.034733796296</v>
      </c>
      <c r="V2887">
        <f t="shared" si="275"/>
        <v>2015</v>
      </c>
    </row>
    <row r="2888" spans="1:22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22">
        <f t="shared" si="272"/>
        <v>42266.165972222225</v>
      </c>
      <c r="K2888">
        <v>1442243484</v>
      </c>
      <c r="L2888" s="22">
        <f t="shared" si="273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270"/>
        <v>5</v>
      </c>
      <c r="R2888">
        <f t="shared" si="271"/>
        <v>10</v>
      </c>
      <c r="S2888" t="s">
        <v>8315</v>
      </c>
      <c r="T2888" t="s">
        <v>8316</v>
      </c>
      <c r="U2888" s="19">
        <f t="shared" si="274"/>
        <v>42266.165972222225</v>
      </c>
      <c r="V2888">
        <f t="shared" si="275"/>
        <v>2015</v>
      </c>
    </row>
    <row r="2889" spans="1:22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22">
        <f t="shared" si="272"/>
        <v>42015.427361111113</v>
      </c>
      <c r="K2889">
        <v>1418379324</v>
      </c>
      <c r="L2889" s="22">
        <f t="shared" si="273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270"/>
        <v>0</v>
      </c>
      <c r="R2889">
        <f t="shared" si="271"/>
        <v>5</v>
      </c>
      <c r="S2889" t="s">
        <v>8315</v>
      </c>
      <c r="T2889" t="s">
        <v>8316</v>
      </c>
      <c r="U2889" s="19">
        <f t="shared" si="274"/>
        <v>42015.427361111113</v>
      </c>
      <c r="V2889">
        <f t="shared" si="275"/>
        <v>2014</v>
      </c>
    </row>
    <row r="2890" spans="1:22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22">
        <f t="shared" si="272"/>
        <v>41930.207638888889</v>
      </c>
      <c r="K2890">
        <v>1412945440</v>
      </c>
      <c r="L2890" s="22">
        <f t="shared" si="273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 t="shared" si="270"/>
        <v>0</v>
      </c>
      <c r="R2890">
        <f t="shared" si="271"/>
        <v>0</v>
      </c>
      <c r="S2890" t="s">
        <v>8315</v>
      </c>
      <c r="T2890" t="s">
        <v>8316</v>
      </c>
      <c r="U2890" s="19">
        <f t="shared" si="274"/>
        <v>41930.207638888889</v>
      </c>
      <c r="V2890">
        <f t="shared" si="275"/>
        <v>2014</v>
      </c>
    </row>
    <row r="2891" spans="1:22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22">
        <f t="shared" si="272"/>
        <v>41880.863252314812</v>
      </c>
      <c r="K2891">
        <v>1406752985</v>
      </c>
      <c r="L2891" s="22">
        <f t="shared" si="273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270"/>
        <v>38</v>
      </c>
      <c r="R2891">
        <f t="shared" si="271"/>
        <v>81.569999999999993</v>
      </c>
      <c r="S2891" t="s">
        <v>8315</v>
      </c>
      <c r="T2891" t="s">
        <v>8316</v>
      </c>
      <c r="U2891" s="19">
        <f t="shared" si="274"/>
        <v>41880.863252314812</v>
      </c>
      <c r="V2891">
        <f t="shared" si="275"/>
        <v>2014</v>
      </c>
    </row>
    <row r="2892" spans="1:22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22">
        <f t="shared" si="272"/>
        <v>41860.125</v>
      </c>
      <c r="K2892">
        <v>1405100992</v>
      </c>
      <c r="L2892" s="22">
        <f t="shared" si="273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270"/>
        <v>1</v>
      </c>
      <c r="R2892">
        <f t="shared" si="271"/>
        <v>7</v>
      </c>
      <c r="S2892" t="s">
        <v>8315</v>
      </c>
      <c r="T2892" t="s">
        <v>8316</v>
      </c>
      <c r="U2892" s="19">
        <f t="shared" si="274"/>
        <v>41860.125</v>
      </c>
      <c r="V2892">
        <f t="shared" si="275"/>
        <v>2014</v>
      </c>
    </row>
    <row r="2893" spans="1:22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22">
        <f t="shared" si="272"/>
        <v>42475.84175925926</v>
      </c>
      <c r="K2893">
        <v>1455570728</v>
      </c>
      <c r="L2893" s="22">
        <f t="shared" si="273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270"/>
        <v>3</v>
      </c>
      <c r="R2893">
        <f t="shared" si="271"/>
        <v>27.3</v>
      </c>
      <c r="S2893" t="s">
        <v>8315</v>
      </c>
      <c r="T2893" t="s">
        <v>8316</v>
      </c>
      <c r="U2893" s="19">
        <f t="shared" si="274"/>
        <v>42475.84175925926</v>
      </c>
      <c r="V2893">
        <f t="shared" si="275"/>
        <v>2016</v>
      </c>
    </row>
    <row r="2894" spans="1:22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22">
        <f t="shared" si="272"/>
        <v>41876.875</v>
      </c>
      <c r="K2894">
        <v>1408381704</v>
      </c>
      <c r="L2894" s="22">
        <f t="shared" si="273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270"/>
        <v>9</v>
      </c>
      <c r="R2894">
        <f t="shared" si="271"/>
        <v>29.41</v>
      </c>
      <c r="S2894" t="s">
        <v>8315</v>
      </c>
      <c r="T2894" t="s">
        <v>8316</v>
      </c>
      <c r="U2894" s="19">
        <f t="shared" si="274"/>
        <v>41876.875</v>
      </c>
      <c r="V2894">
        <f t="shared" si="275"/>
        <v>2014</v>
      </c>
    </row>
    <row r="2895" spans="1:22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22">
        <f t="shared" si="272"/>
        <v>42013.083333333328</v>
      </c>
      <c r="K2895">
        <v>1415644395</v>
      </c>
      <c r="L2895" s="22">
        <f t="shared" si="273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270"/>
        <v>1</v>
      </c>
      <c r="R2895">
        <f t="shared" si="271"/>
        <v>12.5</v>
      </c>
      <c r="S2895" t="s">
        <v>8315</v>
      </c>
      <c r="T2895" t="s">
        <v>8316</v>
      </c>
      <c r="U2895" s="19">
        <f t="shared" si="274"/>
        <v>42013.083333333328</v>
      </c>
      <c r="V2895">
        <f t="shared" si="275"/>
        <v>2014</v>
      </c>
    </row>
    <row r="2896" spans="1:22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22">
        <f t="shared" si="272"/>
        <v>42097.944618055553</v>
      </c>
      <c r="K2896">
        <v>1422920415</v>
      </c>
      <c r="L2896" s="22">
        <f t="shared" si="273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 t="shared" si="270"/>
        <v>0</v>
      </c>
      <c r="R2896">
        <f t="shared" si="271"/>
        <v>0</v>
      </c>
      <c r="S2896" t="s">
        <v>8315</v>
      </c>
      <c r="T2896" t="s">
        <v>8316</v>
      </c>
      <c r="U2896" s="19">
        <f t="shared" si="274"/>
        <v>42097.944618055553</v>
      </c>
      <c r="V2896">
        <f t="shared" si="275"/>
        <v>2015</v>
      </c>
    </row>
    <row r="2897" spans="1:22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22">
        <f t="shared" si="272"/>
        <v>41812.875</v>
      </c>
      <c r="K2897">
        <v>1403356792</v>
      </c>
      <c r="L2897" s="22">
        <f t="shared" si="273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270"/>
        <v>5</v>
      </c>
      <c r="R2897">
        <f t="shared" si="271"/>
        <v>5.75</v>
      </c>
      <c r="S2897" t="s">
        <v>8315</v>
      </c>
      <c r="T2897" t="s">
        <v>8316</v>
      </c>
      <c r="U2897" s="19">
        <f t="shared" si="274"/>
        <v>41812.875</v>
      </c>
      <c r="V2897">
        <f t="shared" si="275"/>
        <v>2014</v>
      </c>
    </row>
    <row r="2898" spans="1:22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22">
        <f t="shared" si="272"/>
        <v>42716.25</v>
      </c>
      <c r="K2898">
        <v>1480283321</v>
      </c>
      <c r="L2898" s="22">
        <f t="shared" si="273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270"/>
        <v>21</v>
      </c>
      <c r="R2898">
        <f t="shared" si="271"/>
        <v>52.08</v>
      </c>
      <c r="S2898" t="s">
        <v>8315</v>
      </c>
      <c r="T2898" t="s">
        <v>8316</v>
      </c>
      <c r="U2898" s="19">
        <f t="shared" si="274"/>
        <v>42716.25</v>
      </c>
      <c r="V2898">
        <f t="shared" si="275"/>
        <v>2016</v>
      </c>
    </row>
    <row r="2899" spans="1:22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22">
        <f t="shared" si="272"/>
        <v>42288.645196759258</v>
      </c>
      <c r="K2899">
        <v>1441985458</v>
      </c>
      <c r="L2899" s="22">
        <f t="shared" si="273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270"/>
        <v>5</v>
      </c>
      <c r="R2899">
        <f t="shared" si="271"/>
        <v>183.33</v>
      </c>
      <c r="S2899" t="s">
        <v>8315</v>
      </c>
      <c r="T2899" t="s">
        <v>8316</v>
      </c>
      <c r="U2899" s="19">
        <f t="shared" si="274"/>
        <v>42288.645196759258</v>
      </c>
      <c r="V2899">
        <f t="shared" si="275"/>
        <v>2015</v>
      </c>
    </row>
    <row r="2900" spans="1:22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22">
        <f t="shared" si="272"/>
        <v>42308.664965277778</v>
      </c>
      <c r="K2900">
        <v>1443715053</v>
      </c>
      <c r="L2900" s="22">
        <f t="shared" si="273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270"/>
        <v>4</v>
      </c>
      <c r="R2900">
        <f t="shared" si="271"/>
        <v>26.33</v>
      </c>
      <c r="S2900" t="s">
        <v>8315</v>
      </c>
      <c r="T2900" t="s">
        <v>8316</v>
      </c>
      <c r="U2900" s="19">
        <f t="shared" si="274"/>
        <v>42308.664965277778</v>
      </c>
      <c r="V2900">
        <f t="shared" si="275"/>
        <v>2015</v>
      </c>
    </row>
    <row r="2901" spans="1:22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22">
        <f t="shared" si="272"/>
        <v>42575.078217592592</v>
      </c>
      <c r="K2901">
        <v>1464141158</v>
      </c>
      <c r="L2901" s="22">
        <f t="shared" si="273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270"/>
        <v>0</v>
      </c>
      <c r="R2901">
        <f t="shared" si="271"/>
        <v>0</v>
      </c>
      <c r="S2901" t="s">
        <v>8315</v>
      </c>
      <c r="T2901" t="s">
        <v>8316</v>
      </c>
      <c r="U2901" s="19">
        <f t="shared" si="274"/>
        <v>42575.078217592592</v>
      </c>
      <c r="V2901">
        <f t="shared" si="275"/>
        <v>2016</v>
      </c>
    </row>
    <row r="2902" spans="1:22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22">
        <f t="shared" si="272"/>
        <v>41860.234166666669</v>
      </c>
      <c r="K2902">
        <v>1404970632</v>
      </c>
      <c r="L2902" s="22">
        <f t="shared" si="273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270"/>
        <v>62</v>
      </c>
      <c r="R2902">
        <f t="shared" si="271"/>
        <v>486.43</v>
      </c>
      <c r="S2902" t="s">
        <v>8315</v>
      </c>
      <c r="T2902" t="s">
        <v>8316</v>
      </c>
      <c r="U2902" s="19">
        <f t="shared" si="274"/>
        <v>41860.234166666669</v>
      </c>
      <c r="V2902">
        <f t="shared" si="275"/>
        <v>2014</v>
      </c>
    </row>
    <row r="2903" spans="1:22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22">
        <f t="shared" si="272"/>
        <v>42042.904386574075</v>
      </c>
      <c r="K2903">
        <v>1418161339</v>
      </c>
      <c r="L2903" s="22">
        <f t="shared" si="273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270"/>
        <v>1</v>
      </c>
      <c r="R2903">
        <f t="shared" si="271"/>
        <v>3</v>
      </c>
      <c r="S2903" t="s">
        <v>8315</v>
      </c>
      <c r="T2903" t="s">
        <v>8316</v>
      </c>
      <c r="U2903" s="19">
        <f t="shared" si="274"/>
        <v>42042.904386574075</v>
      </c>
      <c r="V2903">
        <f t="shared" si="275"/>
        <v>2014</v>
      </c>
    </row>
    <row r="2904" spans="1:22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22">
        <f t="shared" si="272"/>
        <v>42240.439768518518</v>
      </c>
      <c r="K2904">
        <v>1437820396</v>
      </c>
      <c r="L2904" s="22">
        <f t="shared" si="273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270"/>
        <v>0</v>
      </c>
      <c r="R2904">
        <f t="shared" si="271"/>
        <v>25</v>
      </c>
      <c r="S2904" t="s">
        <v>8315</v>
      </c>
      <c r="T2904" t="s">
        <v>8316</v>
      </c>
      <c r="U2904" s="19">
        <f t="shared" si="274"/>
        <v>42240.439768518518</v>
      </c>
      <c r="V2904">
        <f t="shared" si="275"/>
        <v>2015</v>
      </c>
    </row>
    <row r="2905" spans="1:22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22">
        <f t="shared" si="272"/>
        <v>42256.166874999995</v>
      </c>
      <c r="K2905">
        <v>1436587218</v>
      </c>
      <c r="L2905" s="22">
        <f t="shared" si="273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270"/>
        <v>1</v>
      </c>
      <c r="R2905">
        <f t="shared" si="271"/>
        <v>9.75</v>
      </c>
      <c r="S2905" t="s">
        <v>8315</v>
      </c>
      <c r="T2905" t="s">
        <v>8316</v>
      </c>
      <c r="U2905" s="19">
        <f t="shared" si="274"/>
        <v>42256.166874999995</v>
      </c>
      <c r="V2905">
        <f t="shared" si="275"/>
        <v>2015</v>
      </c>
    </row>
    <row r="2906" spans="1:22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22">
        <f t="shared" si="272"/>
        <v>41952.5</v>
      </c>
      <c r="K2906">
        <v>1414538031</v>
      </c>
      <c r="L2906" s="22">
        <f t="shared" si="273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270"/>
        <v>5</v>
      </c>
      <c r="R2906">
        <f t="shared" si="271"/>
        <v>18.75</v>
      </c>
      <c r="S2906" t="s">
        <v>8315</v>
      </c>
      <c r="T2906" t="s">
        <v>8316</v>
      </c>
      <c r="U2906" s="19">
        <f t="shared" si="274"/>
        <v>41952.5</v>
      </c>
      <c r="V2906">
        <f t="shared" si="275"/>
        <v>2014</v>
      </c>
    </row>
    <row r="2907" spans="1:22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22">
        <f t="shared" si="272"/>
        <v>42620.056863425925</v>
      </c>
      <c r="K2907">
        <v>1472001713</v>
      </c>
      <c r="L2907" s="22">
        <f t="shared" si="273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270"/>
        <v>18</v>
      </c>
      <c r="R2907">
        <f t="shared" si="271"/>
        <v>36.590000000000003</v>
      </c>
      <c r="S2907" t="s">
        <v>8315</v>
      </c>
      <c r="T2907" t="s">
        <v>8316</v>
      </c>
      <c r="U2907" s="19">
        <f t="shared" si="274"/>
        <v>42620.056863425925</v>
      </c>
      <c r="V2907">
        <f t="shared" si="275"/>
        <v>2016</v>
      </c>
    </row>
    <row r="2908" spans="1:22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22">
        <f t="shared" si="272"/>
        <v>42217.041666666672</v>
      </c>
      <c r="K2908">
        <v>1436888066</v>
      </c>
      <c r="L2908" s="22">
        <f t="shared" si="273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270"/>
        <v>9</v>
      </c>
      <c r="R2908">
        <f t="shared" si="271"/>
        <v>80.709999999999994</v>
      </c>
      <c r="S2908" t="s">
        <v>8315</v>
      </c>
      <c r="T2908" t="s">
        <v>8316</v>
      </c>
      <c r="U2908" s="19">
        <f t="shared" si="274"/>
        <v>42217.041666666672</v>
      </c>
      <c r="V2908">
        <f t="shared" si="275"/>
        <v>2015</v>
      </c>
    </row>
    <row r="2909" spans="1:22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22">
        <f t="shared" si="272"/>
        <v>42504.877743055549</v>
      </c>
      <c r="K2909">
        <v>1458075837</v>
      </c>
      <c r="L2909" s="22">
        <f t="shared" si="273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 t="shared" si="270"/>
        <v>0</v>
      </c>
      <c r="R2909">
        <f t="shared" si="271"/>
        <v>1</v>
      </c>
      <c r="S2909" t="s">
        <v>8315</v>
      </c>
      <c r="T2909" t="s">
        <v>8316</v>
      </c>
      <c r="U2909" s="19">
        <f t="shared" si="274"/>
        <v>42504.877743055549</v>
      </c>
      <c r="V2909">
        <f t="shared" si="275"/>
        <v>2016</v>
      </c>
    </row>
    <row r="2910" spans="1:22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22">
        <f t="shared" si="272"/>
        <v>42529.731701388882</v>
      </c>
      <c r="K2910">
        <v>1462815219</v>
      </c>
      <c r="L2910" s="22">
        <f t="shared" si="273"/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 t="shared" si="270"/>
        <v>3</v>
      </c>
      <c r="R2910">
        <f t="shared" si="271"/>
        <v>52.8</v>
      </c>
      <c r="S2910" t="s">
        <v>8315</v>
      </c>
      <c r="T2910" t="s">
        <v>8316</v>
      </c>
      <c r="U2910" s="19">
        <f t="shared" si="274"/>
        <v>42529.731701388882</v>
      </c>
      <c r="V2910">
        <f t="shared" si="275"/>
        <v>2016</v>
      </c>
    </row>
    <row r="2911" spans="1:22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22">
        <f t="shared" si="272"/>
        <v>41968.823611111111</v>
      </c>
      <c r="K2911">
        <v>1413527001</v>
      </c>
      <c r="L2911" s="22">
        <f t="shared" si="273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 t="shared" si="270"/>
        <v>0</v>
      </c>
      <c r="R2911">
        <f t="shared" si="271"/>
        <v>20</v>
      </c>
      <c r="S2911" t="s">
        <v>8315</v>
      </c>
      <c r="T2911" t="s">
        <v>8316</v>
      </c>
      <c r="U2911" s="19">
        <f t="shared" si="274"/>
        <v>41968.823611111111</v>
      </c>
      <c r="V2911">
        <f t="shared" si="275"/>
        <v>2014</v>
      </c>
    </row>
    <row r="2912" spans="1:22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22">
        <f t="shared" si="272"/>
        <v>42167.841284722221</v>
      </c>
      <c r="K2912">
        <v>1428955887</v>
      </c>
      <c r="L2912" s="22">
        <f t="shared" si="273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270"/>
        <v>0</v>
      </c>
      <c r="R2912">
        <f t="shared" si="271"/>
        <v>1</v>
      </c>
      <c r="S2912" t="s">
        <v>8315</v>
      </c>
      <c r="T2912" t="s">
        <v>8316</v>
      </c>
      <c r="U2912" s="19">
        <f t="shared" si="274"/>
        <v>42167.841284722221</v>
      </c>
      <c r="V2912">
        <f t="shared" si="275"/>
        <v>2015</v>
      </c>
    </row>
    <row r="2913" spans="1:22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22">
        <f t="shared" si="272"/>
        <v>42182.768819444449</v>
      </c>
      <c r="K2913">
        <v>1431973626</v>
      </c>
      <c r="L2913" s="22">
        <f t="shared" si="273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270"/>
        <v>37</v>
      </c>
      <c r="R2913">
        <f t="shared" si="271"/>
        <v>46.93</v>
      </c>
      <c r="S2913" t="s">
        <v>8315</v>
      </c>
      <c r="T2913" t="s">
        <v>8316</v>
      </c>
      <c r="U2913" s="19">
        <f t="shared" si="274"/>
        <v>42182.768819444449</v>
      </c>
      <c r="V2913">
        <f t="shared" si="275"/>
        <v>2015</v>
      </c>
    </row>
    <row r="2914" spans="1:22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22">
        <f t="shared" si="272"/>
        <v>42384.131643518514</v>
      </c>
      <c r="K2914">
        <v>1450235374</v>
      </c>
      <c r="L2914" s="22">
        <f t="shared" si="273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270"/>
        <v>14</v>
      </c>
      <c r="R2914">
        <f t="shared" si="271"/>
        <v>78.08</v>
      </c>
      <c r="S2914" t="s">
        <v>8315</v>
      </c>
      <c r="T2914" t="s">
        <v>8316</v>
      </c>
      <c r="U2914" s="19">
        <f t="shared" si="274"/>
        <v>42384.131643518514</v>
      </c>
      <c r="V2914">
        <f t="shared" si="275"/>
        <v>2015</v>
      </c>
    </row>
    <row r="2915" spans="1:22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22">
        <f t="shared" si="272"/>
        <v>41888.922905092593</v>
      </c>
      <c r="K2915">
        <v>1404857339</v>
      </c>
      <c r="L2915" s="22">
        <f t="shared" si="273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270"/>
        <v>0</v>
      </c>
      <c r="R2915">
        <f t="shared" si="271"/>
        <v>1</v>
      </c>
      <c r="S2915" t="s">
        <v>8315</v>
      </c>
      <c r="T2915" t="s">
        <v>8316</v>
      </c>
      <c r="U2915" s="19">
        <f t="shared" si="274"/>
        <v>41888.922905092593</v>
      </c>
      <c r="V2915">
        <f t="shared" si="275"/>
        <v>2014</v>
      </c>
    </row>
    <row r="2916" spans="1:22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22">
        <f t="shared" si="272"/>
        <v>42077.865671296298</v>
      </c>
      <c r="K2916">
        <v>1421185594</v>
      </c>
      <c r="L2916" s="22">
        <f t="shared" si="273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 t="shared" si="270"/>
        <v>0</v>
      </c>
      <c r="R2916">
        <f t="shared" si="271"/>
        <v>1</v>
      </c>
      <c r="S2916" t="s">
        <v>8315</v>
      </c>
      <c r="T2916" t="s">
        <v>8316</v>
      </c>
      <c r="U2916" s="19">
        <f t="shared" si="274"/>
        <v>42077.865671296298</v>
      </c>
      <c r="V2916">
        <f t="shared" si="275"/>
        <v>2015</v>
      </c>
    </row>
    <row r="2917" spans="1:22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22">
        <f t="shared" si="272"/>
        <v>42445.356365740736</v>
      </c>
      <c r="K2917">
        <v>1455528790</v>
      </c>
      <c r="L2917" s="22">
        <f t="shared" si="273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270"/>
        <v>61</v>
      </c>
      <c r="R2917">
        <f t="shared" si="271"/>
        <v>203.67</v>
      </c>
      <c r="S2917" t="s">
        <v>8315</v>
      </c>
      <c r="T2917" t="s">
        <v>8316</v>
      </c>
      <c r="U2917" s="19">
        <f t="shared" si="274"/>
        <v>42445.356365740736</v>
      </c>
      <c r="V2917">
        <f t="shared" si="275"/>
        <v>2016</v>
      </c>
    </row>
    <row r="2918" spans="1:22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22">
        <f t="shared" si="272"/>
        <v>41778.476724537039</v>
      </c>
      <c r="K2918">
        <v>1398511589</v>
      </c>
      <c r="L2918" s="22">
        <f t="shared" si="273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270"/>
        <v>8</v>
      </c>
      <c r="R2918">
        <f t="shared" si="271"/>
        <v>20.71</v>
      </c>
      <c r="S2918" t="s">
        <v>8315</v>
      </c>
      <c r="T2918" t="s">
        <v>8316</v>
      </c>
      <c r="U2918" s="19">
        <f t="shared" si="274"/>
        <v>41778.476724537039</v>
      </c>
      <c r="V2918">
        <f t="shared" si="275"/>
        <v>2014</v>
      </c>
    </row>
    <row r="2919" spans="1:22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22">
        <f t="shared" si="272"/>
        <v>42263.234340277777</v>
      </c>
      <c r="K2919">
        <v>1440826647</v>
      </c>
      <c r="L2919" s="22">
        <f t="shared" si="273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270"/>
        <v>22</v>
      </c>
      <c r="R2919">
        <f t="shared" si="271"/>
        <v>48.56</v>
      </c>
      <c r="S2919" t="s">
        <v>8315</v>
      </c>
      <c r="T2919" t="s">
        <v>8316</v>
      </c>
      <c r="U2919" s="19">
        <f t="shared" si="274"/>
        <v>42263.234340277777</v>
      </c>
      <c r="V2919">
        <f t="shared" si="275"/>
        <v>2015</v>
      </c>
    </row>
    <row r="2920" spans="1:22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22">
        <f t="shared" si="272"/>
        <v>42306.629710648151</v>
      </c>
      <c r="K2920">
        <v>1443712007</v>
      </c>
      <c r="L2920" s="22">
        <f t="shared" si="273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270"/>
        <v>27</v>
      </c>
      <c r="R2920">
        <f t="shared" si="271"/>
        <v>68.099999999999994</v>
      </c>
      <c r="S2920" t="s">
        <v>8315</v>
      </c>
      <c r="T2920" t="s">
        <v>8316</v>
      </c>
      <c r="U2920" s="19">
        <f t="shared" si="274"/>
        <v>42306.629710648151</v>
      </c>
      <c r="V2920">
        <f t="shared" si="275"/>
        <v>2015</v>
      </c>
    </row>
    <row r="2921" spans="1:22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22">
        <f t="shared" si="272"/>
        <v>41856.61954861111</v>
      </c>
      <c r="K2921">
        <v>1404658329</v>
      </c>
      <c r="L2921" s="22">
        <f t="shared" si="273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270"/>
        <v>9</v>
      </c>
      <c r="R2921">
        <f t="shared" si="271"/>
        <v>8.5</v>
      </c>
      <c r="S2921" t="s">
        <v>8315</v>
      </c>
      <c r="T2921" t="s">
        <v>8316</v>
      </c>
      <c r="U2921" s="19">
        <f t="shared" si="274"/>
        <v>41856.61954861111</v>
      </c>
      <c r="V2921">
        <f t="shared" si="275"/>
        <v>2014</v>
      </c>
    </row>
    <row r="2922" spans="1:22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22">
        <f t="shared" si="272"/>
        <v>42088.750810185185</v>
      </c>
      <c r="K2922">
        <v>1424718070</v>
      </c>
      <c r="L2922" s="22">
        <f t="shared" si="273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270"/>
        <v>27</v>
      </c>
      <c r="R2922">
        <f t="shared" si="271"/>
        <v>51.62</v>
      </c>
      <c r="S2922" t="s">
        <v>8315</v>
      </c>
      <c r="T2922" t="s">
        <v>8316</v>
      </c>
      <c r="U2922" s="19">
        <f t="shared" si="274"/>
        <v>42088.750810185185</v>
      </c>
      <c r="V2922">
        <f t="shared" si="275"/>
        <v>2015</v>
      </c>
    </row>
    <row r="2923" spans="1:22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9">
        <f t="shared" si="272"/>
        <v>41907.886620370373</v>
      </c>
      <c r="K2923">
        <v>1409087804</v>
      </c>
      <c r="L2923" s="19">
        <f t="shared" si="273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270"/>
        <v>129</v>
      </c>
      <c r="R2923">
        <f t="shared" si="271"/>
        <v>43</v>
      </c>
      <c r="S2923" t="s">
        <v>8315</v>
      </c>
      <c r="T2923" t="s">
        <v>8357</v>
      </c>
      <c r="U2923" s="19">
        <f t="shared" si="274"/>
        <v>41907.886620370373</v>
      </c>
      <c r="V2923">
        <f t="shared" si="275"/>
        <v>2014</v>
      </c>
    </row>
    <row r="2924" spans="1:22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9">
        <f t="shared" si="272"/>
        <v>42142.874155092592</v>
      </c>
      <c r="K2924">
        <v>1428094727</v>
      </c>
      <c r="L2924" s="19">
        <f t="shared" si="273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270"/>
        <v>100</v>
      </c>
      <c r="R2924">
        <f t="shared" si="271"/>
        <v>83.33</v>
      </c>
      <c r="S2924" t="s">
        <v>8315</v>
      </c>
      <c r="T2924" t="s">
        <v>8357</v>
      </c>
      <c r="U2924" s="19">
        <f t="shared" si="274"/>
        <v>42142.874155092592</v>
      </c>
      <c r="V2924">
        <f t="shared" si="275"/>
        <v>2015</v>
      </c>
    </row>
    <row r="2925" spans="1:22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9">
        <f t="shared" si="272"/>
        <v>42028.125</v>
      </c>
      <c r="K2925">
        <v>1420774779</v>
      </c>
      <c r="L2925" s="19">
        <f t="shared" si="273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270"/>
        <v>100</v>
      </c>
      <c r="R2925">
        <f t="shared" si="271"/>
        <v>30</v>
      </c>
      <c r="S2925" t="s">
        <v>8315</v>
      </c>
      <c r="T2925" t="s">
        <v>8357</v>
      </c>
      <c r="U2925" s="19">
        <f t="shared" si="274"/>
        <v>42028.125</v>
      </c>
      <c r="V2925">
        <f t="shared" si="275"/>
        <v>2015</v>
      </c>
    </row>
    <row r="2926" spans="1:22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9">
        <f t="shared" si="272"/>
        <v>42133.165972222225</v>
      </c>
      <c r="K2926">
        <v>1428585710</v>
      </c>
      <c r="L2926" s="19">
        <f t="shared" si="273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270"/>
        <v>103</v>
      </c>
      <c r="R2926">
        <f t="shared" si="271"/>
        <v>175.51</v>
      </c>
      <c r="S2926" t="s">
        <v>8315</v>
      </c>
      <c r="T2926" t="s">
        <v>8357</v>
      </c>
      <c r="U2926" s="19">
        <f t="shared" si="274"/>
        <v>42133.165972222225</v>
      </c>
      <c r="V2926">
        <f t="shared" si="275"/>
        <v>2015</v>
      </c>
    </row>
    <row r="2927" spans="1:22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9">
        <f t="shared" si="272"/>
        <v>41893.584120370368</v>
      </c>
      <c r="K2927">
        <v>1407852068</v>
      </c>
      <c r="L2927" s="19">
        <f t="shared" si="273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 t="shared" si="270"/>
        <v>102</v>
      </c>
      <c r="R2927">
        <f t="shared" si="271"/>
        <v>231.66</v>
      </c>
      <c r="S2927" t="s">
        <v>8315</v>
      </c>
      <c r="T2927" t="s">
        <v>8357</v>
      </c>
      <c r="U2927" s="19">
        <f t="shared" si="274"/>
        <v>41893.584120370368</v>
      </c>
      <c r="V2927">
        <f t="shared" si="275"/>
        <v>2014</v>
      </c>
    </row>
    <row r="2928" spans="1:22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9">
        <f t="shared" si="272"/>
        <v>42058.765960648147</v>
      </c>
      <c r="K2928">
        <v>1423506179</v>
      </c>
      <c r="L2928" s="19">
        <f t="shared" si="273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270"/>
        <v>125</v>
      </c>
      <c r="R2928">
        <f t="shared" si="271"/>
        <v>75</v>
      </c>
      <c r="S2928" t="s">
        <v>8315</v>
      </c>
      <c r="T2928" t="s">
        <v>8357</v>
      </c>
      <c r="U2928" s="19">
        <f t="shared" si="274"/>
        <v>42058.765960648147</v>
      </c>
      <c r="V2928">
        <f t="shared" si="275"/>
        <v>2015</v>
      </c>
    </row>
    <row r="2929" spans="1:22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9">
        <f t="shared" si="272"/>
        <v>41835.208333333336</v>
      </c>
      <c r="K2929">
        <v>1402934629</v>
      </c>
      <c r="L2929" s="19">
        <f t="shared" si="273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270"/>
        <v>131</v>
      </c>
      <c r="R2929">
        <f t="shared" si="271"/>
        <v>112.14</v>
      </c>
      <c r="S2929" t="s">
        <v>8315</v>
      </c>
      <c r="T2929" t="s">
        <v>8357</v>
      </c>
      <c r="U2929" s="19">
        <f t="shared" si="274"/>
        <v>41835.208333333336</v>
      </c>
      <c r="V2929">
        <f t="shared" si="275"/>
        <v>2014</v>
      </c>
    </row>
    <row r="2930" spans="1:22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9">
        <f t="shared" si="272"/>
        <v>42433.998217592598</v>
      </c>
      <c r="K2930">
        <v>1454543846</v>
      </c>
      <c r="L2930" s="19">
        <f t="shared" si="273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270"/>
        <v>100</v>
      </c>
      <c r="R2930">
        <f t="shared" si="271"/>
        <v>41.67</v>
      </c>
      <c r="S2930" t="s">
        <v>8315</v>
      </c>
      <c r="T2930" t="s">
        <v>8357</v>
      </c>
      <c r="U2930" s="19">
        <f t="shared" si="274"/>
        <v>42433.998217592598</v>
      </c>
      <c r="V2930">
        <f t="shared" si="275"/>
        <v>2016</v>
      </c>
    </row>
    <row r="2931" spans="1:22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9">
        <f t="shared" si="272"/>
        <v>41784.564328703702</v>
      </c>
      <c r="K2931">
        <v>1398432758</v>
      </c>
      <c r="L2931" s="19">
        <f t="shared" si="273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270"/>
        <v>102</v>
      </c>
      <c r="R2931">
        <f t="shared" si="271"/>
        <v>255.17</v>
      </c>
      <c r="S2931" t="s">
        <v>8315</v>
      </c>
      <c r="T2931" t="s">
        <v>8357</v>
      </c>
      <c r="U2931" s="19">
        <f t="shared" si="274"/>
        <v>41784.564328703702</v>
      </c>
      <c r="V2931">
        <f t="shared" si="275"/>
        <v>2014</v>
      </c>
    </row>
    <row r="2932" spans="1:22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9">
        <f t="shared" si="272"/>
        <v>42131.584074074075</v>
      </c>
      <c r="K2932">
        <v>1428415264</v>
      </c>
      <c r="L2932" s="19">
        <f t="shared" si="273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270"/>
        <v>101</v>
      </c>
      <c r="R2932">
        <f t="shared" si="271"/>
        <v>162.77000000000001</v>
      </c>
      <c r="S2932" t="s">
        <v>8315</v>
      </c>
      <c r="T2932" t="s">
        <v>8357</v>
      </c>
      <c r="U2932" s="19">
        <f t="shared" si="274"/>
        <v>42131.584074074075</v>
      </c>
      <c r="V2932">
        <f t="shared" si="275"/>
        <v>2015</v>
      </c>
    </row>
    <row r="2933" spans="1:22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9">
        <f t="shared" si="272"/>
        <v>41897.255555555559</v>
      </c>
      <c r="K2933">
        <v>1408604363</v>
      </c>
      <c r="L2933" s="19">
        <f t="shared" si="273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270"/>
        <v>106</v>
      </c>
      <c r="R2933">
        <f t="shared" si="271"/>
        <v>88.33</v>
      </c>
      <c r="S2933" t="s">
        <v>8315</v>
      </c>
      <c r="T2933" t="s">
        <v>8357</v>
      </c>
      <c r="U2933" s="19">
        <f t="shared" si="274"/>
        <v>41897.255555555559</v>
      </c>
      <c r="V2933">
        <f t="shared" si="275"/>
        <v>2014</v>
      </c>
    </row>
    <row r="2934" spans="1:22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9">
        <f t="shared" si="272"/>
        <v>42056.458333333328</v>
      </c>
      <c r="K2934">
        <v>1421812637</v>
      </c>
      <c r="L2934" s="19">
        <f t="shared" si="273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270"/>
        <v>105</v>
      </c>
      <c r="R2934">
        <f t="shared" si="271"/>
        <v>85.74</v>
      </c>
      <c r="S2934" t="s">
        <v>8315</v>
      </c>
      <c r="T2934" t="s">
        <v>8357</v>
      </c>
      <c r="U2934" s="19">
        <f t="shared" si="274"/>
        <v>42056.458333333328</v>
      </c>
      <c r="V2934">
        <f t="shared" si="275"/>
        <v>2015</v>
      </c>
    </row>
    <row r="2935" spans="1:22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9">
        <f t="shared" si="272"/>
        <v>42525.956631944442</v>
      </c>
      <c r="K2935">
        <v>1462489053</v>
      </c>
      <c r="L2935" s="19">
        <f t="shared" si="273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270"/>
        <v>103</v>
      </c>
      <c r="R2935">
        <f t="shared" si="271"/>
        <v>47.57</v>
      </c>
      <c r="S2935" t="s">
        <v>8315</v>
      </c>
      <c r="T2935" t="s">
        <v>8357</v>
      </c>
      <c r="U2935" s="19">
        <f t="shared" si="274"/>
        <v>42525.956631944442</v>
      </c>
      <c r="V2935">
        <f t="shared" si="275"/>
        <v>2016</v>
      </c>
    </row>
    <row r="2936" spans="1:22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9">
        <f t="shared" si="272"/>
        <v>41805.636157407411</v>
      </c>
      <c r="K2936">
        <v>1400253364</v>
      </c>
      <c r="L2936" s="19">
        <f t="shared" si="273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270"/>
        <v>108</v>
      </c>
      <c r="R2936">
        <f t="shared" si="271"/>
        <v>72.97</v>
      </c>
      <c r="S2936" t="s">
        <v>8315</v>
      </c>
      <c r="T2936" t="s">
        <v>8357</v>
      </c>
      <c r="U2936" s="19">
        <f t="shared" si="274"/>
        <v>41805.636157407411</v>
      </c>
      <c r="V2936">
        <f t="shared" si="275"/>
        <v>2014</v>
      </c>
    </row>
    <row r="2937" spans="1:22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9">
        <f t="shared" si="272"/>
        <v>42611.708333333328</v>
      </c>
      <c r="K2937">
        <v>1467468008</v>
      </c>
      <c r="L2937" s="19">
        <f t="shared" si="273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270"/>
        <v>101</v>
      </c>
      <c r="R2937">
        <f t="shared" si="271"/>
        <v>90.54</v>
      </c>
      <c r="S2937" t="s">
        <v>8315</v>
      </c>
      <c r="T2937" t="s">
        <v>8357</v>
      </c>
      <c r="U2937" s="19">
        <f t="shared" si="274"/>
        <v>42611.708333333328</v>
      </c>
      <c r="V2937">
        <f t="shared" si="275"/>
        <v>2016</v>
      </c>
    </row>
    <row r="2938" spans="1:22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9">
        <f t="shared" si="272"/>
        <v>41925.207638888889</v>
      </c>
      <c r="K2938">
        <v>1412091423</v>
      </c>
      <c r="L2938" s="19">
        <f t="shared" si="273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270"/>
        <v>128</v>
      </c>
      <c r="R2938">
        <f t="shared" si="271"/>
        <v>37.65</v>
      </c>
      <c r="S2938" t="s">
        <v>8315</v>
      </c>
      <c r="T2938" t="s">
        <v>8357</v>
      </c>
      <c r="U2938" s="19">
        <f t="shared" si="274"/>
        <v>41925.207638888889</v>
      </c>
      <c r="V2938">
        <f t="shared" si="275"/>
        <v>2014</v>
      </c>
    </row>
    <row r="2939" spans="1:22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9">
        <f t="shared" si="272"/>
        <v>41833.457326388889</v>
      </c>
      <c r="K2939">
        <v>1402657113</v>
      </c>
      <c r="L2939" s="19">
        <f t="shared" si="273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270"/>
        <v>133</v>
      </c>
      <c r="R2939">
        <f t="shared" si="271"/>
        <v>36.36</v>
      </c>
      <c r="S2939" t="s">
        <v>8315</v>
      </c>
      <c r="T2939" t="s">
        <v>8357</v>
      </c>
      <c r="U2939" s="19">
        <f t="shared" si="274"/>
        <v>41833.457326388889</v>
      </c>
      <c r="V2939">
        <f t="shared" si="275"/>
        <v>2014</v>
      </c>
    </row>
    <row r="2940" spans="1:22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9">
        <f t="shared" si="272"/>
        <v>42034.703865740739</v>
      </c>
      <c r="K2940">
        <v>1420044814</v>
      </c>
      <c r="L2940" s="19">
        <f t="shared" si="273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270"/>
        <v>101</v>
      </c>
      <c r="R2940">
        <f t="shared" si="271"/>
        <v>126.72</v>
      </c>
      <c r="S2940" t="s">
        <v>8315</v>
      </c>
      <c r="T2940" t="s">
        <v>8357</v>
      </c>
      <c r="U2940" s="19">
        <f t="shared" si="274"/>
        <v>42034.703865740739</v>
      </c>
      <c r="V2940">
        <f t="shared" si="275"/>
        <v>2014</v>
      </c>
    </row>
    <row r="2941" spans="1:22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9">
        <f t="shared" si="272"/>
        <v>41879.041666666664</v>
      </c>
      <c r="K2941">
        <v>1406316312</v>
      </c>
      <c r="L2941" s="19">
        <f t="shared" si="273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270"/>
        <v>103</v>
      </c>
      <c r="R2941">
        <f t="shared" si="271"/>
        <v>329.2</v>
      </c>
      <c r="S2941" t="s">
        <v>8315</v>
      </c>
      <c r="T2941" t="s">
        <v>8357</v>
      </c>
      <c r="U2941" s="19">
        <f t="shared" si="274"/>
        <v>41879.041666666664</v>
      </c>
      <c r="V2941">
        <f t="shared" si="275"/>
        <v>2014</v>
      </c>
    </row>
    <row r="2942" spans="1:22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9">
        <f t="shared" si="272"/>
        <v>42022.773356481484</v>
      </c>
      <c r="K2942">
        <v>1418150018</v>
      </c>
      <c r="L2942" s="19">
        <f t="shared" si="273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270"/>
        <v>107</v>
      </c>
      <c r="R2942">
        <f t="shared" si="271"/>
        <v>81.239999999999995</v>
      </c>
      <c r="S2942" t="s">
        <v>8315</v>
      </c>
      <c r="T2942" t="s">
        <v>8357</v>
      </c>
      <c r="U2942" s="19">
        <f t="shared" si="274"/>
        <v>42022.773356481484</v>
      </c>
      <c r="V2942">
        <f t="shared" si="275"/>
        <v>2014</v>
      </c>
    </row>
    <row r="2943" spans="1:22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9">
        <f t="shared" si="272"/>
        <v>42064.960127314815</v>
      </c>
      <c r="K2943">
        <v>1422658955</v>
      </c>
      <c r="L2943" s="19">
        <f t="shared" si="273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270"/>
        <v>0</v>
      </c>
      <c r="R2943">
        <f t="shared" si="271"/>
        <v>1</v>
      </c>
      <c r="S2943" t="s">
        <v>8315</v>
      </c>
      <c r="T2943" t="s">
        <v>8355</v>
      </c>
      <c r="U2943" s="19">
        <f t="shared" si="274"/>
        <v>42064.960127314815</v>
      </c>
      <c r="V2943">
        <f t="shared" si="275"/>
        <v>2015</v>
      </c>
    </row>
    <row r="2944" spans="1:22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9">
        <f t="shared" si="272"/>
        <v>42354.845833333333</v>
      </c>
      <c r="K2944">
        <v>1448565459</v>
      </c>
      <c r="L2944" s="19">
        <f t="shared" si="273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270"/>
        <v>20</v>
      </c>
      <c r="R2944">
        <f t="shared" si="271"/>
        <v>202.23</v>
      </c>
      <c r="S2944" t="s">
        <v>8315</v>
      </c>
      <c r="T2944" t="s">
        <v>8355</v>
      </c>
      <c r="U2944" s="19">
        <f t="shared" si="274"/>
        <v>42354.845833333333</v>
      </c>
      <c r="V2944">
        <f t="shared" si="275"/>
        <v>2015</v>
      </c>
    </row>
    <row r="2945" spans="1:22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9">
        <f t="shared" si="272"/>
        <v>42107.129398148143</v>
      </c>
      <c r="K2945">
        <v>1426302380</v>
      </c>
      <c r="L2945" s="19">
        <f t="shared" si="273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270"/>
        <v>0</v>
      </c>
      <c r="R2945">
        <f t="shared" si="271"/>
        <v>0</v>
      </c>
      <c r="S2945" t="s">
        <v>8315</v>
      </c>
      <c r="T2945" t="s">
        <v>8355</v>
      </c>
      <c r="U2945" s="19">
        <f t="shared" si="274"/>
        <v>42107.129398148143</v>
      </c>
      <c r="V2945">
        <f t="shared" si="275"/>
        <v>2015</v>
      </c>
    </row>
    <row r="2946" spans="1:22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9">
        <f t="shared" si="272"/>
        <v>42162.9143287037</v>
      </c>
      <c r="K2946">
        <v>1431122198</v>
      </c>
      <c r="L2946" s="19">
        <f t="shared" si="273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ref="Q2946:Q3009" si="276">ROUND(E2946/D2946*100,0)</f>
        <v>1</v>
      </c>
      <c r="R2946">
        <f t="shared" ref="R2946:R3009" si="277">IFERROR(ROUND(E2946/N2946,2),0)</f>
        <v>100</v>
      </c>
      <c r="S2946" t="s">
        <v>8315</v>
      </c>
      <c r="T2946" t="s">
        <v>8355</v>
      </c>
      <c r="U2946" s="19">
        <f t="shared" si="274"/>
        <v>42162.9143287037</v>
      </c>
      <c r="V2946">
        <f t="shared" si="275"/>
        <v>2015</v>
      </c>
    </row>
    <row r="2947" spans="1:22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9">
        <f t="shared" ref="J2947:J3010" si="278">(((I2947/60)/60)/24)+DATE(1970,1,1)</f>
        <v>42148.139583333337</v>
      </c>
      <c r="K2947">
        <v>1429845660</v>
      </c>
      <c r="L2947" s="19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si="276"/>
        <v>0</v>
      </c>
      <c r="R2947">
        <f t="shared" si="277"/>
        <v>0</v>
      </c>
      <c r="S2947" t="s">
        <v>8315</v>
      </c>
      <c r="T2947" t="s">
        <v>8355</v>
      </c>
      <c r="U2947" s="19">
        <f t="shared" ref="U2947:U3010" si="280">(((I2947/60)/60)/24)+DATE(1970,1,1)</f>
        <v>42148.139583333337</v>
      </c>
      <c r="V2947">
        <f t="shared" ref="V2947:V3010" si="281">YEAR(L2947)</f>
        <v>2015</v>
      </c>
    </row>
    <row r="2948" spans="1:22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9">
        <f t="shared" si="278"/>
        <v>42597.531157407408</v>
      </c>
      <c r="K2948">
        <v>1468673092</v>
      </c>
      <c r="L2948" s="19">
        <f t="shared" si="279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276"/>
        <v>0</v>
      </c>
      <c r="R2948">
        <f t="shared" si="277"/>
        <v>1</v>
      </c>
      <c r="S2948" t="s">
        <v>8315</v>
      </c>
      <c r="T2948" t="s">
        <v>8355</v>
      </c>
      <c r="U2948" s="19">
        <f t="shared" si="280"/>
        <v>42597.531157407408</v>
      </c>
      <c r="V2948">
        <f t="shared" si="281"/>
        <v>2016</v>
      </c>
    </row>
    <row r="2949" spans="1:22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9">
        <f t="shared" si="278"/>
        <v>42698.715972222228</v>
      </c>
      <c r="K2949">
        <v>1475760567</v>
      </c>
      <c r="L2949" s="19">
        <f t="shared" si="279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276"/>
        <v>4</v>
      </c>
      <c r="R2949">
        <f t="shared" si="277"/>
        <v>82.46</v>
      </c>
      <c r="S2949" t="s">
        <v>8315</v>
      </c>
      <c r="T2949" t="s">
        <v>8355</v>
      </c>
      <c r="U2949" s="19">
        <f t="shared" si="280"/>
        <v>42698.715972222228</v>
      </c>
      <c r="V2949">
        <f t="shared" si="281"/>
        <v>2016</v>
      </c>
    </row>
    <row r="2950" spans="1:22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9">
        <f t="shared" si="278"/>
        <v>42157.649224537032</v>
      </c>
      <c r="K2950">
        <v>1428075293</v>
      </c>
      <c r="L2950" s="19">
        <f t="shared" si="279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276"/>
        <v>0</v>
      </c>
      <c r="R2950">
        <f t="shared" si="277"/>
        <v>2.67</v>
      </c>
      <c r="S2950" t="s">
        <v>8315</v>
      </c>
      <c r="T2950" t="s">
        <v>8355</v>
      </c>
      <c r="U2950" s="19">
        <f t="shared" si="280"/>
        <v>42157.649224537032</v>
      </c>
      <c r="V2950">
        <f t="shared" si="281"/>
        <v>2015</v>
      </c>
    </row>
    <row r="2951" spans="1:22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9">
        <f t="shared" si="278"/>
        <v>42327.864780092597</v>
      </c>
      <c r="K2951">
        <v>1445370317</v>
      </c>
      <c r="L2951" s="19">
        <f t="shared" si="279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276"/>
        <v>3</v>
      </c>
      <c r="R2951">
        <f t="shared" si="277"/>
        <v>12.5</v>
      </c>
      <c r="S2951" t="s">
        <v>8315</v>
      </c>
      <c r="T2951" t="s">
        <v>8355</v>
      </c>
      <c r="U2951" s="19">
        <f t="shared" si="280"/>
        <v>42327.864780092597</v>
      </c>
      <c r="V2951">
        <f t="shared" si="281"/>
        <v>2015</v>
      </c>
    </row>
    <row r="2952" spans="1:22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9">
        <f t="shared" si="278"/>
        <v>42392.36518518519</v>
      </c>
      <c r="K2952">
        <v>1450946752</v>
      </c>
      <c r="L2952" s="19">
        <f t="shared" si="279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276"/>
        <v>0</v>
      </c>
      <c r="R2952">
        <f t="shared" si="277"/>
        <v>0</v>
      </c>
      <c r="S2952" t="s">
        <v>8315</v>
      </c>
      <c r="T2952" t="s">
        <v>8355</v>
      </c>
      <c r="U2952" s="19">
        <f t="shared" si="280"/>
        <v>42392.36518518519</v>
      </c>
      <c r="V2952">
        <f t="shared" si="281"/>
        <v>2015</v>
      </c>
    </row>
    <row r="2953" spans="1:22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9">
        <f t="shared" si="278"/>
        <v>41917.802928240737</v>
      </c>
      <c r="K2953">
        <v>1408648573</v>
      </c>
      <c r="L2953" s="19">
        <f t="shared" si="279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276"/>
        <v>2</v>
      </c>
      <c r="R2953">
        <f t="shared" si="277"/>
        <v>18.899999999999999</v>
      </c>
      <c r="S2953" t="s">
        <v>8315</v>
      </c>
      <c r="T2953" t="s">
        <v>8355</v>
      </c>
      <c r="U2953" s="19">
        <f t="shared" si="280"/>
        <v>41917.802928240737</v>
      </c>
      <c r="V2953">
        <f t="shared" si="281"/>
        <v>2014</v>
      </c>
    </row>
    <row r="2954" spans="1:22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9">
        <f t="shared" si="278"/>
        <v>42660.166666666672</v>
      </c>
      <c r="K2954">
        <v>1473957239</v>
      </c>
      <c r="L2954" s="19">
        <f t="shared" si="279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276"/>
        <v>8</v>
      </c>
      <c r="R2954">
        <f t="shared" si="277"/>
        <v>200.63</v>
      </c>
      <c r="S2954" t="s">
        <v>8315</v>
      </c>
      <c r="T2954" t="s">
        <v>8355</v>
      </c>
      <c r="U2954" s="19">
        <f t="shared" si="280"/>
        <v>42660.166666666672</v>
      </c>
      <c r="V2954">
        <f t="shared" si="281"/>
        <v>2016</v>
      </c>
    </row>
    <row r="2955" spans="1:22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9">
        <f t="shared" si="278"/>
        <v>42285.791909722218</v>
      </c>
      <c r="K2955">
        <v>1441738821</v>
      </c>
      <c r="L2955" s="19">
        <f t="shared" si="279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276"/>
        <v>0</v>
      </c>
      <c r="R2955">
        <f t="shared" si="277"/>
        <v>201.67</v>
      </c>
      <c r="S2955" t="s">
        <v>8315</v>
      </c>
      <c r="T2955" t="s">
        <v>8355</v>
      </c>
      <c r="U2955" s="19">
        <f t="shared" si="280"/>
        <v>42285.791909722218</v>
      </c>
      <c r="V2955">
        <f t="shared" si="281"/>
        <v>2015</v>
      </c>
    </row>
    <row r="2956" spans="1:22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9">
        <f t="shared" si="278"/>
        <v>42810.541701388895</v>
      </c>
      <c r="K2956">
        <v>1487944803</v>
      </c>
      <c r="L2956" s="19">
        <f t="shared" si="279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 t="shared" si="276"/>
        <v>0</v>
      </c>
      <c r="R2956">
        <f t="shared" si="277"/>
        <v>0</v>
      </c>
      <c r="S2956" t="s">
        <v>8315</v>
      </c>
      <c r="T2956" t="s">
        <v>8355</v>
      </c>
      <c r="U2956" s="19">
        <f t="shared" si="280"/>
        <v>42810.541701388895</v>
      </c>
      <c r="V2956">
        <f t="shared" si="281"/>
        <v>2017</v>
      </c>
    </row>
    <row r="2957" spans="1:22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9">
        <f t="shared" si="278"/>
        <v>42171.741307870368</v>
      </c>
      <c r="K2957">
        <v>1431884849</v>
      </c>
      <c r="L2957" s="19">
        <f t="shared" si="279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276"/>
        <v>60</v>
      </c>
      <c r="R2957">
        <f t="shared" si="277"/>
        <v>65</v>
      </c>
      <c r="S2957" t="s">
        <v>8315</v>
      </c>
      <c r="T2957" t="s">
        <v>8355</v>
      </c>
      <c r="U2957" s="19">
        <f t="shared" si="280"/>
        <v>42171.741307870368</v>
      </c>
      <c r="V2957">
        <f t="shared" si="281"/>
        <v>2015</v>
      </c>
    </row>
    <row r="2958" spans="1:22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9">
        <f t="shared" si="278"/>
        <v>42494.958912037036</v>
      </c>
      <c r="K2958">
        <v>1459810850</v>
      </c>
      <c r="L2958" s="19">
        <f t="shared" si="279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276"/>
        <v>17</v>
      </c>
      <c r="R2958">
        <f t="shared" si="277"/>
        <v>66.099999999999994</v>
      </c>
      <c r="S2958" t="s">
        <v>8315</v>
      </c>
      <c r="T2958" t="s">
        <v>8355</v>
      </c>
      <c r="U2958" s="19">
        <f t="shared" si="280"/>
        <v>42494.958912037036</v>
      </c>
      <c r="V2958">
        <f t="shared" si="281"/>
        <v>2016</v>
      </c>
    </row>
    <row r="2959" spans="1:22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9">
        <f t="shared" si="278"/>
        <v>42090.969583333332</v>
      </c>
      <c r="K2959">
        <v>1422317772</v>
      </c>
      <c r="L2959" s="19">
        <f t="shared" si="279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276"/>
        <v>2</v>
      </c>
      <c r="R2959">
        <f t="shared" si="277"/>
        <v>93.33</v>
      </c>
      <c r="S2959" t="s">
        <v>8315</v>
      </c>
      <c r="T2959" t="s">
        <v>8355</v>
      </c>
      <c r="U2959" s="19">
        <f t="shared" si="280"/>
        <v>42090.969583333332</v>
      </c>
      <c r="V2959">
        <f t="shared" si="281"/>
        <v>2015</v>
      </c>
    </row>
    <row r="2960" spans="1:22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9">
        <f t="shared" si="278"/>
        <v>42498.73746527778</v>
      </c>
      <c r="K2960">
        <v>1457548917</v>
      </c>
      <c r="L2960" s="19">
        <f t="shared" si="279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 t="shared" si="276"/>
        <v>0</v>
      </c>
      <c r="R2960">
        <f t="shared" si="277"/>
        <v>0</v>
      </c>
      <c r="S2960" t="s">
        <v>8315</v>
      </c>
      <c r="T2960" t="s">
        <v>8355</v>
      </c>
      <c r="U2960" s="19">
        <f t="shared" si="280"/>
        <v>42498.73746527778</v>
      </c>
      <c r="V2960">
        <f t="shared" si="281"/>
        <v>2016</v>
      </c>
    </row>
    <row r="2961" spans="1:22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9">
        <f t="shared" si="278"/>
        <v>42528.008391203708</v>
      </c>
      <c r="K2961">
        <v>1462666325</v>
      </c>
      <c r="L2961" s="19">
        <f t="shared" si="279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276"/>
        <v>0</v>
      </c>
      <c r="R2961">
        <f t="shared" si="277"/>
        <v>0</v>
      </c>
      <c r="S2961" t="s">
        <v>8315</v>
      </c>
      <c r="T2961" t="s">
        <v>8355</v>
      </c>
      <c r="U2961" s="19">
        <f t="shared" si="280"/>
        <v>42528.008391203708</v>
      </c>
      <c r="V2961">
        <f t="shared" si="281"/>
        <v>2016</v>
      </c>
    </row>
    <row r="2962" spans="1:22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9">
        <f t="shared" si="278"/>
        <v>41893.757210648146</v>
      </c>
      <c r="K2962">
        <v>1407867023</v>
      </c>
      <c r="L2962" s="19">
        <f t="shared" si="279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276"/>
        <v>0</v>
      </c>
      <c r="R2962">
        <f t="shared" si="277"/>
        <v>0</v>
      </c>
      <c r="S2962" t="s">
        <v>8315</v>
      </c>
      <c r="T2962" t="s">
        <v>8355</v>
      </c>
      <c r="U2962" s="19">
        <f t="shared" si="280"/>
        <v>41893.757210648146</v>
      </c>
      <c r="V2962">
        <f t="shared" si="281"/>
        <v>2014</v>
      </c>
    </row>
    <row r="2963" spans="1:22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22">
        <f t="shared" si="278"/>
        <v>42089.166666666672</v>
      </c>
      <c r="K2963">
        <v>1424927159</v>
      </c>
      <c r="L2963" s="22">
        <f t="shared" si="279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276"/>
        <v>110</v>
      </c>
      <c r="R2963">
        <f t="shared" si="277"/>
        <v>50.75</v>
      </c>
      <c r="S2963" t="s">
        <v>8315</v>
      </c>
      <c r="T2963" t="s">
        <v>8316</v>
      </c>
      <c r="U2963" s="19">
        <f t="shared" si="280"/>
        <v>42089.166666666672</v>
      </c>
      <c r="V2963">
        <f t="shared" si="281"/>
        <v>2015</v>
      </c>
    </row>
    <row r="2964" spans="1:22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22">
        <f t="shared" si="278"/>
        <v>42064.290972222225</v>
      </c>
      <c r="K2964">
        <v>1422769906</v>
      </c>
      <c r="L2964" s="22">
        <f t="shared" si="279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276"/>
        <v>122</v>
      </c>
      <c r="R2964">
        <f t="shared" si="277"/>
        <v>60.9</v>
      </c>
      <c r="S2964" t="s">
        <v>8315</v>
      </c>
      <c r="T2964" t="s">
        <v>8316</v>
      </c>
      <c r="U2964" s="19">
        <f t="shared" si="280"/>
        <v>42064.290972222225</v>
      </c>
      <c r="V2964">
        <f t="shared" si="281"/>
        <v>2015</v>
      </c>
    </row>
    <row r="2965" spans="1:22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22">
        <f t="shared" si="278"/>
        <v>42187.470185185186</v>
      </c>
      <c r="K2965">
        <v>1433243824</v>
      </c>
      <c r="L2965" s="22">
        <f t="shared" si="279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276"/>
        <v>107</v>
      </c>
      <c r="R2965">
        <f t="shared" si="277"/>
        <v>109.03</v>
      </c>
      <c r="S2965" t="s">
        <v>8315</v>
      </c>
      <c r="T2965" t="s">
        <v>8316</v>
      </c>
      <c r="U2965" s="19">
        <f t="shared" si="280"/>
        <v>42187.470185185186</v>
      </c>
      <c r="V2965">
        <f t="shared" si="281"/>
        <v>2015</v>
      </c>
    </row>
    <row r="2966" spans="1:22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22">
        <f t="shared" si="278"/>
        <v>41857.897222222222</v>
      </c>
      <c r="K2966">
        <v>1404769819</v>
      </c>
      <c r="L2966" s="22">
        <f t="shared" si="279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276"/>
        <v>101</v>
      </c>
      <c r="R2966">
        <f t="shared" si="277"/>
        <v>25.69</v>
      </c>
      <c r="S2966" t="s">
        <v>8315</v>
      </c>
      <c r="T2966" t="s">
        <v>8316</v>
      </c>
      <c r="U2966" s="19">
        <f t="shared" si="280"/>
        <v>41857.897222222222</v>
      </c>
      <c r="V2966">
        <f t="shared" si="281"/>
        <v>2014</v>
      </c>
    </row>
    <row r="2967" spans="1:22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22">
        <f t="shared" si="278"/>
        <v>42192.729548611111</v>
      </c>
      <c r="K2967">
        <v>1433698233</v>
      </c>
      <c r="L2967" s="22">
        <f t="shared" si="279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276"/>
        <v>109</v>
      </c>
      <c r="R2967">
        <f t="shared" si="277"/>
        <v>41.92</v>
      </c>
      <c r="S2967" t="s">
        <v>8315</v>
      </c>
      <c r="T2967" t="s">
        <v>8316</v>
      </c>
      <c r="U2967" s="19">
        <f t="shared" si="280"/>
        <v>42192.729548611111</v>
      </c>
      <c r="V2967">
        <f t="shared" si="281"/>
        <v>2015</v>
      </c>
    </row>
    <row r="2968" spans="1:22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22">
        <f t="shared" si="278"/>
        <v>42263.738564814819</v>
      </c>
      <c r="K2968">
        <v>1439833412</v>
      </c>
      <c r="L2968" s="22">
        <f t="shared" si="279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276"/>
        <v>114</v>
      </c>
      <c r="R2968">
        <f t="shared" si="277"/>
        <v>88.77</v>
      </c>
      <c r="S2968" t="s">
        <v>8315</v>
      </c>
      <c r="T2968" t="s">
        <v>8316</v>
      </c>
      <c r="U2968" s="19">
        <f t="shared" si="280"/>
        <v>42263.738564814819</v>
      </c>
      <c r="V2968">
        <f t="shared" si="281"/>
        <v>2015</v>
      </c>
    </row>
    <row r="2969" spans="1:22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22">
        <f t="shared" si="278"/>
        <v>42072.156157407408</v>
      </c>
      <c r="K2969">
        <v>1423284292</v>
      </c>
      <c r="L2969" s="22">
        <f t="shared" si="279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276"/>
        <v>114</v>
      </c>
      <c r="R2969">
        <f t="shared" si="277"/>
        <v>80.23</v>
      </c>
      <c r="S2969" t="s">
        <v>8315</v>
      </c>
      <c r="T2969" t="s">
        <v>8316</v>
      </c>
      <c r="U2969" s="19">
        <f t="shared" si="280"/>
        <v>42072.156157407408</v>
      </c>
      <c r="V2969">
        <f t="shared" si="281"/>
        <v>2015</v>
      </c>
    </row>
    <row r="2970" spans="1:22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22">
        <f t="shared" si="278"/>
        <v>42599.165972222225</v>
      </c>
      <c r="K2970">
        <v>1470227660</v>
      </c>
      <c r="L2970" s="22">
        <f t="shared" si="279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276"/>
        <v>106</v>
      </c>
      <c r="R2970">
        <f t="shared" si="277"/>
        <v>78.94</v>
      </c>
      <c r="S2970" t="s">
        <v>8315</v>
      </c>
      <c r="T2970" t="s">
        <v>8316</v>
      </c>
      <c r="U2970" s="19">
        <f t="shared" si="280"/>
        <v>42599.165972222225</v>
      </c>
      <c r="V2970">
        <f t="shared" si="281"/>
        <v>2016</v>
      </c>
    </row>
    <row r="2971" spans="1:22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22">
        <f t="shared" si="278"/>
        <v>42127.952083333337</v>
      </c>
      <c r="K2971">
        <v>1428087153</v>
      </c>
      <c r="L2971" s="22">
        <f t="shared" si="279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276"/>
        <v>163</v>
      </c>
      <c r="R2971">
        <f t="shared" si="277"/>
        <v>95.59</v>
      </c>
      <c r="S2971" t="s">
        <v>8315</v>
      </c>
      <c r="T2971" t="s">
        <v>8316</v>
      </c>
      <c r="U2971" s="19">
        <f t="shared" si="280"/>
        <v>42127.952083333337</v>
      </c>
      <c r="V2971">
        <f t="shared" si="281"/>
        <v>2015</v>
      </c>
    </row>
    <row r="2972" spans="1:22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22">
        <f t="shared" si="278"/>
        <v>41838.669571759259</v>
      </c>
      <c r="K2972">
        <v>1403107451</v>
      </c>
      <c r="L2972" s="22">
        <f t="shared" si="279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276"/>
        <v>106</v>
      </c>
      <c r="R2972">
        <f t="shared" si="277"/>
        <v>69.89</v>
      </c>
      <c r="S2972" t="s">
        <v>8315</v>
      </c>
      <c r="T2972" t="s">
        <v>8316</v>
      </c>
      <c r="U2972" s="19">
        <f t="shared" si="280"/>
        <v>41838.669571759259</v>
      </c>
      <c r="V2972">
        <f t="shared" si="281"/>
        <v>2014</v>
      </c>
    </row>
    <row r="2973" spans="1:22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22">
        <f t="shared" si="278"/>
        <v>41882.658310185187</v>
      </c>
      <c r="K2973">
        <v>1406908078</v>
      </c>
      <c r="L2973" s="22">
        <f t="shared" si="279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276"/>
        <v>100</v>
      </c>
      <c r="R2973">
        <f t="shared" si="277"/>
        <v>74.53</v>
      </c>
      <c r="S2973" t="s">
        <v>8315</v>
      </c>
      <c r="T2973" t="s">
        <v>8316</v>
      </c>
      <c r="U2973" s="19">
        <f t="shared" si="280"/>
        <v>41882.658310185187</v>
      </c>
      <c r="V2973">
        <f t="shared" si="281"/>
        <v>2014</v>
      </c>
    </row>
    <row r="2974" spans="1:22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22">
        <f t="shared" si="278"/>
        <v>42709.041666666672</v>
      </c>
      <c r="K2974">
        <v>1479609520</v>
      </c>
      <c r="L2974" s="22">
        <f t="shared" si="279"/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276"/>
        <v>105</v>
      </c>
      <c r="R2974">
        <f t="shared" si="277"/>
        <v>123.94</v>
      </c>
      <c r="S2974" t="s">
        <v>8315</v>
      </c>
      <c r="T2974" t="s">
        <v>8316</v>
      </c>
      <c r="U2974" s="19">
        <f t="shared" si="280"/>
        <v>42709.041666666672</v>
      </c>
      <c r="V2974">
        <f t="shared" si="281"/>
        <v>2016</v>
      </c>
    </row>
    <row r="2975" spans="1:22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22">
        <f t="shared" si="278"/>
        <v>42370.166666666672</v>
      </c>
      <c r="K2975">
        <v>1449171508</v>
      </c>
      <c r="L2975" s="22">
        <f t="shared" si="279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276"/>
        <v>175</v>
      </c>
      <c r="R2975">
        <f t="shared" si="277"/>
        <v>264.85000000000002</v>
      </c>
      <c r="S2975" t="s">
        <v>8315</v>
      </c>
      <c r="T2975" t="s">
        <v>8316</v>
      </c>
      <c r="U2975" s="19">
        <f t="shared" si="280"/>
        <v>42370.166666666672</v>
      </c>
      <c r="V2975">
        <f t="shared" si="281"/>
        <v>2015</v>
      </c>
    </row>
    <row r="2976" spans="1:22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22">
        <f t="shared" si="278"/>
        <v>41908.065972222219</v>
      </c>
      <c r="K2976">
        <v>1409275671</v>
      </c>
      <c r="L2976" s="22">
        <f t="shared" si="279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276"/>
        <v>102</v>
      </c>
      <c r="R2976">
        <f t="shared" si="277"/>
        <v>58.62</v>
      </c>
      <c r="S2976" t="s">
        <v>8315</v>
      </c>
      <c r="T2976" t="s">
        <v>8316</v>
      </c>
      <c r="U2976" s="19">
        <f t="shared" si="280"/>
        <v>41908.065972222219</v>
      </c>
      <c r="V2976">
        <f t="shared" si="281"/>
        <v>2014</v>
      </c>
    </row>
    <row r="2977" spans="1:22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22">
        <f t="shared" si="278"/>
        <v>41970.125</v>
      </c>
      <c r="K2977">
        <v>1414599886</v>
      </c>
      <c r="L2977" s="22">
        <f t="shared" si="279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276"/>
        <v>100</v>
      </c>
      <c r="R2977">
        <f t="shared" si="277"/>
        <v>70.88</v>
      </c>
      <c r="S2977" t="s">
        <v>8315</v>
      </c>
      <c r="T2977" t="s">
        <v>8316</v>
      </c>
      <c r="U2977" s="19">
        <f t="shared" si="280"/>
        <v>41970.125</v>
      </c>
      <c r="V2977">
        <f t="shared" si="281"/>
        <v>2014</v>
      </c>
    </row>
    <row r="2978" spans="1:22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22">
        <f t="shared" si="278"/>
        <v>42442.5</v>
      </c>
      <c r="K2978">
        <v>1456421530</v>
      </c>
      <c r="L2978" s="22">
        <f t="shared" si="279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276"/>
        <v>171</v>
      </c>
      <c r="R2978">
        <f t="shared" si="277"/>
        <v>8.57</v>
      </c>
      <c r="S2978" t="s">
        <v>8315</v>
      </c>
      <c r="T2978" t="s">
        <v>8316</v>
      </c>
      <c r="U2978" s="19">
        <f t="shared" si="280"/>
        <v>42442.5</v>
      </c>
      <c r="V2978">
        <f t="shared" si="281"/>
        <v>2016</v>
      </c>
    </row>
    <row r="2979" spans="1:22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22">
        <f t="shared" si="278"/>
        <v>42086.093055555553</v>
      </c>
      <c r="K2979">
        <v>1421960934</v>
      </c>
      <c r="L2979" s="22">
        <f t="shared" si="279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276"/>
        <v>114</v>
      </c>
      <c r="R2979">
        <f t="shared" si="277"/>
        <v>113.57</v>
      </c>
      <c r="S2979" t="s">
        <v>8315</v>
      </c>
      <c r="T2979" t="s">
        <v>8316</v>
      </c>
      <c r="U2979" s="19">
        <f t="shared" si="280"/>
        <v>42086.093055555553</v>
      </c>
      <c r="V2979">
        <f t="shared" si="281"/>
        <v>2015</v>
      </c>
    </row>
    <row r="2980" spans="1:22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22">
        <f t="shared" si="278"/>
        <v>41932.249305555553</v>
      </c>
      <c r="K2980">
        <v>1412954547</v>
      </c>
      <c r="L2980" s="22">
        <f t="shared" si="279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276"/>
        <v>129</v>
      </c>
      <c r="R2980">
        <f t="shared" si="277"/>
        <v>60.69</v>
      </c>
      <c r="S2980" t="s">
        <v>8315</v>
      </c>
      <c r="T2980" t="s">
        <v>8316</v>
      </c>
      <c r="U2980" s="19">
        <f t="shared" si="280"/>
        <v>41932.249305555553</v>
      </c>
      <c r="V2980">
        <f t="shared" si="281"/>
        <v>2014</v>
      </c>
    </row>
    <row r="2981" spans="1:22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22">
        <f t="shared" si="278"/>
        <v>42010.25</v>
      </c>
      <c r="K2981">
        <v>1419104823</v>
      </c>
      <c r="L2981" s="22">
        <f t="shared" si="279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276"/>
        <v>101</v>
      </c>
      <c r="R2981">
        <f t="shared" si="277"/>
        <v>110.22</v>
      </c>
      <c r="S2981" t="s">
        <v>8315</v>
      </c>
      <c r="T2981" t="s">
        <v>8316</v>
      </c>
      <c r="U2981" s="19">
        <f t="shared" si="280"/>
        <v>42010.25</v>
      </c>
      <c r="V2981">
        <f t="shared" si="281"/>
        <v>2014</v>
      </c>
    </row>
    <row r="2982" spans="1:22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22">
        <f t="shared" si="278"/>
        <v>42240.083333333328</v>
      </c>
      <c r="K2982">
        <v>1438639130</v>
      </c>
      <c r="L2982" s="22">
        <f t="shared" si="279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276"/>
        <v>109</v>
      </c>
      <c r="R2982">
        <f t="shared" si="277"/>
        <v>136.46</v>
      </c>
      <c r="S2982" t="s">
        <v>8315</v>
      </c>
      <c r="T2982" t="s">
        <v>8316</v>
      </c>
      <c r="U2982" s="19">
        <f t="shared" si="280"/>
        <v>42240.083333333328</v>
      </c>
      <c r="V2982">
        <f t="shared" si="281"/>
        <v>2015</v>
      </c>
    </row>
    <row r="2983" spans="1:22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9">
        <f t="shared" si="278"/>
        <v>42270.559675925921</v>
      </c>
      <c r="K2983">
        <v>1439126756</v>
      </c>
      <c r="L2983" s="19">
        <f t="shared" si="279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276"/>
        <v>129</v>
      </c>
      <c r="R2983">
        <f t="shared" si="277"/>
        <v>53.16</v>
      </c>
      <c r="S2983" t="s">
        <v>8315</v>
      </c>
      <c r="T2983" t="s">
        <v>8355</v>
      </c>
      <c r="U2983" s="19">
        <f t="shared" si="280"/>
        <v>42270.559675925921</v>
      </c>
      <c r="V2983">
        <f t="shared" si="281"/>
        <v>2015</v>
      </c>
    </row>
    <row r="2984" spans="1:22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9">
        <f t="shared" si="278"/>
        <v>42411.686840277776</v>
      </c>
      <c r="K2984">
        <v>1452616143</v>
      </c>
      <c r="L2984" s="19">
        <f t="shared" si="279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276"/>
        <v>102</v>
      </c>
      <c r="R2984">
        <f t="shared" si="277"/>
        <v>86.49</v>
      </c>
      <c r="S2984" t="s">
        <v>8315</v>
      </c>
      <c r="T2984" t="s">
        <v>8355</v>
      </c>
      <c r="U2984" s="19">
        <f t="shared" si="280"/>
        <v>42411.686840277776</v>
      </c>
      <c r="V2984">
        <f t="shared" si="281"/>
        <v>2016</v>
      </c>
    </row>
    <row r="2985" spans="1:22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9">
        <f t="shared" si="278"/>
        <v>41954.674027777779</v>
      </c>
      <c r="K2985">
        <v>1410534636</v>
      </c>
      <c r="L2985" s="19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276"/>
        <v>147</v>
      </c>
      <c r="R2985">
        <f t="shared" si="277"/>
        <v>155.24</v>
      </c>
      <c r="S2985" t="s">
        <v>8315</v>
      </c>
      <c r="T2985" t="s">
        <v>8355</v>
      </c>
      <c r="U2985" s="19">
        <f t="shared" si="280"/>
        <v>41954.674027777779</v>
      </c>
      <c r="V2985">
        <f t="shared" si="281"/>
        <v>2014</v>
      </c>
    </row>
    <row r="2986" spans="1:22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9">
        <f t="shared" si="278"/>
        <v>42606.278715277775</v>
      </c>
      <c r="K2986">
        <v>1469428881</v>
      </c>
      <c r="L2986" s="19">
        <f t="shared" si="279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276"/>
        <v>100</v>
      </c>
      <c r="R2986">
        <f t="shared" si="277"/>
        <v>115.08</v>
      </c>
      <c r="S2986" t="s">
        <v>8315</v>
      </c>
      <c r="T2986" t="s">
        <v>8355</v>
      </c>
      <c r="U2986" s="19">
        <f t="shared" si="280"/>
        <v>42606.278715277775</v>
      </c>
      <c r="V2986">
        <f t="shared" si="281"/>
        <v>2016</v>
      </c>
    </row>
    <row r="2987" spans="1:22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9">
        <f t="shared" si="278"/>
        <v>42674.166666666672</v>
      </c>
      <c r="K2987">
        <v>1476228128</v>
      </c>
      <c r="L2987" s="19">
        <f t="shared" si="279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 t="shared" si="276"/>
        <v>122</v>
      </c>
      <c r="R2987">
        <f t="shared" si="277"/>
        <v>109.59</v>
      </c>
      <c r="S2987" t="s">
        <v>8315</v>
      </c>
      <c r="T2987" t="s">
        <v>8355</v>
      </c>
      <c r="U2987" s="19">
        <f t="shared" si="280"/>
        <v>42674.166666666672</v>
      </c>
      <c r="V2987">
        <f t="shared" si="281"/>
        <v>2016</v>
      </c>
    </row>
    <row r="2988" spans="1:22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9">
        <f t="shared" si="278"/>
        <v>42491.458402777775</v>
      </c>
      <c r="K2988">
        <v>1456920006</v>
      </c>
      <c r="L2988" s="19">
        <f t="shared" si="279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276"/>
        <v>106</v>
      </c>
      <c r="R2988">
        <f t="shared" si="277"/>
        <v>45.21</v>
      </c>
      <c r="S2988" t="s">
        <v>8315</v>
      </c>
      <c r="T2988" t="s">
        <v>8355</v>
      </c>
      <c r="U2988" s="19">
        <f t="shared" si="280"/>
        <v>42491.458402777775</v>
      </c>
      <c r="V2988">
        <f t="shared" si="281"/>
        <v>2016</v>
      </c>
    </row>
    <row r="2989" spans="1:22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9">
        <f t="shared" si="278"/>
        <v>42656</v>
      </c>
      <c r="K2989">
        <v>1473837751</v>
      </c>
      <c r="L2989" s="19">
        <f t="shared" si="279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276"/>
        <v>110</v>
      </c>
      <c r="R2989">
        <f t="shared" si="277"/>
        <v>104.15</v>
      </c>
      <c r="S2989" t="s">
        <v>8315</v>
      </c>
      <c r="T2989" t="s">
        <v>8355</v>
      </c>
      <c r="U2989" s="19">
        <f t="shared" si="280"/>
        <v>42656</v>
      </c>
      <c r="V2989">
        <f t="shared" si="281"/>
        <v>2016</v>
      </c>
    </row>
    <row r="2990" spans="1:22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9">
        <f t="shared" si="278"/>
        <v>42541.362048611118</v>
      </c>
      <c r="K2990">
        <v>1463820081</v>
      </c>
      <c r="L2990" s="19">
        <f t="shared" si="279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 t="shared" si="276"/>
        <v>100</v>
      </c>
      <c r="R2990">
        <f t="shared" si="277"/>
        <v>35.71</v>
      </c>
      <c r="S2990" t="s">
        <v>8315</v>
      </c>
      <c r="T2990" t="s">
        <v>8355</v>
      </c>
      <c r="U2990" s="19">
        <f t="shared" si="280"/>
        <v>42541.362048611118</v>
      </c>
      <c r="V2990">
        <f t="shared" si="281"/>
        <v>2016</v>
      </c>
    </row>
    <row r="2991" spans="1:22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9">
        <f t="shared" si="278"/>
        <v>42359.207638888889</v>
      </c>
      <c r="K2991">
        <v>1448756962</v>
      </c>
      <c r="L2991" s="19">
        <f t="shared" si="279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276"/>
        <v>177</v>
      </c>
      <c r="R2991">
        <f t="shared" si="277"/>
        <v>97</v>
      </c>
      <c r="S2991" t="s">
        <v>8315</v>
      </c>
      <c r="T2991" t="s">
        <v>8355</v>
      </c>
      <c r="U2991" s="19">
        <f t="shared" si="280"/>
        <v>42359.207638888889</v>
      </c>
      <c r="V2991">
        <f t="shared" si="281"/>
        <v>2015</v>
      </c>
    </row>
    <row r="2992" spans="1:22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9">
        <f t="shared" si="278"/>
        <v>42376.57430555555</v>
      </c>
      <c r="K2992">
        <v>1449150420</v>
      </c>
      <c r="L2992" s="19">
        <f t="shared" si="279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276"/>
        <v>100</v>
      </c>
      <c r="R2992">
        <f t="shared" si="277"/>
        <v>370.37</v>
      </c>
      <c r="S2992" t="s">
        <v>8315</v>
      </c>
      <c r="T2992" t="s">
        <v>8355</v>
      </c>
      <c r="U2992" s="19">
        <f t="shared" si="280"/>
        <v>42376.57430555555</v>
      </c>
      <c r="V2992">
        <f t="shared" si="281"/>
        <v>2015</v>
      </c>
    </row>
    <row r="2993" spans="1:22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9">
        <f t="shared" si="278"/>
        <v>42762.837152777778</v>
      </c>
      <c r="K2993">
        <v>1483646730</v>
      </c>
      <c r="L2993" s="19">
        <f t="shared" si="279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276"/>
        <v>103</v>
      </c>
      <c r="R2993">
        <f t="shared" si="277"/>
        <v>94.41</v>
      </c>
      <c r="S2993" t="s">
        <v>8315</v>
      </c>
      <c r="T2993" t="s">
        <v>8355</v>
      </c>
      <c r="U2993" s="19">
        <f t="shared" si="280"/>
        <v>42762.837152777778</v>
      </c>
      <c r="V2993">
        <f t="shared" si="281"/>
        <v>2017</v>
      </c>
    </row>
    <row r="2994" spans="1:22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9">
        <f t="shared" si="278"/>
        <v>42652.767476851848</v>
      </c>
      <c r="K2994">
        <v>1473445510</v>
      </c>
      <c r="L2994" s="19">
        <f t="shared" si="279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276"/>
        <v>105</v>
      </c>
      <c r="R2994">
        <f t="shared" si="277"/>
        <v>48.98</v>
      </c>
      <c r="S2994" t="s">
        <v>8315</v>
      </c>
      <c r="T2994" t="s">
        <v>8355</v>
      </c>
      <c r="U2994" s="19">
        <f t="shared" si="280"/>
        <v>42652.767476851848</v>
      </c>
      <c r="V2994">
        <f t="shared" si="281"/>
        <v>2016</v>
      </c>
    </row>
    <row r="2995" spans="1:22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9">
        <f t="shared" si="278"/>
        <v>42420.838738425926</v>
      </c>
      <c r="K2995">
        <v>1453406867</v>
      </c>
      <c r="L2995" s="19">
        <f t="shared" si="279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276"/>
        <v>100</v>
      </c>
      <c r="R2995">
        <f t="shared" si="277"/>
        <v>45.59</v>
      </c>
      <c r="S2995" t="s">
        <v>8315</v>
      </c>
      <c r="T2995" t="s">
        <v>8355</v>
      </c>
      <c r="U2995" s="19">
        <f t="shared" si="280"/>
        <v>42420.838738425926</v>
      </c>
      <c r="V2995">
        <f t="shared" si="281"/>
        <v>2016</v>
      </c>
    </row>
    <row r="2996" spans="1:22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9">
        <f t="shared" si="278"/>
        <v>41915.478842592594</v>
      </c>
      <c r="K2996">
        <v>1409743772</v>
      </c>
      <c r="L2996" s="19">
        <f t="shared" si="279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276"/>
        <v>458</v>
      </c>
      <c r="R2996">
        <f t="shared" si="277"/>
        <v>23.28</v>
      </c>
      <c r="S2996" t="s">
        <v>8315</v>
      </c>
      <c r="T2996" t="s">
        <v>8355</v>
      </c>
      <c r="U2996" s="19">
        <f t="shared" si="280"/>
        <v>41915.478842592594</v>
      </c>
      <c r="V2996">
        <f t="shared" si="281"/>
        <v>2014</v>
      </c>
    </row>
    <row r="2997" spans="1:22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9">
        <f t="shared" si="278"/>
        <v>42754.665173611109</v>
      </c>
      <c r="K2997">
        <v>1482249471</v>
      </c>
      <c r="L2997" s="19">
        <f t="shared" si="279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276"/>
        <v>105</v>
      </c>
      <c r="R2997">
        <f t="shared" si="277"/>
        <v>63.23</v>
      </c>
      <c r="S2997" t="s">
        <v>8315</v>
      </c>
      <c r="T2997" t="s">
        <v>8355</v>
      </c>
      <c r="U2997" s="19">
        <f t="shared" si="280"/>
        <v>42754.665173611109</v>
      </c>
      <c r="V2997">
        <f t="shared" si="281"/>
        <v>2016</v>
      </c>
    </row>
    <row r="2998" spans="1:22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9">
        <f t="shared" si="278"/>
        <v>42150.912500000006</v>
      </c>
      <c r="K2998">
        <v>1427493240</v>
      </c>
      <c r="L2998" s="19">
        <f t="shared" si="279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 t="shared" si="276"/>
        <v>172</v>
      </c>
      <c r="R2998">
        <f t="shared" si="277"/>
        <v>153.52000000000001</v>
      </c>
      <c r="S2998" t="s">
        <v>8315</v>
      </c>
      <c r="T2998" t="s">
        <v>8355</v>
      </c>
      <c r="U2998" s="19">
        <f t="shared" si="280"/>
        <v>42150.912500000006</v>
      </c>
      <c r="V2998">
        <f t="shared" si="281"/>
        <v>2015</v>
      </c>
    </row>
    <row r="2999" spans="1:22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9">
        <f t="shared" si="278"/>
        <v>42793.207638888889</v>
      </c>
      <c r="K2999">
        <v>1486661793</v>
      </c>
      <c r="L2999" s="19">
        <f t="shared" si="279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276"/>
        <v>104</v>
      </c>
      <c r="R2999">
        <f t="shared" si="277"/>
        <v>90.2</v>
      </c>
      <c r="S2999" t="s">
        <v>8315</v>
      </c>
      <c r="T2999" t="s">
        <v>8355</v>
      </c>
      <c r="U2999" s="19">
        <f t="shared" si="280"/>
        <v>42793.207638888889</v>
      </c>
      <c r="V2999">
        <f t="shared" si="281"/>
        <v>2017</v>
      </c>
    </row>
    <row r="3000" spans="1:22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9">
        <f t="shared" si="278"/>
        <v>41806.184027777781</v>
      </c>
      <c r="K3000">
        <v>1400474329</v>
      </c>
      <c r="L3000" s="19">
        <f t="shared" si="279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276"/>
        <v>103</v>
      </c>
      <c r="R3000">
        <f t="shared" si="277"/>
        <v>118.97</v>
      </c>
      <c r="S3000" t="s">
        <v>8315</v>
      </c>
      <c r="T3000" t="s">
        <v>8355</v>
      </c>
      <c r="U3000" s="19">
        <f t="shared" si="280"/>
        <v>41806.184027777781</v>
      </c>
      <c r="V3000">
        <f t="shared" si="281"/>
        <v>2014</v>
      </c>
    </row>
    <row r="3001" spans="1:22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9">
        <f t="shared" si="278"/>
        <v>42795.083333333328</v>
      </c>
      <c r="K3001">
        <v>1487094360</v>
      </c>
      <c r="L3001" s="19">
        <f t="shared" si="279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276"/>
        <v>119</v>
      </c>
      <c r="R3001">
        <f t="shared" si="277"/>
        <v>80.25</v>
      </c>
      <c r="S3001" t="s">
        <v>8315</v>
      </c>
      <c r="T3001" t="s">
        <v>8355</v>
      </c>
      <c r="U3001" s="19">
        <f t="shared" si="280"/>
        <v>42795.083333333328</v>
      </c>
      <c r="V3001">
        <f t="shared" si="281"/>
        <v>2017</v>
      </c>
    </row>
    <row r="3002" spans="1:22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9">
        <f t="shared" si="278"/>
        <v>42766.75</v>
      </c>
      <c r="K3002">
        <v>1484682670</v>
      </c>
      <c r="L3002" s="19">
        <f t="shared" si="279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276"/>
        <v>100</v>
      </c>
      <c r="R3002">
        <f t="shared" si="277"/>
        <v>62.5</v>
      </c>
      <c r="S3002" t="s">
        <v>8315</v>
      </c>
      <c r="T3002" t="s">
        <v>8355</v>
      </c>
      <c r="U3002" s="19">
        <f t="shared" si="280"/>
        <v>42766.75</v>
      </c>
      <c r="V3002">
        <f t="shared" si="281"/>
        <v>2017</v>
      </c>
    </row>
    <row r="3003" spans="1:22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9">
        <f t="shared" si="278"/>
        <v>42564.895625000005</v>
      </c>
      <c r="K3003">
        <v>1465853382</v>
      </c>
      <c r="L3003" s="19">
        <f t="shared" si="279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276"/>
        <v>319</v>
      </c>
      <c r="R3003">
        <f t="shared" si="277"/>
        <v>131.38</v>
      </c>
      <c r="S3003" t="s">
        <v>8315</v>
      </c>
      <c r="T3003" t="s">
        <v>8355</v>
      </c>
      <c r="U3003" s="19">
        <f t="shared" si="280"/>
        <v>42564.895625000005</v>
      </c>
      <c r="V3003">
        <f t="shared" si="281"/>
        <v>2016</v>
      </c>
    </row>
    <row r="3004" spans="1:22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9">
        <f t="shared" si="278"/>
        <v>41269.83625</v>
      </c>
      <c r="K3004">
        <v>1353960252</v>
      </c>
      <c r="L3004" s="19">
        <f t="shared" si="279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276"/>
        <v>109</v>
      </c>
      <c r="R3004">
        <f t="shared" si="277"/>
        <v>73.03</v>
      </c>
      <c r="S3004" t="s">
        <v>8315</v>
      </c>
      <c r="T3004" t="s">
        <v>8355</v>
      </c>
      <c r="U3004" s="19">
        <f t="shared" si="280"/>
        <v>41269.83625</v>
      </c>
      <c r="V3004">
        <f t="shared" si="281"/>
        <v>2012</v>
      </c>
    </row>
    <row r="3005" spans="1:22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9">
        <f t="shared" si="278"/>
        <v>42430.249305555553</v>
      </c>
      <c r="K3005">
        <v>1454098976</v>
      </c>
      <c r="L3005" s="19">
        <f t="shared" si="279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276"/>
        <v>101</v>
      </c>
      <c r="R3005">
        <f t="shared" si="277"/>
        <v>178.53</v>
      </c>
      <c r="S3005" t="s">
        <v>8315</v>
      </c>
      <c r="T3005" t="s">
        <v>8355</v>
      </c>
      <c r="U3005" s="19">
        <f t="shared" si="280"/>
        <v>42430.249305555553</v>
      </c>
      <c r="V3005">
        <f t="shared" si="281"/>
        <v>2016</v>
      </c>
    </row>
    <row r="3006" spans="1:22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9">
        <f t="shared" si="278"/>
        <v>41958.922731481478</v>
      </c>
      <c r="K3006">
        <v>1413493724</v>
      </c>
      <c r="L3006" s="19">
        <f t="shared" si="279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276"/>
        <v>113</v>
      </c>
      <c r="R3006">
        <f t="shared" si="277"/>
        <v>162.91</v>
      </c>
      <c r="S3006" t="s">
        <v>8315</v>
      </c>
      <c r="T3006" t="s">
        <v>8355</v>
      </c>
      <c r="U3006" s="19">
        <f t="shared" si="280"/>
        <v>41958.922731481478</v>
      </c>
      <c r="V3006">
        <f t="shared" si="281"/>
        <v>2014</v>
      </c>
    </row>
    <row r="3007" spans="1:22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9">
        <f t="shared" si="278"/>
        <v>41918.674826388888</v>
      </c>
      <c r="K3007">
        <v>1410019905</v>
      </c>
      <c r="L3007" s="19">
        <f t="shared" si="279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276"/>
        <v>120</v>
      </c>
      <c r="R3007">
        <f t="shared" si="277"/>
        <v>108.24</v>
      </c>
      <c r="S3007" t="s">
        <v>8315</v>
      </c>
      <c r="T3007" t="s">
        <v>8355</v>
      </c>
      <c r="U3007" s="19">
        <f t="shared" si="280"/>
        <v>41918.674826388888</v>
      </c>
      <c r="V3007">
        <f t="shared" si="281"/>
        <v>2014</v>
      </c>
    </row>
    <row r="3008" spans="1:22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9">
        <f t="shared" si="278"/>
        <v>41987.756840277783</v>
      </c>
      <c r="K3008">
        <v>1415988591</v>
      </c>
      <c r="L3008" s="19">
        <f t="shared" si="279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 t="shared" si="276"/>
        <v>108</v>
      </c>
      <c r="R3008">
        <f t="shared" si="277"/>
        <v>88.87</v>
      </c>
      <c r="S3008" t="s">
        <v>8315</v>
      </c>
      <c r="T3008" t="s">
        <v>8355</v>
      </c>
      <c r="U3008" s="19">
        <f t="shared" si="280"/>
        <v>41987.756840277783</v>
      </c>
      <c r="V3008">
        <f t="shared" si="281"/>
        <v>2014</v>
      </c>
    </row>
    <row r="3009" spans="1:22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9">
        <f t="shared" si="278"/>
        <v>42119.216238425928</v>
      </c>
      <c r="K3009">
        <v>1428124283</v>
      </c>
      <c r="L3009" s="19">
        <f t="shared" si="279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276"/>
        <v>180</v>
      </c>
      <c r="R3009">
        <f t="shared" si="277"/>
        <v>54</v>
      </c>
      <c r="S3009" t="s">
        <v>8315</v>
      </c>
      <c r="T3009" t="s">
        <v>8355</v>
      </c>
      <c r="U3009" s="19">
        <f t="shared" si="280"/>
        <v>42119.216238425928</v>
      </c>
      <c r="V3009">
        <f t="shared" si="281"/>
        <v>2015</v>
      </c>
    </row>
    <row r="3010" spans="1:22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9">
        <f t="shared" si="278"/>
        <v>42390.212025462963</v>
      </c>
      <c r="K3010">
        <v>1450760719</v>
      </c>
      <c r="L3010" s="19">
        <f t="shared" si="279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ref="Q3010:Q3073" si="282">ROUND(E3010/D3010*100,0)</f>
        <v>101</v>
      </c>
      <c r="R3010">
        <f t="shared" ref="R3010:R3073" si="283">IFERROR(ROUND(E3010/N3010,2),0)</f>
        <v>116.73</v>
      </c>
      <c r="S3010" t="s">
        <v>8315</v>
      </c>
      <c r="T3010" t="s">
        <v>8355</v>
      </c>
      <c r="U3010" s="19">
        <f t="shared" si="280"/>
        <v>42390.212025462963</v>
      </c>
      <c r="V3010">
        <f t="shared" si="281"/>
        <v>2015</v>
      </c>
    </row>
    <row r="3011" spans="1:22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9">
        <f t="shared" ref="J3011:J3074" si="284">(((I3011/60)/60)/24)+DATE(1970,1,1)</f>
        <v>41969.611574074079</v>
      </c>
      <c r="K3011">
        <v>1414417240</v>
      </c>
      <c r="L3011" s="19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si="282"/>
        <v>120</v>
      </c>
      <c r="R3011">
        <f t="shared" si="283"/>
        <v>233.9</v>
      </c>
      <c r="S3011" t="s">
        <v>8315</v>
      </c>
      <c r="T3011" t="s">
        <v>8355</v>
      </c>
      <c r="U3011" s="19">
        <f t="shared" ref="U3011:U3074" si="286">(((I3011/60)/60)/24)+DATE(1970,1,1)</f>
        <v>41969.611574074079</v>
      </c>
      <c r="V3011">
        <f t="shared" ref="V3011:V3074" si="287">YEAR(L3011)</f>
        <v>2014</v>
      </c>
    </row>
    <row r="3012" spans="1:22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9">
        <f t="shared" si="284"/>
        <v>42056.832395833335</v>
      </c>
      <c r="K3012">
        <v>1419364719</v>
      </c>
      <c r="L3012" s="19">
        <f t="shared" si="285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282"/>
        <v>158</v>
      </c>
      <c r="R3012">
        <f t="shared" si="283"/>
        <v>158</v>
      </c>
      <c r="S3012" t="s">
        <v>8315</v>
      </c>
      <c r="T3012" t="s">
        <v>8355</v>
      </c>
      <c r="U3012" s="19">
        <f t="shared" si="286"/>
        <v>42056.832395833335</v>
      </c>
      <c r="V3012">
        <f t="shared" si="287"/>
        <v>2014</v>
      </c>
    </row>
    <row r="3013" spans="1:22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9">
        <f t="shared" si="284"/>
        <v>42361.957638888889</v>
      </c>
      <c r="K3013">
        <v>1448536516</v>
      </c>
      <c r="L3013" s="19">
        <f t="shared" si="285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282"/>
        <v>124</v>
      </c>
      <c r="R3013">
        <f t="shared" si="283"/>
        <v>14.84</v>
      </c>
      <c r="S3013" t="s">
        <v>8315</v>
      </c>
      <c r="T3013" t="s">
        <v>8355</v>
      </c>
      <c r="U3013" s="19">
        <f t="shared" si="286"/>
        <v>42361.957638888889</v>
      </c>
      <c r="V3013">
        <f t="shared" si="287"/>
        <v>2015</v>
      </c>
    </row>
    <row r="3014" spans="1:22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9">
        <f t="shared" si="284"/>
        <v>42045.702893518523</v>
      </c>
      <c r="K3014">
        <v>1421772730</v>
      </c>
      <c r="L3014" s="19">
        <f t="shared" si="285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282"/>
        <v>117</v>
      </c>
      <c r="R3014">
        <f t="shared" si="283"/>
        <v>85.18</v>
      </c>
      <c r="S3014" t="s">
        <v>8315</v>
      </c>
      <c r="T3014" t="s">
        <v>8355</v>
      </c>
      <c r="U3014" s="19">
        <f t="shared" si="286"/>
        <v>42045.702893518523</v>
      </c>
      <c r="V3014">
        <f t="shared" si="287"/>
        <v>2015</v>
      </c>
    </row>
    <row r="3015" spans="1:22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9">
        <f t="shared" si="284"/>
        <v>42176.836215277777</v>
      </c>
      <c r="K3015">
        <v>1432325049</v>
      </c>
      <c r="L3015" s="19">
        <f t="shared" si="285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282"/>
        <v>157</v>
      </c>
      <c r="R3015">
        <f t="shared" si="283"/>
        <v>146.69</v>
      </c>
      <c r="S3015" t="s">
        <v>8315</v>
      </c>
      <c r="T3015" t="s">
        <v>8355</v>
      </c>
      <c r="U3015" s="19">
        <f t="shared" si="286"/>
        <v>42176.836215277777</v>
      </c>
      <c r="V3015">
        <f t="shared" si="287"/>
        <v>2015</v>
      </c>
    </row>
    <row r="3016" spans="1:22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9">
        <f t="shared" si="284"/>
        <v>41948.208333333336</v>
      </c>
      <c r="K3016">
        <v>1412737080</v>
      </c>
      <c r="L3016" s="19">
        <f t="shared" si="285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 t="shared" si="282"/>
        <v>113</v>
      </c>
      <c r="R3016">
        <f t="shared" si="283"/>
        <v>50.76</v>
      </c>
      <c r="S3016" t="s">
        <v>8315</v>
      </c>
      <c r="T3016" t="s">
        <v>8355</v>
      </c>
      <c r="U3016" s="19">
        <f t="shared" si="286"/>
        <v>41948.208333333336</v>
      </c>
      <c r="V3016">
        <f t="shared" si="287"/>
        <v>2014</v>
      </c>
    </row>
    <row r="3017" spans="1:22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9">
        <f t="shared" si="284"/>
        <v>41801.166666666664</v>
      </c>
      <c r="K3017">
        <v>1401125238</v>
      </c>
      <c r="L3017" s="19">
        <f t="shared" si="285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282"/>
        <v>103</v>
      </c>
      <c r="R3017">
        <f t="shared" si="283"/>
        <v>87.7</v>
      </c>
      <c r="S3017" t="s">
        <v>8315</v>
      </c>
      <c r="T3017" t="s">
        <v>8355</v>
      </c>
      <c r="U3017" s="19">
        <f t="shared" si="286"/>
        <v>41801.166666666664</v>
      </c>
      <c r="V3017">
        <f t="shared" si="287"/>
        <v>2014</v>
      </c>
    </row>
    <row r="3018" spans="1:22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9">
        <f t="shared" si="284"/>
        <v>41838.548055555555</v>
      </c>
      <c r="K3018">
        <v>1400504952</v>
      </c>
      <c r="L3018" s="19">
        <f t="shared" si="285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282"/>
        <v>103</v>
      </c>
      <c r="R3018">
        <f t="shared" si="283"/>
        <v>242.28</v>
      </c>
      <c r="S3018" t="s">
        <v>8315</v>
      </c>
      <c r="T3018" t="s">
        <v>8355</v>
      </c>
      <c r="U3018" s="19">
        <f t="shared" si="286"/>
        <v>41838.548055555555</v>
      </c>
      <c r="V3018">
        <f t="shared" si="287"/>
        <v>2014</v>
      </c>
    </row>
    <row r="3019" spans="1:22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9">
        <f t="shared" si="284"/>
        <v>41871.850034722222</v>
      </c>
      <c r="K3019">
        <v>1405974243</v>
      </c>
      <c r="L3019" s="19">
        <f t="shared" si="285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282"/>
        <v>106</v>
      </c>
      <c r="R3019">
        <f t="shared" si="283"/>
        <v>146.44999999999999</v>
      </c>
      <c r="S3019" t="s">
        <v>8315</v>
      </c>
      <c r="T3019" t="s">
        <v>8355</v>
      </c>
      <c r="U3019" s="19">
        <f t="shared" si="286"/>
        <v>41871.850034722222</v>
      </c>
      <c r="V3019">
        <f t="shared" si="287"/>
        <v>2014</v>
      </c>
    </row>
    <row r="3020" spans="1:22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9">
        <f t="shared" si="284"/>
        <v>42205.916666666672</v>
      </c>
      <c r="K3020">
        <v>1433747376</v>
      </c>
      <c r="L3020" s="19">
        <f t="shared" si="285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 t="shared" si="282"/>
        <v>101</v>
      </c>
      <c r="R3020">
        <f t="shared" si="283"/>
        <v>103.17</v>
      </c>
      <c r="S3020" t="s">
        <v>8315</v>
      </c>
      <c r="T3020" t="s">
        <v>8355</v>
      </c>
      <c r="U3020" s="19">
        <f t="shared" si="286"/>
        <v>42205.916666666672</v>
      </c>
      <c r="V3020">
        <f t="shared" si="287"/>
        <v>2015</v>
      </c>
    </row>
    <row r="3021" spans="1:22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9">
        <f t="shared" si="284"/>
        <v>41786.125</v>
      </c>
      <c r="K3021">
        <v>1398801620</v>
      </c>
      <c r="L3021" s="19">
        <f t="shared" si="285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282"/>
        <v>121</v>
      </c>
      <c r="R3021">
        <f t="shared" si="283"/>
        <v>80.459999999999994</v>
      </c>
      <c r="S3021" t="s">
        <v>8315</v>
      </c>
      <c r="T3021" t="s">
        <v>8355</v>
      </c>
      <c r="U3021" s="19">
        <f t="shared" si="286"/>
        <v>41786.125</v>
      </c>
      <c r="V3021">
        <f t="shared" si="287"/>
        <v>2014</v>
      </c>
    </row>
    <row r="3022" spans="1:22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9">
        <f t="shared" si="284"/>
        <v>42230.846446759257</v>
      </c>
      <c r="K3022">
        <v>1434399533</v>
      </c>
      <c r="L3022" s="19">
        <f t="shared" si="285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282"/>
        <v>101</v>
      </c>
      <c r="R3022">
        <f t="shared" si="283"/>
        <v>234.67</v>
      </c>
      <c r="S3022" t="s">
        <v>8315</v>
      </c>
      <c r="T3022" t="s">
        <v>8355</v>
      </c>
      <c r="U3022" s="19">
        <f t="shared" si="286"/>
        <v>42230.846446759257</v>
      </c>
      <c r="V3022">
        <f t="shared" si="287"/>
        <v>2015</v>
      </c>
    </row>
    <row r="3023" spans="1:22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9">
        <f t="shared" si="284"/>
        <v>42696.249305555553</v>
      </c>
      <c r="K3023">
        <v>1476715869</v>
      </c>
      <c r="L3023" s="19">
        <f t="shared" si="285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282"/>
        <v>116</v>
      </c>
      <c r="R3023">
        <f t="shared" si="283"/>
        <v>50.69</v>
      </c>
      <c r="S3023" t="s">
        <v>8315</v>
      </c>
      <c r="T3023" t="s">
        <v>8355</v>
      </c>
      <c r="U3023" s="19">
        <f t="shared" si="286"/>
        <v>42696.249305555553</v>
      </c>
      <c r="V3023">
        <f t="shared" si="287"/>
        <v>2016</v>
      </c>
    </row>
    <row r="3024" spans="1:22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9">
        <f t="shared" si="284"/>
        <v>42609.95380787037</v>
      </c>
      <c r="K3024">
        <v>1468450409</v>
      </c>
      <c r="L3024" s="19">
        <f t="shared" si="285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282"/>
        <v>101</v>
      </c>
      <c r="R3024">
        <f t="shared" si="283"/>
        <v>162.71</v>
      </c>
      <c r="S3024" t="s">
        <v>8315</v>
      </c>
      <c r="T3024" t="s">
        <v>8355</v>
      </c>
      <c r="U3024" s="19">
        <f t="shared" si="286"/>
        <v>42609.95380787037</v>
      </c>
      <c r="V3024">
        <f t="shared" si="287"/>
        <v>2016</v>
      </c>
    </row>
    <row r="3025" spans="1:22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9">
        <f t="shared" si="284"/>
        <v>42166.675763888896</v>
      </c>
      <c r="K3025">
        <v>1430151186</v>
      </c>
      <c r="L3025" s="19">
        <f t="shared" si="285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 t="shared" si="282"/>
        <v>103</v>
      </c>
      <c r="R3025">
        <f t="shared" si="283"/>
        <v>120.17</v>
      </c>
      <c r="S3025" t="s">
        <v>8315</v>
      </c>
      <c r="T3025" t="s">
        <v>8355</v>
      </c>
      <c r="U3025" s="19">
        <f t="shared" si="286"/>
        <v>42166.675763888896</v>
      </c>
      <c r="V3025">
        <f t="shared" si="287"/>
        <v>2015</v>
      </c>
    </row>
    <row r="3026" spans="1:22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9">
        <f t="shared" si="284"/>
        <v>41188.993923611109</v>
      </c>
      <c r="K3026">
        <v>1346975475</v>
      </c>
      <c r="L3026" s="19">
        <f t="shared" si="285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282"/>
        <v>246</v>
      </c>
      <c r="R3026">
        <f t="shared" si="283"/>
        <v>67.7</v>
      </c>
      <c r="S3026" t="s">
        <v>8315</v>
      </c>
      <c r="T3026" t="s">
        <v>8355</v>
      </c>
      <c r="U3026" s="19">
        <f t="shared" si="286"/>
        <v>41188.993923611109</v>
      </c>
      <c r="V3026">
        <f t="shared" si="287"/>
        <v>2012</v>
      </c>
    </row>
    <row r="3027" spans="1:22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9">
        <f t="shared" si="284"/>
        <v>41789.666666666664</v>
      </c>
      <c r="K3027">
        <v>1399032813</v>
      </c>
      <c r="L3027" s="19">
        <f t="shared" si="285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282"/>
        <v>302</v>
      </c>
      <c r="R3027">
        <f t="shared" si="283"/>
        <v>52.1</v>
      </c>
      <c r="S3027" t="s">
        <v>8315</v>
      </c>
      <c r="T3027" t="s">
        <v>8355</v>
      </c>
      <c r="U3027" s="19">
        <f t="shared" si="286"/>
        <v>41789.666666666664</v>
      </c>
      <c r="V3027">
        <f t="shared" si="287"/>
        <v>2014</v>
      </c>
    </row>
    <row r="3028" spans="1:22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9">
        <f t="shared" si="284"/>
        <v>42797.459398148145</v>
      </c>
      <c r="K3028">
        <v>1487329292</v>
      </c>
      <c r="L3028" s="19">
        <f t="shared" si="285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282"/>
        <v>143</v>
      </c>
      <c r="R3028">
        <f t="shared" si="283"/>
        <v>51.6</v>
      </c>
      <c r="S3028" t="s">
        <v>8315</v>
      </c>
      <c r="T3028" t="s">
        <v>8355</v>
      </c>
      <c r="U3028" s="19">
        <f t="shared" si="286"/>
        <v>42797.459398148145</v>
      </c>
      <c r="V3028">
        <f t="shared" si="287"/>
        <v>2017</v>
      </c>
    </row>
    <row r="3029" spans="1:22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9">
        <f t="shared" si="284"/>
        <v>42083.662627314814</v>
      </c>
      <c r="K3029">
        <v>1424278451</v>
      </c>
      <c r="L3029" s="19">
        <f t="shared" si="285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282"/>
        <v>131</v>
      </c>
      <c r="R3029">
        <f t="shared" si="283"/>
        <v>164.3</v>
      </c>
      <c r="S3029" t="s">
        <v>8315</v>
      </c>
      <c r="T3029" t="s">
        <v>8355</v>
      </c>
      <c r="U3029" s="19">
        <f t="shared" si="286"/>
        <v>42083.662627314814</v>
      </c>
      <c r="V3029">
        <f t="shared" si="287"/>
        <v>2015</v>
      </c>
    </row>
    <row r="3030" spans="1:22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9">
        <f t="shared" si="284"/>
        <v>42597.264178240745</v>
      </c>
      <c r="K3030">
        <v>1468650025</v>
      </c>
      <c r="L3030" s="19">
        <f t="shared" si="285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282"/>
        <v>168</v>
      </c>
      <c r="R3030">
        <f t="shared" si="283"/>
        <v>84.86</v>
      </c>
      <c r="S3030" t="s">
        <v>8315</v>
      </c>
      <c r="T3030" t="s">
        <v>8355</v>
      </c>
      <c r="U3030" s="19">
        <f t="shared" si="286"/>
        <v>42597.264178240745</v>
      </c>
      <c r="V3030">
        <f t="shared" si="287"/>
        <v>2016</v>
      </c>
    </row>
    <row r="3031" spans="1:22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9">
        <f t="shared" si="284"/>
        <v>41961.190972222219</v>
      </c>
      <c r="K3031">
        <v>1413824447</v>
      </c>
      <c r="L3031" s="19">
        <f t="shared" si="285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282"/>
        <v>110</v>
      </c>
      <c r="R3031">
        <f t="shared" si="283"/>
        <v>94.55</v>
      </c>
      <c r="S3031" t="s">
        <v>8315</v>
      </c>
      <c r="T3031" t="s">
        <v>8355</v>
      </c>
      <c r="U3031" s="19">
        <f t="shared" si="286"/>
        <v>41961.190972222219</v>
      </c>
      <c r="V3031">
        <f t="shared" si="287"/>
        <v>2014</v>
      </c>
    </row>
    <row r="3032" spans="1:22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9">
        <f t="shared" si="284"/>
        <v>42263.747349537036</v>
      </c>
      <c r="K3032">
        <v>1439834171</v>
      </c>
      <c r="L3032" s="19">
        <f t="shared" si="285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282"/>
        <v>107</v>
      </c>
      <c r="R3032">
        <f t="shared" si="283"/>
        <v>45.54</v>
      </c>
      <c r="S3032" t="s">
        <v>8315</v>
      </c>
      <c r="T3032" t="s">
        <v>8355</v>
      </c>
      <c r="U3032" s="19">
        <f t="shared" si="286"/>
        <v>42263.747349537036</v>
      </c>
      <c r="V3032">
        <f t="shared" si="287"/>
        <v>2015</v>
      </c>
    </row>
    <row r="3033" spans="1:22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9">
        <f t="shared" si="284"/>
        <v>42657.882488425923</v>
      </c>
      <c r="K3033">
        <v>1471295447</v>
      </c>
      <c r="L3033" s="19">
        <f t="shared" si="285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282"/>
        <v>100</v>
      </c>
      <c r="R3033">
        <f t="shared" si="283"/>
        <v>51.72</v>
      </c>
      <c r="S3033" t="s">
        <v>8315</v>
      </c>
      <c r="T3033" t="s">
        <v>8355</v>
      </c>
      <c r="U3033" s="19">
        <f t="shared" si="286"/>
        <v>42657.882488425923</v>
      </c>
      <c r="V3033">
        <f t="shared" si="287"/>
        <v>2016</v>
      </c>
    </row>
    <row r="3034" spans="1:22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9">
        <f t="shared" si="284"/>
        <v>42258.044664351852</v>
      </c>
      <c r="K3034">
        <v>1439341459</v>
      </c>
      <c r="L3034" s="19">
        <f t="shared" si="285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282"/>
        <v>127</v>
      </c>
      <c r="R3034">
        <f t="shared" si="283"/>
        <v>50.88</v>
      </c>
      <c r="S3034" t="s">
        <v>8315</v>
      </c>
      <c r="T3034" t="s">
        <v>8355</v>
      </c>
      <c r="U3034" s="19">
        <f t="shared" si="286"/>
        <v>42258.044664351852</v>
      </c>
      <c r="V3034">
        <f t="shared" si="287"/>
        <v>2015</v>
      </c>
    </row>
    <row r="3035" spans="1:22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9">
        <f t="shared" si="284"/>
        <v>42600.110243055555</v>
      </c>
      <c r="K3035">
        <v>1468895925</v>
      </c>
      <c r="L3035" s="19">
        <f t="shared" si="285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282"/>
        <v>147</v>
      </c>
      <c r="R3035">
        <f t="shared" si="283"/>
        <v>191.13</v>
      </c>
      <c r="S3035" t="s">
        <v>8315</v>
      </c>
      <c r="T3035" t="s">
        <v>8355</v>
      </c>
      <c r="U3035" s="19">
        <f t="shared" si="286"/>
        <v>42600.110243055555</v>
      </c>
      <c r="V3035">
        <f t="shared" si="287"/>
        <v>2016</v>
      </c>
    </row>
    <row r="3036" spans="1:22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9">
        <f t="shared" si="284"/>
        <v>42675.165972222225</v>
      </c>
      <c r="K3036">
        <v>1475326255</v>
      </c>
      <c r="L3036" s="19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282"/>
        <v>113</v>
      </c>
      <c r="R3036">
        <f t="shared" si="283"/>
        <v>89.31</v>
      </c>
      <c r="S3036" t="s">
        <v>8315</v>
      </c>
      <c r="T3036" t="s">
        <v>8355</v>
      </c>
      <c r="U3036" s="19">
        <f t="shared" si="286"/>
        <v>42675.165972222225</v>
      </c>
      <c r="V3036">
        <f t="shared" si="287"/>
        <v>2016</v>
      </c>
    </row>
    <row r="3037" spans="1:22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9">
        <f t="shared" si="284"/>
        <v>41398.560289351852</v>
      </c>
      <c r="K3037">
        <v>1365082009</v>
      </c>
      <c r="L3037" s="19">
        <f t="shared" si="285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282"/>
        <v>109</v>
      </c>
      <c r="R3037">
        <f t="shared" si="283"/>
        <v>88.59</v>
      </c>
      <c r="S3037" t="s">
        <v>8315</v>
      </c>
      <c r="T3037" t="s">
        <v>8355</v>
      </c>
      <c r="U3037" s="19">
        <f t="shared" si="286"/>
        <v>41398.560289351852</v>
      </c>
      <c r="V3037">
        <f t="shared" si="287"/>
        <v>2013</v>
      </c>
    </row>
    <row r="3038" spans="1:22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9">
        <f t="shared" si="284"/>
        <v>41502.499305555553</v>
      </c>
      <c r="K3038">
        <v>1373568644</v>
      </c>
      <c r="L3038" s="19">
        <f t="shared" si="285"/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282"/>
        <v>127</v>
      </c>
      <c r="R3038">
        <f t="shared" si="283"/>
        <v>96.3</v>
      </c>
      <c r="S3038" t="s">
        <v>8315</v>
      </c>
      <c r="T3038" t="s">
        <v>8355</v>
      </c>
      <c r="U3038" s="19">
        <f t="shared" si="286"/>
        <v>41502.499305555553</v>
      </c>
      <c r="V3038">
        <f t="shared" si="287"/>
        <v>2013</v>
      </c>
    </row>
    <row r="3039" spans="1:22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9">
        <f t="shared" si="284"/>
        <v>40453.207638888889</v>
      </c>
      <c r="K3039">
        <v>1279574773</v>
      </c>
      <c r="L3039" s="19">
        <f t="shared" si="285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282"/>
        <v>213</v>
      </c>
      <c r="R3039">
        <f t="shared" si="283"/>
        <v>33.31</v>
      </c>
      <c r="S3039" t="s">
        <v>8315</v>
      </c>
      <c r="T3039" t="s">
        <v>8355</v>
      </c>
      <c r="U3039" s="19">
        <f t="shared" si="286"/>
        <v>40453.207638888889</v>
      </c>
      <c r="V3039">
        <f t="shared" si="287"/>
        <v>2010</v>
      </c>
    </row>
    <row r="3040" spans="1:22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9">
        <f t="shared" si="284"/>
        <v>42433.252280092594</v>
      </c>
      <c r="K3040">
        <v>1451887397</v>
      </c>
      <c r="L3040" s="19">
        <f t="shared" si="285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282"/>
        <v>101</v>
      </c>
      <c r="R3040">
        <f t="shared" si="283"/>
        <v>37.22</v>
      </c>
      <c r="S3040" t="s">
        <v>8315</v>
      </c>
      <c r="T3040" t="s">
        <v>8355</v>
      </c>
      <c r="U3040" s="19">
        <f t="shared" si="286"/>
        <v>42433.252280092594</v>
      </c>
      <c r="V3040">
        <f t="shared" si="287"/>
        <v>2016</v>
      </c>
    </row>
    <row r="3041" spans="1:22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9">
        <f t="shared" si="284"/>
        <v>41637.332638888889</v>
      </c>
      <c r="K3041">
        <v>1386011038</v>
      </c>
      <c r="L3041" s="19">
        <f t="shared" si="285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282"/>
        <v>109</v>
      </c>
      <c r="R3041">
        <f t="shared" si="283"/>
        <v>92.13</v>
      </c>
      <c r="S3041" t="s">
        <v>8315</v>
      </c>
      <c r="T3041" t="s">
        <v>8355</v>
      </c>
      <c r="U3041" s="19">
        <f t="shared" si="286"/>
        <v>41637.332638888889</v>
      </c>
      <c r="V3041">
        <f t="shared" si="287"/>
        <v>2013</v>
      </c>
    </row>
    <row r="3042" spans="1:22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9">
        <f t="shared" si="284"/>
        <v>42181.958333333328</v>
      </c>
      <c r="K3042">
        <v>1434999621</v>
      </c>
      <c r="L3042" s="19">
        <f t="shared" si="285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282"/>
        <v>108</v>
      </c>
      <c r="R3042">
        <f t="shared" si="283"/>
        <v>76.790000000000006</v>
      </c>
      <c r="S3042" t="s">
        <v>8315</v>
      </c>
      <c r="T3042" t="s">
        <v>8355</v>
      </c>
      <c r="U3042" s="19">
        <f t="shared" si="286"/>
        <v>42181.958333333328</v>
      </c>
      <c r="V3042">
        <f t="shared" si="287"/>
        <v>2015</v>
      </c>
    </row>
    <row r="3043" spans="1:22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9">
        <f t="shared" si="284"/>
        <v>42389.868611111116</v>
      </c>
      <c r="K3043">
        <v>1450731048</v>
      </c>
      <c r="L3043" s="19">
        <f t="shared" si="285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282"/>
        <v>110</v>
      </c>
      <c r="R3043">
        <f t="shared" si="283"/>
        <v>96.53</v>
      </c>
      <c r="S3043" t="s">
        <v>8315</v>
      </c>
      <c r="T3043" t="s">
        <v>8355</v>
      </c>
      <c r="U3043" s="19">
        <f t="shared" si="286"/>
        <v>42389.868611111116</v>
      </c>
      <c r="V3043">
        <f t="shared" si="287"/>
        <v>2015</v>
      </c>
    </row>
    <row r="3044" spans="1:22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9">
        <f t="shared" si="284"/>
        <v>42283.688043981485</v>
      </c>
      <c r="K3044">
        <v>1441557047</v>
      </c>
      <c r="L3044" s="19">
        <f t="shared" si="285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282"/>
        <v>128</v>
      </c>
      <c r="R3044">
        <f t="shared" si="283"/>
        <v>51.89</v>
      </c>
      <c r="S3044" t="s">
        <v>8315</v>
      </c>
      <c r="T3044" t="s">
        <v>8355</v>
      </c>
      <c r="U3044" s="19">
        <f t="shared" si="286"/>
        <v>42283.688043981485</v>
      </c>
      <c r="V3044">
        <f t="shared" si="287"/>
        <v>2015</v>
      </c>
    </row>
    <row r="3045" spans="1:22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9">
        <f t="shared" si="284"/>
        <v>42110.118055555555</v>
      </c>
      <c r="K3045">
        <v>1426815699</v>
      </c>
      <c r="L3045" s="19">
        <f t="shared" si="285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282"/>
        <v>110</v>
      </c>
      <c r="R3045">
        <f t="shared" si="283"/>
        <v>128.91</v>
      </c>
      <c r="S3045" t="s">
        <v>8315</v>
      </c>
      <c r="T3045" t="s">
        <v>8355</v>
      </c>
      <c r="U3045" s="19">
        <f t="shared" si="286"/>
        <v>42110.118055555555</v>
      </c>
      <c r="V3045">
        <f t="shared" si="287"/>
        <v>2015</v>
      </c>
    </row>
    <row r="3046" spans="1:22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9">
        <f t="shared" si="284"/>
        <v>42402.7268287037</v>
      </c>
      <c r="K3046">
        <v>1453137998</v>
      </c>
      <c r="L3046" s="19">
        <f t="shared" si="285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282"/>
        <v>109</v>
      </c>
      <c r="R3046">
        <f t="shared" si="283"/>
        <v>84.11</v>
      </c>
      <c r="S3046" t="s">
        <v>8315</v>
      </c>
      <c r="T3046" t="s">
        <v>8355</v>
      </c>
      <c r="U3046" s="19">
        <f t="shared" si="286"/>
        <v>42402.7268287037</v>
      </c>
      <c r="V3046">
        <f t="shared" si="287"/>
        <v>2016</v>
      </c>
    </row>
    <row r="3047" spans="1:22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9">
        <f t="shared" si="284"/>
        <v>41873.155729166669</v>
      </c>
      <c r="K3047">
        <v>1406087055</v>
      </c>
      <c r="L3047" s="19">
        <f t="shared" si="285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282"/>
        <v>133</v>
      </c>
      <c r="R3047">
        <f t="shared" si="283"/>
        <v>82.94</v>
      </c>
      <c r="S3047" t="s">
        <v>8315</v>
      </c>
      <c r="T3047" t="s">
        <v>8355</v>
      </c>
      <c r="U3047" s="19">
        <f t="shared" si="286"/>
        <v>41873.155729166669</v>
      </c>
      <c r="V3047">
        <f t="shared" si="287"/>
        <v>2014</v>
      </c>
    </row>
    <row r="3048" spans="1:22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9">
        <f t="shared" si="284"/>
        <v>41892.202777777777</v>
      </c>
      <c r="K3048">
        <v>1407784586</v>
      </c>
      <c r="L3048" s="19">
        <f t="shared" si="285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282"/>
        <v>191</v>
      </c>
      <c r="R3048">
        <f t="shared" si="283"/>
        <v>259.95</v>
      </c>
      <c r="S3048" t="s">
        <v>8315</v>
      </c>
      <c r="T3048" t="s">
        <v>8355</v>
      </c>
      <c r="U3048" s="19">
        <f t="shared" si="286"/>
        <v>41892.202777777777</v>
      </c>
      <c r="V3048">
        <f t="shared" si="287"/>
        <v>2014</v>
      </c>
    </row>
    <row r="3049" spans="1:22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9">
        <f t="shared" si="284"/>
        <v>42487.552777777775</v>
      </c>
      <c r="K3049">
        <v>1457999054</v>
      </c>
      <c r="L3049" s="19">
        <f t="shared" si="285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282"/>
        <v>149</v>
      </c>
      <c r="R3049">
        <f t="shared" si="283"/>
        <v>37.25</v>
      </c>
      <c r="S3049" t="s">
        <v>8315</v>
      </c>
      <c r="T3049" t="s">
        <v>8355</v>
      </c>
      <c r="U3049" s="19">
        <f t="shared" si="286"/>
        <v>42487.552777777775</v>
      </c>
      <c r="V3049">
        <f t="shared" si="287"/>
        <v>2016</v>
      </c>
    </row>
    <row r="3050" spans="1:22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9">
        <f t="shared" si="284"/>
        <v>42004.890277777777</v>
      </c>
      <c r="K3050">
        <v>1417556262</v>
      </c>
      <c r="L3050" s="19">
        <f t="shared" si="285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 t="shared" si="282"/>
        <v>166</v>
      </c>
      <c r="R3050">
        <f t="shared" si="283"/>
        <v>177.02</v>
      </c>
      <c r="S3050" t="s">
        <v>8315</v>
      </c>
      <c r="T3050" t="s">
        <v>8355</v>
      </c>
      <c r="U3050" s="19">
        <f t="shared" si="286"/>
        <v>42004.890277777777</v>
      </c>
      <c r="V3050">
        <f t="shared" si="287"/>
        <v>2014</v>
      </c>
    </row>
    <row r="3051" spans="1:22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9">
        <f t="shared" si="284"/>
        <v>42169.014525462961</v>
      </c>
      <c r="K3051">
        <v>1431649255</v>
      </c>
      <c r="L3051" s="19">
        <f t="shared" si="285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282"/>
        <v>107</v>
      </c>
      <c r="R3051">
        <f t="shared" si="283"/>
        <v>74.069999999999993</v>
      </c>
      <c r="S3051" t="s">
        <v>8315</v>
      </c>
      <c r="T3051" t="s">
        <v>8355</v>
      </c>
      <c r="U3051" s="19">
        <f t="shared" si="286"/>
        <v>42169.014525462961</v>
      </c>
      <c r="V3051">
        <f t="shared" si="287"/>
        <v>2015</v>
      </c>
    </row>
    <row r="3052" spans="1:22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9">
        <f t="shared" si="284"/>
        <v>42495.16851851852</v>
      </c>
      <c r="K3052">
        <v>1459828960</v>
      </c>
      <c r="L3052" s="19">
        <f t="shared" si="285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282"/>
        <v>106</v>
      </c>
      <c r="R3052">
        <f t="shared" si="283"/>
        <v>70.67</v>
      </c>
      <c r="S3052" t="s">
        <v>8315</v>
      </c>
      <c r="T3052" t="s">
        <v>8355</v>
      </c>
      <c r="U3052" s="19">
        <f t="shared" si="286"/>
        <v>42495.16851851852</v>
      </c>
      <c r="V3052">
        <f t="shared" si="287"/>
        <v>2016</v>
      </c>
    </row>
    <row r="3053" spans="1:22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9">
        <f t="shared" si="284"/>
        <v>42774.416030092587</v>
      </c>
      <c r="K3053">
        <v>1483955945</v>
      </c>
      <c r="L3053" s="19">
        <f t="shared" si="285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 t="shared" si="282"/>
        <v>24</v>
      </c>
      <c r="R3053">
        <f t="shared" si="283"/>
        <v>23.63</v>
      </c>
      <c r="S3053" t="s">
        <v>8315</v>
      </c>
      <c r="T3053" t="s">
        <v>8355</v>
      </c>
      <c r="U3053" s="19">
        <f t="shared" si="286"/>
        <v>42774.416030092587</v>
      </c>
      <c r="V3053">
        <f t="shared" si="287"/>
        <v>2017</v>
      </c>
    </row>
    <row r="3054" spans="1:22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9">
        <f t="shared" si="284"/>
        <v>42152.665972222225</v>
      </c>
      <c r="K3054">
        <v>1430237094</v>
      </c>
      <c r="L3054" s="19">
        <f t="shared" si="285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 t="shared" si="282"/>
        <v>0</v>
      </c>
      <c r="R3054">
        <f t="shared" si="283"/>
        <v>37.5</v>
      </c>
      <c r="S3054" t="s">
        <v>8315</v>
      </c>
      <c r="T3054" t="s">
        <v>8355</v>
      </c>
      <c r="U3054" s="19">
        <f t="shared" si="286"/>
        <v>42152.665972222225</v>
      </c>
      <c r="V3054">
        <f t="shared" si="287"/>
        <v>2015</v>
      </c>
    </row>
    <row r="3055" spans="1:22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9">
        <f t="shared" si="284"/>
        <v>41914.165972222225</v>
      </c>
      <c r="K3055">
        <v>1407781013</v>
      </c>
      <c r="L3055" s="19">
        <f t="shared" si="285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 t="shared" si="282"/>
        <v>0</v>
      </c>
      <c r="R3055">
        <f t="shared" si="283"/>
        <v>13.33</v>
      </c>
      <c r="S3055" t="s">
        <v>8315</v>
      </c>
      <c r="T3055" t="s">
        <v>8355</v>
      </c>
      <c r="U3055" s="19">
        <f t="shared" si="286"/>
        <v>41914.165972222225</v>
      </c>
      <c r="V3055">
        <f t="shared" si="287"/>
        <v>2014</v>
      </c>
    </row>
    <row r="3056" spans="1:22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9">
        <f t="shared" si="284"/>
        <v>42065.044444444444</v>
      </c>
      <c r="K3056">
        <v>1422043154</v>
      </c>
      <c r="L3056" s="19">
        <f t="shared" si="285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 t="shared" si="282"/>
        <v>0</v>
      </c>
      <c r="R3056">
        <f t="shared" si="283"/>
        <v>0</v>
      </c>
      <c r="S3056" t="s">
        <v>8315</v>
      </c>
      <c r="T3056" t="s">
        <v>8355</v>
      </c>
      <c r="U3056" s="19">
        <f t="shared" si="286"/>
        <v>42065.044444444444</v>
      </c>
      <c r="V3056">
        <f t="shared" si="287"/>
        <v>2015</v>
      </c>
    </row>
    <row r="3057" spans="1:22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9">
        <f t="shared" si="284"/>
        <v>42013.95821759259</v>
      </c>
      <c r="K3057">
        <v>1415660390</v>
      </c>
      <c r="L3057" s="19">
        <f t="shared" si="285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282"/>
        <v>0</v>
      </c>
      <c r="R3057">
        <f t="shared" si="283"/>
        <v>1</v>
      </c>
      <c r="S3057" t="s">
        <v>8315</v>
      </c>
      <c r="T3057" t="s">
        <v>8355</v>
      </c>
      <c r="U3057" s="19">
        <f t="shared" si="286"/>
        <v>42013.95821759259</v>
      </c>
      <c r="V3057">
        <f t="shared" si="287"/>
        <v>2014</v>
      </c>
    </row>
    <row r="3058" spans="1:22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9">
        <f t="shared" si="284"/>
        <v>41911.636388888888</v>
      </c>
      <c r="K3058">
        <v>1406819784</v>
      </c>
      <c r="L3058" s="19">
        <f t="shared" si="285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282"/>
        <v>0</v>
      </c>
      <c r="R3058">
        <f t="shared" si="283"/>
        <v>0</v>
      </c>
      <c r="S3058" t="s">
        <v>8315</v>
      </c>
      <c r="T3058" t="s">
        <v>8355</v>
      </c>
      <c r="U3058" s="19">
        <f t="shared" si="286"/>
        <v>41911.636388888888</v>
      </c>
      <c r="V3058">
        <f t="shared" si="287"/>
        <v>2014</v>
      </c>
    </row>
    <row r="3059" spans="1:22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9">
        <f t="shared" si="284"/>
        <v>42463.608923611115</v>
      </c>
      <c r="K3059">
        <v>1457105811</v>
      </c>
      <c r="L3059" s="19">
        <f t="shared" si="285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 t="shared" si="282"/>
        <v>0</v>
      </c>
      <c r="R3059">
        <f t="shared" si="283"/>
        <v>0</v>
      </c>
      <c r="S3059" t="s">
        <v>8315</v>
      </c>
      <c r="T3059" t="s">
        <v>8355</v>
      </c>
      <c r="U3059" s="19">
        <f t="shared" si="286"/>
        <v>42463.608923611115</v>
      </c>
      <c r="V3059">
        <f t="shared" si="287"/>
        <v>2016</v>
      </c>
    </row>
    <row r="3060" spans="1:22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9">
        <f t="shared" si="284"/>
        <v>42510.374305555553</v>
      </c>
      <c r="K3060">
        <v>1459414740</v>
      </c>
      <c r="L3060" s="19">
        <f t="shared" si="285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282"/>
        <v>0</v>
      </c>
      <c r="R3060">
        <f t="shared" si="283"/>
        <v>1</v>
      </c>
      <c r="S3060" t="s">
        <v>8315</v>
      </c>
      <c r="T3060" t="s">
        <v>8355</v>
      </c>
      <c r="U3060" s="19">
        <f t="shared" si="286"/>
        <v>42510.374305555553</v>
      </c>
      <c r="V3060">
        <f t="shared" si="287"/>
        <v>2016</v>
      </c>
    </row>
    <row r="3061" spans="1:22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9">
        <f t="shared" si="284"/>
        <v>41859.935717592591</v>
      </c>
      <c r="K3061">
        <v>1404944846</v>
      </c>
      <c r="L3061" s="19">
        <f t="shared" si="285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282"/>
        <v>3</v>
      </c>
      <c r="R3061">
        <f t="shared" si="283"/>
        <v>41</v>
      </c>
      <c r="S3061" t="s">
        <v>8315</v>
      </c>
      <c r="T3061" t="s">
        <v>8355</v>
      </c>
      <c r="U3061" s="19">
        <f t="shared" si="286"/>
        <v>41859.935717592591</v>
      </c>
      <c r="V3061">
        <f t="shared" si="287"/>
        <v>2014</v>
      </c>
    </row>
    <row r="3062" spans="1:22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9">
        <f t="shared" si="284"/>
        <v>42275.274699074071</v>
      </c>
      <c r="K3062">
        <v>1440830134</v>
      </c>
      <c r="L3062" s="19">
        <f t="shared" si="285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282"/>
        <v>0</v>
      </c>
      <c r="R3062">
        <f t="shared" si="283"/>
        <v>55.83</v>
      </c>
      <c r="S3062" t="s">
        <v>8315</v>
      </c>
      <c r="T3062" t="s">
        <v>8355</v>
      </c>
      <c r="U3062" s="19">
        <f t="shared" si="286"/>
        <v>42275.274699074071</v>
      </c>
      <c r="V3062">
        <f t="shared" si="287"/>
        <v>2015</v>
      </c>
    </row>
    <row r="3063" spans="1:22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9">
        <f t="shared" si="284"/>
        <v>41864.784120370372</v>
      </c>
      <c r="K3063">
        <v>1405363748</v>
      </c>
      <c r="L3063" s="19">
        <f t="shared" si="285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282"/>
        <v>0</v>
      </c>
      <c r="R3063">
        <f t="shared" si="283"/>
        <v>0</v>
      </c>
      <c r="S3063" t="s">
        <v>8315</v>
      </c>
      <c r="T3063" t="s">
        <v>8355</v>
      </c>
      <c r="U3063" s="19">
        <f t="shared" si="286"/>
        <v>41864.784120370372</v>
      </c>
      <c r="V3063">
        <f t="shared" si="287"/>
        <v>2014</v>
      </c>
    </row>
    <row r="3064" spans="1:22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9">
        <f t="shared" si="284"/>
        <v>42277.75</v>
      </c>
      <c r="K3064">
        <v>1441111892</v>
      </c>
      <c r="L3064" s="19">
        <f t="shared" si="285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282"/>
        <v>67</v>
      </c>
      <c r="R3064">
        <f t="shared" si="283"/>
        <v>99.76</v>
      </c>
      <c r="S3064" t="s">
        <v>8315</v>
      </c>
      <c r="T3064" t="s">
        <v>8355</v>
      </c>
      <c r="U3064" s="19">
        <f t="shared" si="286"/>
        <v>42277.75</v>
      </c>
      <c r="V3064">
        <f t="shared" si="287"/>
        <v>2015</v>
      </c>
    </row>
    <row r="3065" spans="1:22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9">
        <f t="shared" si="284"/>
        <v>42665.922893518517</v>
      </c>
      <c r="K3065">
        <v>1474150138</v>
      </c>
      <c r="L3065" s="19">
        <f t="shared" si="285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 t="shared" si="282"/>
        <v>20</v>
      </c>
      <c r="R3065">
        <f t="shared" si="283"/>
        <v>25.52</v>
      </c>
      <c r="S3065" t="s">
        <v>8315</v>
      </c>
      <c r="T3065" t="s">
        <v>8355</v>
      </c>
      <c r="U3065" s="19">
        <f t="shared" si="286"/>
        <v>42665.922893518517</v>
      </c>
      <c r="V3065">
        <f t="shared" si="287"/>
        <v>2016</v>
      </c>
    </row>
    <row r="3066" spans="1:22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9">
        <f t="shared" si="284"/>
        <v>42330.290972222225</v>
      </c>
      <c r="K3066">
        <v>1445483246</v>
      </c>
      <c r="L3066" s="19">
        <f t="shared" si="285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282"/>
        <v>11</v>
      </c>
      <c r="R3066">
        <f t="shared" si="283"/>
        <v>117.65</v>
      </c>
      <c r="S3066" t="s">
        <v>8315</v>
      </c>
      <c r="T3066" t="s">
        <v>8355</v>
      </c>
      <c r="U3066" s="19">
        <f t="shared" si="286"/>
        <v>42330.290972222225</v>
      </c>
      <c r="V3066">
        <f t="shared" si="287"/>
        <v>2015</v>
      </c>
    </row>
    <row r="3067" spans="1:22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9">
        <f t="shared" si="284"/>
        <v>41850.055231481485</v>
      </c>
      <c r="K3067">
        <v>1404523172</v>
      </c>
      <c r="L3067" s="19">
        <f t="shared" si="285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282"/>
        <v>0</v>
      </c>
      <c r="R3067">
        <f t="shared" si="283"/>
        <v>5</v>
      </c>
      <c r="S3067" t="s">
        <v>8315</v>
      </c>
      <c r="T3067" t="s">
        <v>8355</v>
      </c>
      <c r="U3067" s="19">
        <f t="shared" si="286"/>
        <v>41850.055231481485</v>
      </c>
      <c r="V3067">
        <f t="shared" si="287"/>
        <v>2014</v>
      </c>
    </row>
    <row r="3068" spans="1:22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9">
        <f t="shared" si="284"/>
        <v>42561.228437500002</v>
      </c>
      <c r="K3068">
        <v>1465536537</v>
      </c>
      <c r="L3068" s="19">
        <f t="shared" si="285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282"/>
        <v>12</v>
      </c>
      <c r="R3068">
        <f t="shared" si="283"/>
        <v>2796.67</v>
      </c>
      <c r="S3068" t="s">
        <v>8315</v>
      </c>
      <c r="T3068" t="s">
        <v>8355</v>
      </c>
      <c r="U3068" s="19">
        <f t="shared" si="286"/>
        <v>42561.228437500002</v>
      </c>
      <c r="V3068">
        <f t="shared" si="287"/>
        <v>2016</v>
      </c>
    </row>
    <row r="3069" spans="1:22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9">
        <f t="shared" si="284"/>
        <v>42256.938414351855</v>
      </c>
      <c r="K3069">
        <v>1439245879</v>
      </c>
      <c r="L3069" s="19">
        <f t="shared" si="285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282"/>
        <v>3</v>
      </c>
      <c r="R3069">
        <f t="shared" si="283"/>
        <v>200</v>
      </c>
      <c r="S3069" t="s">
        <v>8315</v>
      </c>
      <c r="T3069" t="s">
        <v>8355</v>
      </c>
      <c r="U3069" s="19">
        <f t="shared" si="286"/>
        <v>42256.938414351855</v>
      </c>
      <c r="V3069">
        <f t="shared" si="287"/>
        <v>2015</v>
      </c>
    </row>
    <row r="3070" spans="1:22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9">
        <f t="shared" si="284"/>
        <v>42293.691574074073</v>
      </c>
      <c r="K3070">
        <v>1442421352</v>
      </c>
      <c r="L3070" s="19">
        <f t="shared" si="285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282"/>
        <v>0</v>
      </c>
      <c r="R3070">
        <f t="shared" si="283"/>
        <v>87.5</v>
      </c>
      <c r="S3070" t="s">
        <v>8315</v>
      </c>
      <c r="T3070" t="s">
        <v>8355</v>
      </c>
      <c r="U3070" s="19">
        <f t="shared" si="286"/>
        <v>42293.691574074073</v>
      </c>
      <c r="V3070">
        <f t="shared" si="287"/>
        <v>2015</v>
      </c>
    </row>
    <row r="3071" spans="1:22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9">
        <f t="shared" si="284"/>
        <v>41987.833726851852</v>
      </c>
      <c r="K3071">
        <v>1415995234</v>
      </c>
      <c r="L3071" s="19">
        <f t="shared" si="285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282"/>
        <v>14</v>
      </c>
      <c r="R3071">
        <f t="shared" si="283"/>
        <v>20.14</v>
      </c>
      <c r="S3071" t="s">
        <v>8315</v>
      </c>
      <c r="T3071" t="s">
        <v>8355</v>
      </c>
      <c r="U3071" s="19">
        <f t="shared" si="286"/>
        <v>41987.833726851852</v>
      </c>
      <c r="V3071">
        <f t="shared" si="287"/>
        <v>2014</v>
      </c>
    </row>
    <row r="3072" spans="1:22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9">
        <f t="shared" si="284"/>
        <v>42711.733437499999</v>
      </c>
      <c r="K3072">
        <v>1479317769</v>
      </c>
      <c r="L3072" s="19">
        <f t="shared" si="285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282"/>
        <v>3</v>
      </c>
      <c r="R3072">
        <f t="shared" si="283"/>
        <v>20.88</v>
      </c>
      <c r="S3072" t="s">
        <v>8315</v>
      </c>
      <c r="T3072" t="s">
        <v>8355</v>
      </c>
      <c r="U3072" s="19">
        <f t="shared" si="286"/>
        <v>42711.733437499999</v>
      </c>
      <c r="V3072">
        <f t="shared" si="287"/>
        <v>2016</v>
      </c>
    </row>
    <row r="3073" spans="1:22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9">
        <f t="shared" si="284"/>
        <v>42115.249305555553</v>
      </c>
      <c r="K3073">
        <v>1428082481</v>
      </c>
      <c r="L3073" s="19">
        <f t="shared" si="285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282"/>
        <v>60</v>
      </c>
      <c r="R3073">
        <f t="shared" si="283"/>
        <v>61.31</v>
      </c>
      <c r="S3073" t="s">
        <v>8315</v>
      </c>
      <c r="T3073" t="s">
        <v>8355</v>
      </c>
      <c r="U3073" s="19">
        <f t="shared" si="286"/>
        <v>42115.249305555553</v>
      </c>
      <c r="V3073">
        <f t="shared" si="287"/>
        <v>2015</v>
      </c>
    </row>
    <row r="3074" spans="1:22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9">
        <f t="shared" si="284"/>
        <v>42673.073611111111</v>
      </c>
      <c r="K3074">
        <v>1476549262</v>
      </c>
      <c r="L3074" s="19">
        <f t="shared" si="285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 t="shared" ref="Q3074:Q3137" si="288">ROUND(E3074/D3074*100,0)</f>
        <v>0</v>
      </c>
      <c r="R3074">
        <f t="shared" ref="R3074:R3137" si="289">IFERROR(ROUND(E3074/N3074,2),0)</f>
        <v>1</v>
      </c>
      <c r="S3074" t="s">
        <v>8315</v>
      </c>
      <c r="T3074" t="s">
        <v>8355</v>
      </c>
      <c r="U3074" s="19">
        <f t="shared" si="286"/>
        <v>42673.073611111111</v>
      </c>
      <c r="V3074">
        <f t="shared" si="287"/>
        <v>2016</v>
      </c>
    </row>
    <row r="3075" spans="1:22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9">
        <f t="shared" ref="J3075:J3138" si="290">(((I3075/60)/60)/24)+DATE(1970,1,1)</f>
        <v>42169.804861111115</v>
      </c>
      <c r="K3075">
        <v>1429287900</v>
      </c>
      <c r="L3075" s="19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 t="shared" si="288"/>
        <v>0</v>
      </c>
      <c r="R3075">
        <f t="shared" si="289"/>
        <v>92.14</v>
      </c>
      <c r="S3075" t="s">
        <v>8315</v>
      </c>
      <c r="T3075" t="s">
        <v>8355</v>
      </c>
      <c r="U3075" s="19">
        <f t="shared" ref="U3075:U3138" si="292">(((I3075/60)/60)/24)+DATE(1970,1,1)</f>
        <v>42169.804861111115</v>
      </c>
      <c r="V3075">
        <f t="shared" ref="V3075:V3138" si="293">YEAR(L3075)</f>
        <v>2015</v>
      </c>
    </row>
    <row r="3076" spans="1:22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9">
        <f t="shared" si="290"/>
        <v>42439.571284722217</v>
      </c>
      <c r="K3076">
        <v>1455025359</v>
      </c>
      <c r="L3076" s="19">
        <f t="shared" si="291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 t="shared" si="288"/>
        <v>0</v>
      </c>
      <c r="R3076">
        <f t="shared" si="289"/>
        <v>7.33</v>
      </c>
      <c r="S3076" t="s">
        <v>8315</v>
      </c>
      <c r="T3076" t="s">
        <v>8355</v>
      </c>
      <c r="U3076" s="19">
        <f t="shared" si="292"/>
        <v>42439.571284722217</v>
      </c>
      <c r="V3076">
        <f t="shared" si="293"/>
        <v>2016</v>
      </c>
    </row>
    <row r="3077" spans="1:22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9">
        <f t="shared" si="290"/>
        <v>42601.102314814809</v>
      </c>
      <c r="K3077">
        <v>1467253640</v>
      </c>
      <c r="L3077" s="19">
        <f t="shared" si="291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 t="shared" si="288"/>
        <v>9</v>
      </c>
      <c r="R3077">
        <f t="shared" si="289"/>
        <v>64.8</v>
      </c>
      <c r="S3077" t="s">
        <v>8315</v>
      </c>
      <c r="T3077" t="s">
        <v>8355</v>
      </c>
      <c r="U3077" s="19">
        <f t="shared" si="292"/>
        <v>42601.102314814809</v>
      </c>
      <c r="V3077">
        <f t="shared" si="293"/>
        <v>2016</v>
      </c>
    </row>
    <row r="3078" spans="1:22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9">
        <f t="shared" si="290"/>
        <v>42286.651886574073</v>
      </c>
      <c r="K3078">
        <v>1439221123</v>
      </c>
      <c r="L3078" s="19">
        <f t="shared" si="291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288"/>
        <v>15</v>
      </c>
      <c r="R3078">
        <f t="shared" si="289"/>
        <v>30.12</v>
      </c>
      <c r="S3078" t="s">
        <v>8315</v>
      </c>
      <c r="T3078" t="s">
        <v>8355</v>
      </c>
      <c r="U3078" s="19">
        <f t="shared" si="292"/>
        <v>42286.651886574073</v>
      </c>
      <c r="V3078">
        <f t="shared" si="293"/>
        <v>2015</v>
      </c>
    </row>
    <row r="3079" spans="1:22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9">
        <f t="shared" si="290"/>
        <v>42796.956921296296</v>
      </c>
      <c r="K3079">
        <v>1485903478</v>
      </c>
      <c r="L3079" s="19">
        <f t="shared" si="291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288"/>
        <v>0</v>
      </c>
      <c r="R3079">
        <f t="shared" si="289"/>
        <v>52.5</v>
      </c>
      <c r="S3079" t="s">
        <v>8315</v>
      </c>
      <c r="T3079" t="s">
        <v>8355</v>
      </c>
      <c r="U3079" s="19">
        <f t="shared" si="292"/>
        <v>42796.956921296296</v>
      </c>
      <c r="V3079">
        <f t="shared" si="293"/>
        <v>2017</v>
      </c>
    </row>
    <row r="3080" spans="1:22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9">
        <f t="shared" si="290"/>
        <v>42061.138831018514</v>
      </c>
      <c r="K3080">
        <v>1422328795</v>
      </c>
      <c r="L3080" s="19">
        <f t="shared" si="291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288"/>
        <v>0</v>
      </c>
      <c r="R3080">
        <f t="shared" si="289"/>
        <v>23.67</v>
      </c>
      <c r="S3080" t="s">
        <v>8315</v>
      </c>
      <c r="T3080" t="s">
        <v>8355</v>
      </c>
      <c r="U3080" s="19">
        <f t="shared" si="292"/>
        <v>42061.138831018514</v>
      </c>
      <c r="V3080">
        <f t="shared" si="293"/>
        <v>2015</v>
      </c>
    </row>
    <row r="3081" spans="1:22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9">
        <f t="shared" si="290"/>
        <v>42085.671701388885</v>
      </c>
      <c r="K3081">
        <v>1424452035</v>
      </c>
      <c r="L3081" s="19">
        <f t="shared" si="291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288"/>
        <v>1</v>
      </c>
      <c r="R3081">
        <f t="shared" si="289"/>
        <v>415.78</v>
      </c>
      <c r="S3081" t="s">
        <v>8315</v>
      </c>
      <c r="T3081" t="s">
        <v>8355</v>
      </c>
      <c r="U3081" s="19">
        <f t="shared" si="292"/>
        <v>42085.671701388885</v>
      </c>
      <c r="V3081">
        <f t="shared" si="293"/>
        <v>2015</v>
      </c>
    </row>
    <row r="3082" spans="1:22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9">
        <f t="shared" si="290"/>
        <v>42000.0699537037</v>
      </c>
      <c r="K3082">
        <v>1414456844</v>
      </c>
      <c r="L3082" s="19">
        <f t="shared" si="291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 t="shared" si="288"/>
        <v>0</v>
      </c>
      <c r="R3082">
        <f t="shared" si="289"/>
        <v>53.71</v>
      </c>
      <c r="S3082" t="s">
        <v>8315</v>
      </c>
      <c r="T3082" t="s">
        <v>8355</v>
      </c>
      <c r="U3082" s="19">
        <f t="shared" si="292"/>
        <v>42000.0699537037</v>
      </c>
      <c r="V3082">
        <f t="shared" si="293"/>
        <v>2014</v>
      </c>
    </row>
    <row r="3083" spans="1:22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9">
        <f t="shared" si="290"/>
        <v>42267.181608796294</v>
      </c>
      <c r="K3083">
        <v>1440130891</v>
      </c>
      <c r="L3083" s="19">
        <f t="shared" si="291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288"/>
        <v>0</v>
      </c>
      <c r="R3083">
        <f t="shared" si="289"/>
        <v>420.6</v>
      </c>
      <c r="S3083" t="s">
        <v>8315</v>
      </c>
      <c r="T3083" t="s">
        <v>8355</v>
      </c>
      <c r="U3083" s="19">
        <f t="shared" si="292"/>
        <v>42267.181608796294</v>
      </c>
      <c r="V3083">
        <f t="shared" si="293"/>
        <v>2015</v>
      </c>
    </row>
    <row r="3084" spans="1:22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9">
        <f t="shared" si="290"/>
        <v>42323.96465277778</v>
      </c>
      <c r="K3084">
        <v>1445033346</v>
      </c>
      <c r="L3084" s="19">
        <f t="shared" si="291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 t="shared" si="288"/>
        <v>0</v>
      </c>
      <c r="R3084">
        <f t="shared" si="289"/>
        <v>0</v>
      </c>
      <c r="S3084" t="s">
        <v>8315</v>
      </c>
      <c r="T3084" t="s">
        <v>8355</v>
      </c>
      <c r="U3084" s="19">
        <f t="shared" si="292"/>
        <v>42323.96465277778</v>
      </c>
      <c r="V3084">
        <f t="shared" si="293"/>
        <v>2015</v>
      </c>
    </row>
    <row r="3085" spans="1:22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9">
        <f t="shared" si="290"/>
        <v>41883.208333333336</v>
      </c>
      <c r="K3085">
        <v>1406986278</v>
      </c>
      <c r="L3085" s="19">
        <f t="shared" si="291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 t="shared" si="288"/>
        <v>0</v>
      </c>
      <c r="R3085">
        <f t="shared" si="289"/>
        <v>18.670000000000002</v>
      </c>
      <c r="S3085" t="s">
        <v>8315</v>
      </c>
      <c r="T3085" t="s">
        <v>8355</v>
      </c>
      <c r="U3085" s="19">
        <f t="shared" si="292"/>
        <v>41883.208333333336</v>
      </c>
      <c r="V3085">
        <f t="shared" si="293"/>
        <v>2014</v>
      </c>
    </row>
    <row r="3086" spans="1:22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9">
        <f t="shared" si="290"/>
        <v>42129.783333333333</v>
      </c>
      <c r="K3086">
        <v>1428340931</v>
      </c>
      <c r="L3086" s="19">
        <f t="shared" si="291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288"/>
        <v>12</v>
      </c>
      <c r="R3086">
        <f t="shared" si="289"/>
        <v>78.33</v>
      </c>
      <c r="S3086" t="s">
        <v>8315</v>
      </c>
      <c r="T3086" t="s">
        <v>8355</v>
      </c>
      <c r="U3086" s="19">
        <f t="shared" si="292"/>
        <v>42129.783333333333</v>
      </c>
      <c r="V3086">
        <f t="shared" si="293"/>
        <v>2015</v>
      </c>
    </row>
    <row r="3087" spans="1:22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9">
        <f t="shared" si="290"/>
        <v>42276.883784722217</v>
      </c>
      <c r="K3087">
        <v>1440969159</v>
      </c>
      <c r="L3087" s="19">
        <f t="shared" si="291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 t="shared" si="288"/>
        <v>2</v>
      </c>
      <c r="R3087">
        <f t="shared" si="289"/>
        <v>67.78</v>
      </c>
      <c r="S3087" t="s">
        <v>8315</v>
      </c>
      <c r="T3087" t="s">
        <v>8355</v>
      </c>
      <c r="U3087" s="19">
        <f t="shared" si="292"/>
        <v>42276.883784722217</v>
      </c>
      <c r="V3087">
        <f t="shared" si="293"/>
        <v>2015</v>
      </c>
    </row>
    <row r="3088" spans="1:22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9">
        <f t="shared" si="290"/>
        <v>42233.67082175926</v>
      </c>
      <c r="K3088">
        <v>1434643559</v>
      </c>
      <c r="L3088" s="19">
        <f t="shared" si="291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288"/>
        <v>0</v>
      </c>
      <c r="R3088">
        <f t="shared" si="289"/>
        <v>16.670000000000002</v>
      </c>
      <c r="S3088" t="s">
        <v>8315</v>
      </c>
      <c r="T3088" t="s">
        <v>8355</v>
      </c>
      <c r="U3088" s="19">
        <f t="shared" si="292"/>
        <v>42233.67082175926</v>
      </c>
      <c r="V3088">
        <f t="shared" si="293"/>
        <v>2015</v>
      </c>
    </row>
    <row r="3089" spans="1:22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9">
        <f t="shared" si="290"/>
        <v>42725.192013888889</v>
      </c>
      <c r="K3089">
        <v>1477107390</v>
      </c>
      <c r="L3089" s="19">
        <f t="shared" si="291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288"/>
        <v>1</v>
      </c>
      <c r="R3089">
        <f t="shared" si="289"/>
        <v>62.5</v>
      </c>
      <c r="S3089" t="s">
        <v>8315</v>
      </c>
      <c r="T3089" t="s">
        <v>8355</v>
      </c>
      <c r="U3089" s="19">
        <f t="shared" si="292"/>
        <v>42725.192013888889</v>
      </c>
      <c r="V3089">
        <f t="shared" si="293"/>
        <v>2016</v>
      </c>
    </row>
    <row r="3090" spans="1:22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9">
        <f t="shared" si="290"/>
        <v>42012.570138888885</v>
      </c>
      <c r="K3090">
        <v>1418046247</v>
      </c>
      <c r="L3090" s="19">
        <f t="shared" si="291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 t="shared" si="288"/>
        <v>0</v>
      </c>
      <c r="R3090">
        <f t="shared" si="289"/>
        <v>42</v>
      </c>
      <c r="S3090" t="s">
        <v>8315</v>
      </c>
      <c r="T3090" t="s">
        <v>8355</v>
      </c>
      <c r="U3090" s="19">
        <f t="shared" si="292"/>
        <v>42012.570138888885</v>
      </c>
      <c r="V3090">
        <f t="shared" si="293"/>
        <v>2014</v>
      </c>
    </row>
    <row r="3091" spans="1:22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9">
        <f t="shared" si="290"/>
        <v>42560.082638888889</v>
      </c>
      <c r="K3091">
        <v>1465304483</v>
      </c>
      <c r="L3091" s="19">
        <f t="shared" si="291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288"/>
        <v>23</v>
      </c>
      <c r="R3091">
        <f t="shared" si="289"/>
        <v>130.09</v>
      </c>
      <c r="S3091" t="s">
        <v>8315</v>
      </c>
      <c r="T3091" t="s">
        <v>8355</v>
      </c>
      <c r="U3091" s="19">
        <f t="shared" si="292"/>
        <v>42560.082638888889</v>
      </c>
      <c r="V3091">
        <f t="shared" si="293"/>
        <v>2016</v>
      </c>
    </row>
    <row r="3092" spans="1:22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9">
        <f t="shared" si="290"/>
        <v>42125.777141203704</v>
      </c>
      <c r="K3092">
        <v>1425325145</v>
      </c>
      <c r="L3092" s="19">
        <f t="shared" si="291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288"/>
        <v>5</v>
      </c>
      <c r="R3092">
        <f t="shared" si="289"/>
        <v>1270.22</v>
      </c>
      <c r="S3092" t="s">
        <v>8315</v>
      </c>
      <c r="T3092" t="s">
        <v>8355</v>
      </c>
      <c r="U3092" s="19">
        <f t="shared" si="292"/>
        <v>42125.777141203704</v>
      </c>
      <c r="V3092">
        <f t="shared" si="293"/>
        <v>2015</v>
      </c>
    </row>
    <row r="3093" spans="1:22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9">
        <f t="shared" si="290"/>
        <v>42596.948414351849</v>
      </c>
      <c r="K3093">
        <v>1468622743</v>
      </c>
      <c r="L3093" s="19">
        <f t="shared" si="291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288"/>
        <v>16</v>
      </c>
      <c r="R3093">
        <f t="shared" si="289"/>
        <v>88.44</v>
      </c>
      <c r="S3093" t="s">
        <v>8315</v>
      </c>
      <c r="T3093" t="s">
        <v>8355</v>
      </c>
      <c r="U3093" s="19">
        <f t="shared" si="292"/>
        <v>42596.948414351849</v>
      </c>
      <c r="V3093">
        <f t="shared" si="293"/>
        <v>2016</v>
      </c>
    </row>
    <row r="3094" spans="1:22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9">
        <f t="shared" si="290"/>
        <v>42292.916666666672</v>
      </c>
      <c r="K3094">
        <v>1441723912</v>
      </c>
      <c r="L3094" s="19">
        <f t="shared" si="291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288"/>
        <v>1</v>
      </c>
      <c r="R3094">
        <f t="shared" si="289"/>
        <v>56.34</v>
      </c>
      <c r="S3094" t="s">
        <v>8315</v>
      </c>
      <c r="T3094" t="s">
        <v>8355</v>
      </c>
      <c r="U3094" s="19">
        <f t="shared" si="292"/>
        <v>42292.916666666672</v>
      </c>
      <c r="V3094">
        <f t="shared" si="293"/>
        <v>2015</v>
      </c>
    </row>
    <row r="3095" spans="1:22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9">
        <f t="shared" si="290"/>
        <v>41791.165972222225</v>
      </c>
      <c r="K3095">
        <v>1398980941</v>
      </c>
      <c r="L3095" s="19">
        <f t="shared" si="291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 t="shared" si="288"/>
        <v>23</v>
      </c>
      <c r="R3095">
        <f t="shared" si="289"/>
        <v>53.53</v>
      </c>
      <c r="S3095" t="s">
        <v>8315</v>
      </c>
      <c r="T3095" t="s">
        <v>8355</v>
      </c>
      <c r="U3095" s="19">
        <f t="shared" si="292"/>
        <v>41791.165972222225</v>
      </c>
      <c r="V3095">
        <f t="shared" si="293"/>
        <v>2014</v>
      </c>
    </row>
    <row r="3096" spans="1:22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9">
        <f t="shared" si="290"/>
        <v>42267.795787037037</v>
      </c>
      <c r="K3096">
        <v>1437591956</v>
      </c>
      <c r="L3096" s="19">
        <f t="shared" si="291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288"/>
        <v>0</v>
      </c>
      <c r="R3096">
        <f t="shared" si="289"/>
        <v>25</v>
      </c>
      <c r="S3096" t="s">
        <v>8315</v>
      </c>
      <c r="T3096" t="s">
        <v>8355</v>
      </c>
      <c r="U3096" s="19">
        <f t="shared" si="292"/>
        <v>42267.795787037037</v>
      </c>
      <c r="V3096">
        <f t="shared" si="293"/>
        <v>2015</v>
      </c>
    </row>
    <row r="3097" spans="1:22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9">
        <f t="shared" si="290"/>
        <v>42583.025231481486</v>
      </c>
      <c r="K3097">
        <v>1464827780</v>
      </c>
      <c r="L3097" s="19">
        <f t="shared" si="291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288"/>
        <v>0</v>
      </c>
      <c r="R3097">
        <f t="shared" si="289"/>
        <v>50</v>
      </c>
      <c r="S3097" t="s">
        <v>8315</v>
      </c>
      <c r="T3097" t="s">
        <v>8355</v>
      </c>
      <c r="U3097" s="19">
        <f t="shared" si="292"/>
        <v>42583.025231481486</v>
      </c>
      <c r="V3097">
        <f t="shared" si="293"/>
        <v>2016</v>
      </c>
    </row>
    <row r="3098" spans="1:22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9">
        <f t="shared" si="290"/>
        <v>42144.825532407413</v>
      </c>
      <c r="K3098">
        <v>1429559326</v>
      </c>
      <c r="L3098" s="19">
        <f t="shared" si="291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288"/>
        <v>4</v>
      </c>
      <c r="R3098">
        <f t="shared" si="289"/>
        <v>56.79</v>
      </c>
      <c r="S3098" t="s">
        <v>8315</v>
      </c>
      <c r="T3098" t="s">
        <v>8355</v>
      </c>
      <c r="U3098" s="19">
        <f t="shared" si="292"/>
        <v>42144.825532407413</v>
      </c>
      <c r="V3098">
        <f t="shared" si="293"/>
        <v>2015</v>
      </c>
    </row>
    <row r="3099" spans="1:22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9">
        <f t="shared" si="290"/>
        <v>42650.583333333328</v>
      </c>
      <c r="K3099">
        <v>1474027501</v>
      </c>
      <c r="L3099" s="19">
        <f t="shared" si="291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288"/>
        <v>17</v>
      </c>
      <c r="R3099">
        <f t="shared" si="289"/>
        <v>40.83</v>
      </c>
      <c r="S3099" t="s">
        <v>8315</v>
      </c>
      <c r="T3099" t="s">
        <v>8355</v>
      </c>
      <c r="U3099" s="19">
        <f t="shared" si="292"/>
        <v>42650.583333333328</v>
      </c>
      <c r="V3099">
        <f t="shared" si="293"/>
        <v>2016</v>
      </c>
    </row>
    <row r="3100" spans="1:22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9">
        <f t="shared" si="290"/>
        <v>42408.01180555555</v>
      </c>
      <c r="K3100">
        <v>1450724449</v>
      </c>
      <c r="L3100" s="19">
        <f t="shared" si="291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288"/>
        <v>4</v>
      </c>
      <c r="R3100">
        <f t="shared" si="289"/>
        <v>65.11</v>
      </c>
      <c r="S3100" t="s">
        <v>8315</v>
      </c>
      <c r="T3100" t="s">
        <v>8355</v>
      </c>
      <c r="U3100" s="19">
        <f t="shared" si="292"/>
        <v>42408.01180555555</v>
      </c>
      <c r="V3100">
        <f t="shared" si="293"/>
        <v>2015</v>
      </c>
    </row>
    <row r="3101" spans="1:22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9">
        <f t="shared" si="290"/>
        <v>42412.189710648148</v>
      </c>
      <c r="K3101">
        <v>1452659591</v>
      </c>
      <c r="L3101" s="19">
        <f t="shared" si="291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288"/>
        <v>14</v>
      </c>
      <c r="R3101">
        <f t="shared" si="289"/>
        <v>55.6</v>
      </c>
      <c r="S3101" t="s">
        <v>8315</v>
      </c>
      <c r="T3101" t="s">
        <v>8355</v>
      </c>
      <c r="U3101" s="19">
        <f t="shared" si="292"/>
        <v>42412.189710648148</v>
      </c>
      <c r="V3101">
        <f t="shared" si="293"/>
        <v>2016</v>
      </c>
    </row>
    <row r="3102" spans="1:22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9">
        <f t="shared" si="290"/>
        <v>41932.622395833336</v>
      </c>
      <c r="K3102">
        <v>1411224975</v>
      </c>
      <c r="L3102" s="19">
        <f t="shared" si="291"/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288"/>
        <v>15</v>
      </c>
      <c r="R3102">
        <f t="shared" si="289"/>
        <v>140.54</v>
      </c>
      <c r="S3102" t="s">
        <v>8315</v>
      </c>
      <c r="T3102" t="s">
        <v>8355</v>
      </c>
      <c r="U3102" s="19">
        <f t="shared" si="292"/>
        <v>41932.622395833336</v>
      </c>
      <c r="V3102">
        <f t="shared" si="293"/>
        <v>2014</v>
      </c>
    </row>
    <row r="3103" spans="1:22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9">
        <f t="shared" si="290"/>
        <v>42201.330555555556</v>
      </c>
      <c r="K3103">
        <v>1434445937</v>
      </c>
      <c r="L3103" s="19">
        <f t="shared" si="291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288"/>
        <v>12</v>
      </c>
      <c r="R3103">
        <f t="shared" si="289"/>
        <v>25</v>
      </c>
      <c r="S3103" t="s">
        <v>8315</v>
      </c>
      <c r="T3103" t="s">
        <v>8355</v>
      </c>
      <c r="U3103" s="19">
        <f t="shared" si="292"/>
        <v>42201.330555555556</v>
      </c>
      <c r="V3103">
        <f t="shared" si="293"/>
        <v>2015</v>
      </c>
    </row>
    <row r="3104" spans="1:22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9">
        <f t="shared" si="290"/>
        <v>42605.340486111112</v>
      </c>
      <c r="K3104">
        <v>1467619818</v>
      </c>
      <c r="L3104" s="19">
        <f t="shared" si="291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288"/>
        <v>39</v>
      </c>
      <c r="R3104">
        <f t="shared" si="289"/>
        <v>69.53</v>
      </c>
      <c r="S3104" t="s">
        <v>8315</v>
      </c>
      <c r="T3104" t="s">
        <v>8355</v>
      </c>
      <c r="U3104" s="19">
        <f t="shared" si="292"/>
        <v>42605.340486111112</v>
      </c>
      <c r="V3104">
        <f t="shared" si="293"/>
        <v>2016</v>
      </c>
    </row>
    <row r="3105" spans="1:22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9">
        <f t="shared" si="290"/>
        <v>42167.156319444446</v>
      </c>
      <c r="K3105">
        <v>1428896706</v>
      </c>
      <c r="L3105" s="19">
        <f t="shared" si="291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288"/>
        <v>0</v>
      </c>
      <c r="R3105">
        <f t="shared" si="289"/>
        <v>5.5</v>
      </c>
      <c r="S3105" t="s">
        <v>8315</v>
      </c>
      <c r="T3105" t="s">
        <v>8355</v>
      </c>
      <c r="U3105" s="19">
        <f t="shared" si="292"/>
        <v>42167.156319444446</v>
      </c>
      <c r="V3105">
        <f t="shared" si="293"/>
        <v>2015</v>
      </c>
    </row>
    <row r="3106" spans="1:22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9">
        <f t="shared" si="290"/>
        <v>42038.083333333328</v>
      </c>
      <c r="K3106">
        <v>1420235311</v>
      </c>
      <c r="L3106" s="19">
        <f t="shared" si="291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288"/>
        <v>30</v>
      </c>
      <c r="R3106">
        <f t="shared" si="289"/>
        <v>237</v>
      </c>
      <c r="S3106" t="s">
        <v>8315</v>
      </c>
      <c r="T3106" t="s">
        <v>8355</v>
      </c>
      <c r="U3106" s="19">
        <f t="shared" si="292"/>
        <v>42038.083333333328</v>
      </c>
      <c r="V3106">
        <f t="shared" si="293"/>
        <v>2015</v>
      </c>
    </row>
    <row r="3107" spans="1:22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9">
        <f t="shared" si="290"/>
        <v>41931.208333333336</v>
      </c>
      <c r="K3107">
        <v>1408986916</v>
      </c>
      <c r="L3107" s="19">
        <f t="shared" si="291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288"/>
        <v>42</v>
      </c>
      <c r="R3107">
        <f t="shared" si="289"/>
        <v>79.87</v>
      </c>
      <c r="S3107" t="s">
        <v>8315</v>
      </c>
      <c r="T3107" t="s">
        <v>8355</v>
      </c>
      <c r="U3107" s="19">
        <f t="shared" si="292"/>
        <v>41931.208333333336</v>
      </c>
      <c r="V3107">
        <f t="shared" si="293"/>
        <v>2014</v>
      </c>
    </row>
    <row r="3108" spans="1:22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9">
        <f t="shared" si="290"/>
        <v>42263.916666666672</v>
      </c>
      <c r="K3108">
        <v>1440497876</v>
      </c>
      <c r="L3108" s="19">
        <f t="shared" si="291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 t="shared" si="288"/>
        <v>4</v>
      </c>
      <c r="R3108">
        <f t="shared" si="289"/>
        <v>10.25</v>
      </c>
      <c r="S3108" t="s">
        <v>8315</v>
      </c>
      <c r="T3108" t="s">
        <v>8355</v>
      </c>
      <c r="U3108" s="19">
        <f t="shared" si="292"/>
        <v>42263.916666666672</v>
      </c>
      <c r="V3108">
        <f t="shared" si="293"/>
        <v>2015</v>
      </c>
    </row>
    <row r="3109" spans="1:22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9">
        <f t="shared" si="290"/>
        <v>42135.814247685179</v>
      </c>
      <c r="K3109">
        <v>1430767951</v>
      </c>
      <c r="L3109" s="19">
        <f t="shared" si="291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 t="shared" si="288"/>
        <v>20</v>
      </c>
      <c r="R3109">
        <f t="shared" si="289"/>
        <v>272.58999999999997</v>
      </c>
      <c r="S3109" t="s">
        <v>8315</v>
      </c>
      <c r="T3109" t="s">
        <v>8355</v>
      </c>
      <c r="U3109" s="19">
        <f t="shared" si="292"/>
        <v>42135.814247685179</v>
      </c>
      <c r="V3109">
        <f t="shared" si="293"/>
        <v>2015</v>
      </c>
    </row>
    <row r="3110" spans="1:22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9">
        <f t="shared" si="290"/>
        <v>42122.638819444444</v>
      </c>
      <c r="K3110">
        <v>1425053994</v>
      </c>
      <c r="L3110" s="19">
        <f t="shared" si="291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 t="shared" si="288"/>
        <v>0</v>
      </c>
      <c r="R3110">
        <f t="shared" si="289"/>
        <v>13</v>
      </c>
      <c r="S3110" t="s">
        <v>8315</v>
      </c>
      <c r="T3110" t="s">
        <v>8355</v>
      </c>
      <c r="U3110" s="19">
        <f t="shared" si="292"/>
        <v>42122.638819444444</v>
      </c>
      <c r="V3110">
        <f t="shared" si="293"/>
        <v>2015</v>
      </c>
    </row>
    <row r="3111" spans="1:22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9">
        <f t="shared" si="290"/>
        <v>41879.125115740739</v>
      </c>
      <c r="K3111">
        <v>1406170810</v>
      </c>
      <c r="L3111" s="19">
        <f t="shared" si="291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288"/>
        <v>25</v>
      </c>
      <c r="R3111">
        <f t="shared" si="289"/>
        <v>58.18</v>
      </c>
      <c r="S3111" t="s">
        <v>8315</v>
      </c>
      <c r="T3111" t="s">
        <v>8355</v>
      </c>
      <c r="U3111" s="19">
        <f t="shared" si="292"/>
        <v>41879.125115740739</v>
      </c>
      <c r="V3111">
        <f t="shared" si="293"/>
        <v>2014</v>
      </c>
    </row>
    <row r="3112" spans="1:22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9">
        <f t="shared" si="290"/>
        <v>42785.031469907408</v>
      </c>
      <c r="K3112">
        <v>1484009119</v>
      </c>
      <c r="L3112" s="19">
        <f t="shared" si="291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288"/>
        <v>0</v>
      </c>
      <c r="R3112">
        <f t="shared" si="289"/>
        <v>10</v>
      </c>
      <c r="S3112" t="s">
        <v>8315</v>
      </c>
      <c r="T3112" t="s">
        <v>8355</v>
      </c>
      <c r="U3112" s="19">
        <f t="shared" si="292"/>
        <v>42785.031469907408</v>
      </c>
      <c r="V3112">
        <f t="shared" si="293"/>
        <v>2017</v>
      </c>
    </row>
    <row r="3113" spans="1:22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9">
        <f t="shared" si="290"/>
        <v>41916.595138888886</v>
      </c>
      <c r="K3113">
        <v>1409753820</v>
      </c>
      <c r="L3113" s="19">
        <f t="shared" si="291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 t="shared" si="288"/>
        <v>27</v>
      </c>
      <c r="R3113">
        <f t="shared" si="289"/>
        <v>70.11</v>
      </c>
      <c r="S3113" t="s">
        <v>8315</v>
      </c>
      <c r="T3113" t="s">
        <v>8355</v>
      </c>
      <c r="U3113" s="19">
        <f t="shared" si="292"/>
        <v>41916.595138888886</v>
      </c>
      <c r="V3113">
        <f t="shared" si="293"/>
        <v>2014</v>
      </c>
    </row>
    <row r="3114" spans="1:22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9">
        <f t="shared" si="290"/>
        <v>42675.121921296297</v>
      </c>
      <c r="K3114">
        <v>1472784934</v>
      </c>
      <c r="L3114" s="19">
        <f t="shared" si="291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288"/>
        <v>5</v>
      </c>
      <c r="R3114">
        <f t="shared" si="289"/>
        <v>57.89</v>
      </c>
      <c r="S3114" t="s">
        <v>8315</v>
      </c>
      <c r="T3114" t="s">
        <v>8355</v>
      </c>
      <c r="U3114" s="19">
        <f t="shared" si="292"/>
        <v>42675.121921296297</v>
      </c>
      <c r="V3114">
        <f t="shared" si="293"/>
        <v>2016</v>
      </c>
    </row>
    <row r="3115" spans="1:22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9">
        <f t="shared" si="290"/>
        <v>42111.731273148151</v>
      </c>
      <c r="K3115">
        <v>1426699982</v>
      </c>
      <c r="L3115" s="19">
        <f t="shared" si="291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288"/>
        <v>4</v>
      </c>
      <c r="R3115">
        <f t="shared" si="289"/>
        <v>125.27</v>
      </c>
      <c r="S3115" t="s">
        <v>8315</v>
      </c>
      <c r="T3115" t="s">
        <v>8355</v>
      </c>
      <c r="U3115" s="19">
        <f t="shared" si="292"/>
        <v>42111.731273148151</v>
      </c>
      <c r="V3115">
        <f t="shared" si="293"/>
        <v>2015</v>
      </c>
    </row>
    <row r="3116" spans="1:22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9">
        <f t="shared" si="290"/>
        <v>41903.632523148146</v>
      </c>
      <c r="K3116">
        <v>1406128250</v>
      </c>
      <c r="L3116" s="19">
        <f t="shared" si="291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288"/>
        <v>0</v>
      </c>
      <c r="R3116">
        <f t="shared" si="289"/>
        <v>0</v>
      </c>
      <c r="S3116" t="s">
        <v>8315</v>
      </c>
      <c r="T3116" t="s">
        <v>8355</v>
      </c>
      <c r="U3116" s="19">
        <f t="shared" si="292"/>
        <v>41903.632523148146</v>
      </c>
      <c r="V3116">
        <f t="shared" si="293"/>
        <v>2014</v>
      </c>
    </row>
    <row r="3117" spans="1:22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9">
        <f t="shared" si="290"/>
        <v>42526.447071759263</v>
      </c>
      <c r="K3117">
        <v>1462531427</v>
      </c>
      <c r="L3117" s="19">
        <f t="shared" si="291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288"/>
        <v>3</v>
      </c>
      <c r="R3117">
        <f t="shared" si="289"/>
        <v>300</v>
      </c>
      <c r="S3117" t="s">
        <v>8315</v>
      </c>
      <c r="T3117" t="s">
        <v>8355</v>
      </c>
      <c r="U3117" s="19">
        <f t="shared" si="292"/>
        <v>42526.447071759263</v>
      </c>
      <c r="V3117">
        <f t="shared" si="293"/>
        <v>2016</v>
      </c>
    </row>
    <row r="3118" spans="1:22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9">
        <f t="shared" si="290"/>
        <v>42095.515335648146</v>
      </c>
      <c r="K3118">
        <v>1426681325</v>
      </c>
      <c r="L3118" s="19">
        <f t="shared" si="291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288"/>
        <v>57</v>
      </c>
      <c r="R3118">
        <f t="shared" si="289"/>
        <v>43</v>
      </c>
      <c r="S3118" t="s">
        <v>8315</v>
      </c>
      <c r="T3118" t="s">
        <v>8355</v>
      </c>
      <c r="U3118" s="19">
        <f t="shared" si="292"/>
        <v>42095.515335648146</v>
      </c>
      <c r="V3118">
        <f t="shared" si="293"/>
        <v>2015</v>
      </c>
    </row>
    <row r="3119" spans="1:22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9">
        <f t="shared" si="290"/>
        <v>42517.55</v>
      </c>
      <c r="K3119">
        <v>1463648360</v>
      </c>
      <c r="L3119" s="19">
        <f t="shared" si="291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 t="shared" si="288"/>
        <v>0</v>
      </c>
      <c r="R3119">
        <f t="shared" si="289"/>
        <v>1</v>
      </c>
      <c r="S3119" t="s">
        <v>8315</v>
      </c>
      <c r="T3119" t="s">
        <v>8355</v>
      </c>
      <c r="U3119" s="19">
        <f t="shared" si="292"/>
        <v>42517.55</v>
      </c>
      <c r="V3119">
        <f t="shared" si="293"/>
        <v>2016</v>
      </c>
    </row>
    <row r="3120" spans="1:22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9">
        <f t="shared" si="290"/>
        <v>42553.649571759262</v>
      </c>
      <c r="K3120">
        <v>1465832123</v>
      </c>
      <c r="L3120" s="19">
        <f t="shared" si="291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288"/>
        <v>0</v>
      </c>
      <c r="R3120">
        <f t="shared" si="289"/>
        <v>775</v>
      </c>
      <c r="S3120" t="s">
        <v>8315</v>
      </c>
      <c r="T3120" t="s">
        <v>8355</v>
      </c>
      <c r="U3120" s="19">
        <f t="shared" si="292"/>
        <v>42553.649571759262</v>
      </c>
      <c r="V3120">
        <f t="shared" si="293"/>
        <v>2016</v>
      </c>
    </row>
    <row r="3121" spans="1:22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9">
        <f t="shared" si="290"/>
        <v>42090.003842592589</v>
      </c>
      <c r="K3121">
        <v>1424826332</v>
      </c>
      <c r="L3121" s="19">
        <f t="shared" si="291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 t="shared" si="288"/>
        <v>0</v>
      </c>
      <c r="R3121">
        <f t="shared" si="289"/>
        <v>5</v>
      </c>
      <c r="S3121" t="s">
        <v>8315</v>
      </c>
      <c r="T3121" t="s">
        <v>8355</v>
      </c>
      <c r="U3121" s="19">
        <f t="shared" si="292"/>
        <v>42090.003842592589</v>
      </c>
      <c r="V3121">
        <f t="shared" si="293"/>
        <v>2015</v>
      </c>
    </row>
    <row r="3122" spans="1:22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9">
        <f t="shared" si="290"/>
        <v>42495.900416666671</v>
      </c>
      <c r="K3122">
        <v>1457303796</v>
      </c>
      <c r="L3122" s="19">
        <f t="shared" si="291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 t="shared" si="288"/>
        <v>0</v>
      </c>
      <c r="R3122">
        <f t="shared" si="289"/>
        <v>12.8</v>
      </c>
      <c r="S3122" t="s">
        <v>8315</v>
      </c>
      <c r="T3122" t="s">
        <v>8355</v>
      </c>
      <c r="U3122" s="19">
        <f t="shared" si="292"/>
        <v>42495.900416666671</v>
      </c>
      <c r="V3122">
        <f t="shared" si="293"/>
        <v>2016</v>
      </c>
    </row>
    <row r="3123" spans="1:22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9">
        <f t="shared" si="290"/>
        <v>41908.679803240739</v>
      </c>
      <c r="K3123">
        <v>1406564335</v>
      </c>
      <c r="L3123" s="19">
        <f t="shared" si="291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288"/>
        <v>1</v>
      </c>
      <c r="R3123">
        <f t="shared" si="289"/>
        <v>10</v>
      </c>
      <c r="S3123" t="s">
        <v>8315</v>
      </c>
      <c r="T3123" t="s">
        <v>8355</v>
      </c>
      <c r="U3123" s="19">
        <f t="shared" si="292"/>
        <v>41908.679803240739</v>
      </c>
      <c r="V3123">
        <f t="shared" si="293"/>
        <v>2014</v>
      </c>
    </row>
    <row r="3124" spans="1:22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9">
        <f t="shared" si="290"/>
        <v>42683.973750000005</v>
      </c>
      <c r="K3124">
        <v>1478298132</v>
      </c>
      <c r="L3124" s="19">
        <f t="shared" si="291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288"/>
        <v>58</v>
      </c>
      <c r="R3124">
        <f t="shared" si="289"/>
        <v>58</v>
      </c>
      <c r="S3124" t="s">
        <v>8315</v>
      </c>
      <c r="T3124" t="s">
        <v>8355</v>
      </c>
      <c r="U3124" s="19">
        <f t="shared" si="292"/>
        <v>42683.973750000005</v>
      </c>
      <c r="V3124">
        <f t="shared" si="293"/>
        <v>2016</v>
      </c>
    </row>
    <row r="3125" spans="1:22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9">
        <f t="shared" si="290"/>
        <v>42560.993032407408</v>
      </c>
      <c r="K3125">
        <v>1465516198</v>
      </c>
      <c r="L3125" s="19">
        <f t="shared" si="291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288"/>
        <v>68</v>
      </c>
      <c r="R3125">
        <f t="shared" si="289"/>
        <v>244.8</v>
      </c>
      <c r="S3125" t="s">
        <v>8315</v>
      </c>
      <c r="T3125" t="s">
        <v>8355</v>
      </c>
      <c r="U3125" s="19">
        <f t="shared" si="292"/>
        <v>42560.993032407408</v>
      </c>
      <c r="V3125">
        <f t="shared" si="293"/>
        <v>2016</v>
      </c>
    </row>
    <row r="3126" spans="1:22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9">
        <f t="shared" si="290"/>
        <v>42037.780104166668</v>
      </c>
      <c r="K3126">
        <v>1417718601</v>
      </c>
      <c r="L3126" s="19">
        <f t="shared" si="291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288"/>
        <v>0</v>
      </c>
      <c r="R3126">
        <f t="shared" si="289"/>
        <v>6.5</v>
      </c>
      <c r="S3126" t="s">
        <v>8315</v>
      </c>
      <c r="T3126" t="s">
        <v>8355</v>
      </c>
      <c r="U3126" s="19">
        <f t="shared" si="292"/>
        <v>42037.780104166668</v>
      </c>
      <c r="V3126">
        <f t="shared" si="293"/>
        <v>2014</v>
      </c>
    </row>
    <row r="3127" spans="1:22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9">
        <f t="shared" si="290"/>
        <v>42376.20685185185</v>
      </c>
      <c r="K3127">
        <v>1449550672</v>
      </c>
      <c r="L3127" s="19">
        <f t="shared" si="291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288"/>
        <v>0</v>
      </c>
      <c r="R3127">
        <f t="shared" si="289"/>
        <v>0</v>
      </c>
      <c r="S3127" t="s">
        <v>8315</v>
      </c>
      <c r="T3127" t="s">
        <v>8355</v>
      </c>
      <c r="U3127" s="19">
        <f t="shared" si="292"/>
        <v>42376.20685185185</v>
      </c>
      <c r="V3127">
        <f t="shared" si="293"/>
        <v>2015</v>
      </c>
    </row>
    <row r="3128" spans="1:22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9">
        <f t="shared" si="290"/>
        <v>42456.976412037038</v>
      </c>
      <c r="K3128">
        <v>1456532762</v>
      </c>
      <c r="L3128" s="19">
        <f t="shared" si="291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 t="shared" si="288"/>
        <v>4</v>
      </c>
      <c r="R3128">
        <f t="shared" si="289"/>
        <v>61.18</v>
      </c>
      <c r="S3128" t="s">
        <v>8315</v>
      </c>
      <c r="T3128" t="s">
        <v>8355</v>
      </c>
      <c r="U3128" s="19">
        <f t="shared" si="292"/>
        <v>42456.976412037038</v>
      </c>
      <c r="V3128">
        <f t="shared" si="293"/>
        <v>2016</v>
      </c>
    </row>
    <row r="3129" spans="1:22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9">
        <f t="shared" si="290"/>
        <v>42064.856817129628</v>
      </c>
      <c r="K3129">
        <v>1422650029</v>
      </c>
      <c r="L3129" s="19">
        <f t="shared" si="291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288"/>
        <v>0</v>
      </c>
      <c r="R3129">
        <f t="shared" si="289"/>
        <v>0</v>
      </c>
      <c r="S3129" t="s">
        <v>8315</v>
      </c>
      <c r="T3129" t="s">
        <v>8355</v>
      </c>
      <c r="U3129" s="19">
        <f t="shared" si="292"/>
        <v>42064.856817129628</v>
      </c>
      <c r="V3129">
        <f t="shared" si="293"/>
        <v>2015</v>
      </c>
    </row>
    <row r="3130" spans="1:22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9">
        <f t="shared" si="290"/>
        <v>42810.784039351856</v>
      </c>
      <c r="K3130">
        <v>1487101741</v>
      </c>
      <c r="L3130" s="19">
        <f t="shared" si="291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288"/>
        <v>109</v>
      </c>
      <c r="R3130">
        <f t="shared" si="289"/>
        <v>139.24</v>
      </c>
      <c r="S3130" t="s">
        <v>8315</v>
      </c>
      <c r="T3130" t="s">
        <v>8316</v>
      </c>
      <c r="U3130" s="19">
        <f t="shared" si="292"/>
        <v>42810.784039351856</v>
      </c>
      <c r="V3130">
        <f t="shared" si="293"/>
        <v>2017</v>
      </c>
    </row>
    <row r="3131" spans="1:22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9">
        <f t="shared" si="290"/>
        <v>42843.801145833335</v>
      </c>
      <c r="K3131">
        <v>1489090419</v>
      </c>
      <c r="L3131" s="19">
        <f t="shared" si="291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288"/>
        <v>1</v>
      </c>
      <c r="R3131">
        <f t="shared" si="289"/>
        <v>10</v>
      </c>
      <c r="S3131" t="s">
        <v>8315</v>
      </c>
      <c r="T3131" t="s">
        <v>8316</v>
      </c>
      <c r="U3131" s="19">
        <f t="shared" si="292"/>
        <v>42843.801145833335</v>
      </c>
      <c r="V3131">
        <f t="shared" si="293"/>
        <v>2017</v>
      </c>
    </row>
    <row r="3132" spans="1:22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9">
        <f t="shared" si="290"/>
        <v>42839.207638888889</v>
      </c>
      <c r="K3132">
        <v>1489504916</v>
      </c>
      <c r="L3132" s="19">
        <f t="shared" si="291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288"/>
        <v>4</v>
      </c>
      <c r="R3132">
        <f t="shared" si="289"/>
        <v>93.75</v>
      </c>
      <c r="S3132" t="s">
        <v>8315</v>
      </c>
      <c r="T3132" t="s">
        <v>8316</v>
      </c>
      <c r="U3132" s="19">
        <f t="shared" si="292"/>
        <v>42839.207638888889</v>
      </c>
      <c r="V3132">
        <f t="shared" si="293"/>
        <v>2017</v>
      </c>
    </row>
    <row r="3133" spans="1:22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9">
        <f t="shared" si="290"/>
        <v>42833.537557870368</v>
      </c>
      <c r="K3133">
        <v>1489067645</v>
      </c>
      <c r="L3133" s="19">
        <f t="shared" si="291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288"/>
        <v>16</v>
      </c>
      <c r="R3133">
        <f t="shared" si="289"/>
        <v>53.75</v>
      </c>
      <c r="S3133" t="s">
        <v>8315</v>
      </c>
      <c r="T3133" t="s">
        <v>8316</v>
      </c>
      <c r="U3133" s="19">
        <f t="shared" si="292"/>
        <v>42833.537557870368</v>
      </c>
      <c r="V3133">
        <f t="shared" si="293"/>
        <v>2017</v>
      </c>
    </row>
    <row r="3134" spans="1:22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9">
        <f t="shared" si="290"/>
        <v>42846.308564814812</v>
      </c>
      <c r="K3134">
        <v>1487579060</v>
      </c>
      <c r="L3134" s="19">
        <f t="shared" si="291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 t="shared" si="288"/>
        <v>0</v>
      </c>
      <c r="R3134">
        <f t="shared" si="289"/>
        <v>10</v>
      </c>
      <c r="S3134" t="s">
        <v>8315</v>
      </c>
      <c r="T3134" t="s">
        <v>8316</v>
      </c>
      <c r="U3134" s="19">
        <f t="shared" si="292"/>
        <v>42846.308564814812</v>
      </c>
      <c r="V3134">
        <f t="shared" si="293"/>
        <v>2017</v>
      </c>
    </row>
    <row r="3135" spans="1:22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9">
        <f t="shared" si="290"/>
        <v>42818.523541666669</v>
      </c>
      <c r="K3135">
        <v>1487770434</v>
      </c>
      <c r="L3135" s="19">
        <f t="shared" si="291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288"/>
        <v>108</v>
      </c>
      <c r="R3135">
        <f t="shared" si="289"/>
        <v>33.75</v>
      </c>
      <c r="S3135" t="s">
        <v>8315</v>
      </c>
      <c r="T3135" t="s">
        <v>8316</v>
      </c>
      <c r="U3135" s="19">
        <f t="shared" si="292"/>
        <v>42818.523541666669</v>
      </c>
      <c r="V3135">
        <f t="shared" si="293"/>
        <v>2017</v>
      </c>
    </row>
    <row r="3136" spans="1:22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9">
        <f t="shared" si="290"/>
        <v>42821.678460648152</v>
      </c>
      <c r="K3136">
        <v>1488820619</v>
      </c>
      <c r="L3136" s="19">
        <f t="shared" si="291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 t="shared" si="288"/>
        <v>23</v>
      </c>
      <c r="R3136">
        <f t="shared" si="289"/>
        <v>18.75</v>
      </c>
      <c r="S3136" t="s">
        <v>8315</v>
      </c>
      <c r="T3136" t="s">
        <v>8316</v>
      </c>
      <c r="U3136" s="19">
        <f t="shared" si="292"/>
        <v>42821.678460648152</v>
      </c>
      <c r="V3136">
        <f t="shared" si="293"/>
        <v>2017</v>
      </c>
    </row>
    <row r="3137" spans="1:22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9">
        <f t="shared" si="290"/>
        <v>42829.151863425926</v>
      </c>
      <c r="K3137">
        <v>1489376321</v>
      </c>
      <c r="L3137" s="19">
        <f t="shared" si="291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288"/>
        <v>21</v>
      </c>
      <c r="R3137">
        <f t="shared" si="289"/>
        <v>23.14</v>
      </c>
      <c r="S3137" t="s">
        <v>8315</v>
      </c>
      <c r="T3137" t="s">
        <v>8316</v>
      </c>
      <c r="U3137" s="19">
        <f t="shared" si="292"/>
        <v>42829.151863425926</v>
      </c>
      <c r="V3137">
        <f t="shared" si="293"/>
        <v>2017</v>
      </c>
    </row>
    <row r="3138" spans="1:22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9">
        <f t="shared" si="290"/>
        <v>42825.957638888889</v>
      </c>
      <c r="K3138">
        <v>1487847954</v>
      </c>
      <c r="L3138" s="19">
        <f t="shared" si="291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ref="Q3138:Q3201" si="294">ROUND(E3138/D3138*100,0)</f>
        <v>128</v>
      </c>
      <c r="R3138">
        <f t="shared" ref="R3138:R3201" si="295">IFERROR(ROUND(E3138/N3138,2),0)</f>
        <v>29.05</v>
      </c>
      <c r="S3138" t="s">
        <v>8315</v>
      </c>
      <c r="T3138" t="s">
        <v>8316</v>
      </c>
      <c r="U3138" s="19">
        <f t="shared" si="292"/>
        <v>42825.957638888889</v>
      </c>
      <c r="V3138">
        <f t="shared" si="293"/>
        <v>2017</v>
      </c>
    </row>
    <row r="3139" spans="1:22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9">
        <f t="shared" ref="J3139:J3202" si="296">(((I3139/60)/60)/24)+DATE(1970,1,1)</f>
        <v>42858.8</v>
      </c>
      <c r="K3139">
        <v>1489439669</v>
      </c>
      <c r="L3139" s="19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si="294"/>
        <v>3</v>
      </c>
      <c r="R3139">
        <f t="shared" si="295"/>
        <v>50</v>
      </c>
      <c r="S3139" t="s">
        <v>8315</v>
      </c>
      <c r="T3139" t="s">
        <v>8316</v>
      </c>
      <c r="U3139" s="19">
        <f t="shared" ref="U3139:U3202" si="298">(((I3139/60)/60)/24)+DATE(1970,1,1)</f>
        <v>42858.8</v>
      </c>
      <c r="V3139">
        <f t="shared" ref="V3139:V3202" si="299">YEAR(L3139)</f>
        <v>2017</v>
      </c>
    </row>
    <row r="3140" spans="1:22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9">
        <f t="shared" si="296"/>
        <v>42828.645914351851</v>
      </c>
      <c r="K3140">
        <v>1489591807</v>
      </c>
      <c r="L3140" s="19">
        <f t="shared" si="297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294"/>
        <v>0</v>
      </c>
      <c r="R3140">
        <f t="shared" si="295"/>
        <v>0</v>
      </c>
      <c r="S3140" t="s">
        <v>8315</v>
      </c>
      <c r="T3140" t="s">
        <v>8316</v>
      </c>
      <c r="U3140" s="19">
        <f t="shared" si="298"/>
        <v>42828.645914351851</v>
      </c>
      <c r="V3140">
        <f t="shared" si="299"/>
        <v>2017</v>
      </c>
    </row>
    <row r="3141" spans="1:22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9">
        <f t="shared" si="296"/>
        <v>42819.189583333333</v>
      </c>
      <c r="K3141">
        <v>1487485760</v>
      </c>
      <c r="L3141" s="19">
        <f t="shared" si="297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294"/>
        <v>5</v>
      </c>
      <c r="R3141">
        <f t="shared" si="295"/>
        <v>450</v>
      </c>
      <c r="S3141" t="s">
        <v>8315</v>
      </c>
      <c r="T3141" t="s">
        <v>8316</v>
      </c>
      <c r="U3141" s="19">
        <f t="shared" si="298"/>
        <v>42819.189583333333</v>
      </c>
      <c r="V3141">
        <f t="shared" si="299"/>
        <v>2017</v>
      </c>
    </row>
    <row r="3142" spans="1:22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9">
        <f t="shared" si="296"/>
        <v>42832.677118055552</v>
      </c>
      <c r="K3142">
        <v>1488993303</v>
      </c>
      <c r="L3142" s="19">
        <f t="shared" si="297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294"/>
        <v>1</v>
      </c>
      <c r="R3142">
        <f t="shared" si="295"/>
        <v>24</v>
      </c>
      <c r="S3142" t="s">
        <v>8315</v>
      </c>
      <c r="T3142" t="s">
        <v>8316</v>
      </c>
      <c r="U3142" s="19">
        <f t="shared" si="298"/>
        <v>42832.677118055552</v>
      </c>
      <c r="V3142">
        <f t="shared" si="299"/>
        <v>2017</v>
      </c>
    </row>
    <row r="3143" spans="1:22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9">
        <f t="shared" si="296"/>
        <v>42841.833333333328</v>
      </c>
      <c r="K3143">
        <v>1488823488</v>
      </c>
      <c r="L3143" s="19">
        <f t="shared" si="297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294"/>
        <v>52</v>
      </c>
      <c r="R3143">
        <f t="shared" si="295"/>
        <v>32.25</v>
      </c>
      <c r="S3143" t="s">
        <v>8315</v>
      </c>
      <c r="T3143" t="s">
        <v>8316</v>
      </c>
      <c r="U3143" s="19">
        <f t="shared" si="298"/>
        <v>42841.833333333328</v>
      </c>
      <c r="V3143">
        <f t="shared" si="299"/>
        <v>2017</v>
      </c>
    </row>
    <row r="3144" spans="1:22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9">
        <f t="shared" si="296"/>
        <v>42813.471516203703</v>
      </c>
      <c r="K3144">
        <v>1487333939</v>
      </c>
      <c r="L3144" s="19">
        <f t="shared" si="297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294"/>
        <v>2</v>
      </c>
      <c r="R3144">
        <f t="shared" si="295"/>
        <v>15</v>
      </c>
      <c r="S3144" t="s">
        <v>8315</v>
      </c>
      <c r="T3144" t="s">
        <v>8316</v>
      </c>
      <c r="U3144" s="19">
        <f t="shared" si="298"/>
        <v>42813.471516203703</v>
      </c>
      <c r="V3144">
        <f t="shared" si="299"/>
        <v>2017</v>
      </c>
    </row>
    <row r="3145" spans="1:22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9">
        <f t="shared" si="296"/>
        <v>42834.358287037037</v>
      </c>
      <c r="K3145">
        <v>1489480556</v>
      </c>
      <c r="L3145" s="19">
        <f t="shared" si="297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294"/>
        <v>0</v>
      </c>
      <c r="R3145">
        <f t="shared" si="295"/>
        <v>0</v>
      </c>
      <c r="S3145" t="s">
        <v>8315</v>
      </c>
      <c r="T3145" t="s">
        <v>8316</v>
      </c>
      <c r="U3145" s="19">
        <f t="shared" si="298"/>
        <v>42834.358287037037</v>
      </c>
      <c r="V3145">
        <f t="shared" si="299"/>
        <v>2017</v>
      </c>
    </row>
    <row r="3146" spans="1:22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9">
        <f t="shared" si="296"/>
        <v>42813.25</v>
      </c>
      <c r="K3146">
        <v>1488459307</v>
      </c>
      <c r="L3146" s="19">
        <f t="shared" si="297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294"/>
        <v>75</v>
      </c>
      <c r="R3146">
        <f t="shared" si="295"/>
        <v>251.33</v>
      </c>
      <c r="S3146" t="s">
        <v>8315</v>
      </c>
      <c r="T3146" t="s">
        <v>8316</v>
      </c>
      <c r="U3146" s="19">
        <f t="shared" si="298"/>
        <v>42813.25</v>
      </c>
      <c r="V3146">
        <f t="shared" si="299"/>
        <v>2017</v>
      </c>
    </row>
    <row r="3147" spans="1:22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9">
        <f t="shared" si="296"/>
        <v>42821.999236111107</v>
      </c>
      <c r="K3147">
        <v>1485478734</v>
      </c>
      <c r="L3147" s="19">
        <f t="shared" si="297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 t="shared" si="294"/>
        <v>0</v>
      </c>
      <c r="R3147">
        <f t="shared" si="295"/>
        <v>0</v>
      </c>
      <c r="S3147" t="s">
        <v>8315</v>
      </c>
      <c r="T3147" t="s">
        <v>8316</v>
      </c>
      <c r="U3147" s="19">
        <f t="shared" si="298"/>
        <v>42821.999236111107</v>
      </c>
      <c r="V3147">
        <f t="shared" si="299"/>
        <v>2017</v>
      </c>
    </row>
    <row r="3148" spans="1:22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9">
        <f t="shared" si="296"/>
        <v>42841.640810185185</v>
      </c>
      <c r="K3148">
        <v>1488471766</v>
      </c>
      <c r="L3148" s="19">
        <f t="shared" si="297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294"/>
        <v>11</v>
      </c>
      <c r="R3148">
        <f t="shared" si="295"/>
        <v>437.5</v>
      </c>
      <c r="S3148" t="s">
        <v>8315</v>
      </c>
      <c r="T3148" t="s">
        <v>8316</v>
      </c>
      <c r="U3148" s="19">
        <f t="shared" si="298"/>
        <v>42841.640810185185</v>
      </c>
      <c r="V3148">
        <f t="shared" si="299"/>
        <v>2017</v>
      </c>
    </row>
    <row r="3149" spans="1:22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22">
        <f t="shared" si="296"/>
        <v>41950.011053240742</v>
      </c>
      <c r="K3149">
        <v>1411859755</v>
      </c>
      <c r="L3149" s="22">
        <f t="shared" si="297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 t="shared" si="294"/>
        <v>118</v>
      </c>
      <c r="R3149">
        <f t="shared" si="295"/>
        <v>110.35</v>
      </c>
      <c r="S3149" t="s">
        <v>8315</v>
      </c>
      <c r="T3149" t="s">
        <v>8316</v>
      </c>
      <c r="U3149" s="19">
        <f t="shared" si="298"/>
        <v>41950.011053240742</v>
      </c>
      <c r="V3149">
        <f t="shared" si="299"/>
        <v>2014</v>
      </c>
    </row>
    <row r="3150" spans="1:22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22">
        <f t="shared" si="296"/>
        <v>41913.166666666664</v>
      </c>
      <c r="K3150">
        <v>1410278284</v>
      </c>
      <c r="L3150" s="22">
        <f t="shared" si="297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294"/>
        <v>131</v>
      </c>
      <c r="R3150">
        <f t="shared" si="295"/>
        <v>41.42</v>
      </c>
      <c r="S3150" t="s">
        <v>8315</v>
      </c>
      <c r="T3150" t="s">
        <v>8316</v>
      </c>
      <c r="U3150" s="19">
        <f t="shared" si="298"/>
        <v>41913.166666666664</v>
      </c>
      <c r="V3150">
        <f t="shared" si="299"/>
        <v>2014</v>
      </c>
    </row>
    <row r="3151" spans="1:22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22">
        <f t="shared" si="296"/>
        <v>41250.083333333336</v>
      </c>
      <c r="K3151">
        <v>1352766300</v>
      </c>
      <c r="L3151" s="22">
        <f t="shared" si="297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294"/>
        <v>104</v>
      </c>
      <c r="R3151">
        <f t="shared" si="295"/>
        <v>52</v>
      </c>
      <c r="S3151" t="s">
        <v>8315</v>
      </c>
      <c r="T3151" t="s">
        <v>8316</v>
      </c>
      <c r="U3151" s="19">
        <f t="shared" si="298"/>
        <v>41250.083333333336</v>
      </c>
      <c r="V3151">
        <f t="shared" si="299"/>
        <v>2012</v>
      </c>
    </row>
    <row r="3152" spans="1:22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22">
        <f t="shared" si="296"/>
        <v>40568.166666666664</v>
      </c>
      <c r="K3152">
        <v>1288160403</v>
      </c>
      <c r="L3152" s="22">
        <f t="shared" si="297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294"/>
        <v>101</v>
      </c>
      <c r="R3152">
        <f t="shared" si="295"/>
        <v>33.99</v>
      </c>
      <c r="S3152" t="s">
        <v>8315</v>
      </c>
      <c r="T3152" t="s">
        <v>8316</v>
      </c>
      <c r="U3152" s="19">
        <f t="shared" si="298"/>
        <v>40568.166666666664</v>
      </c>
      <c r="V3152">
        <f t="shared" si="299"/>
        <v>2010</v>
      </c>
    </row>
    <row r="3153" spans="1:22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22">
        <f t="shared" si="296"/>
        <v>41892.83997685185</v>
      </c>
      <c r="K3153">
        <v>1407787774</v>
      </c>
      <c r="L3153" s="22">
        <f t="shared" si="297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294"/>
        <v>100</v>
      </c>
      <c r="R3153">
        <f t="shared" si="295"/>
        <v>103.35</v>
      </c>
      <c r="S3153" t="s">
        <v>8315</v>
      </c>
      <c r="T3153" t="s">
        <v>8316</v>
      </c>
      <c r="U3153" s="19">
        <f t="shared" si="298"/>
        <v>41892.83997685185</v>
      </c>
      <c r="V3153">
        <f t="shared" si="299"/>
        <v>2014</v>
      </c>
    </row>
    <row r="3154" spans="1:22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22">
        <f t="shared" si="296"/>
        <v>41580.867673611108</v>
      </c>
      <c r="K3154">
        <v>1380833367</v>
      </c>
      <c r="L3154" s="22">
        <f t="shared" si="297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294"/>
        <v>106</v>
      </c>
      <c r="R3154">
        <f t="shared" si="295"/>
        <v>34.79</v>
      </c>
      <c r="S3154" t="s">
        <v>8315</v>
      </c>
      <c r="T3154" t="s">
        <v>8316</v>
      </c>
      <c r="U3154" s="19">
        <f t="shared" si="298"/>
        <v>41580.867673611108</v>
      </c>
      <c r="V3154">
        <f t="shared" si="299"/>
        <v>2013</v>
      </c>
    </row>
    <row r="3155" spans="1:22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22">
        <f t="shared" si="296"/>
        <v>40664.207638888889</v>
      </c>
      <c r="K3155">
        <v>1301542937</v>
      </c>
      <c r="L3155" s="22">
        <f t="shared" si="297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294"/>
        <v>336</v>
      </c>
      <c r="R3155">
        <f t="shared" si="295"/>
        <v>41.77</v>
      </c>
      <c r="S3155" t="s">
        <v>8315</v>
      </c>
      <c r="T3155" t="s">
        <v>8316</v>
      </c>
      <c r="U3155" s="19">
        <f t="shared" si="298"/>
        <v>40664.207638888889</v>
      </c>
      <c r="V3155">
        <f t="shared" si="299"/>
        <v>2011</v>
      </c>
    </row>
    <row r="3156" spans="1:22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22">
        <f t="shared" si="296"/>
        <v>41000.834004629629</v>
      </c>
      <c r="K3156">
        <v>1330722058</v>
      </c>
      <c r="L3156" s="22">
        <f t="shared" si="297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294"/>
        <v>113</v>
      </c>
      <c r="R3156">
        <f t="shared" si="295"/>
        <v>64.27</v>
      </c>
      <c r="S3156" t="s">
        <v>8315</v>
      </c>
      <c r="T3156" t="s">
        <v>8316</v>
      </c>
      <c r="U3156" s="19">
        <f t="shared" si="298"/>
        <v>41000.834004629629</v>
      </c>
      <c r="V3156">
        <f t="shared" si="299"/>
        <v>2012</v>
      </c>
    </row>
    <row r="3157" spans="1:22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22">
        <f t="shared" si="296"/>
        <v>41263.499131944445</v>
      </c>
      <c r="K3157">
        <v>1353412725</v>
      </c>
      <c r="L3157" s="22">
        <f t="shared" si="297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294"/>
        <v>189</v>
      </c>
      <c r="R3157">
        <f t="shared" si="295"/>
        <v>31.21</v>
      </c>
      <c r="S3157" t="s">
        <v>8315</v>
      </c>
      <c r="T3157" t="s">
        <v>8316</v>
      </c>
      <c r="U3157" s="19">
        <f t="shared" si="298"/>
        <v>41263.499131944445</v>
      </c>
      <c r="V3157">
        <f t="shared" si="299"/>
        <v>2012</v>
      </c>
    </row>
    <row r="3158" spans="1:22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22">
        <f t="shared" si="296"/>
        <v>41061.953055555554</v>
      </c>
      <c r="K3158">
        <v>1335567144</v>
      </c>
      <c r="L3158" s="22">
        <f t="shared" si="297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294"/>
        <v>102</v>
      </c>
      <c r="R3158">
        <f t="shared" si="295"/>
        <v>62.92</v>
      </c>
      <c r="S3158" t="s">
        <v>8315</v>
      </c>
      <c r="T3158" t="s">
        <v>8316</v>
      </c>
      <c r="U3158" s="19">
        <f t="shared" si="298"/>
        <v>41061.953055555554</v>
      </c>
      <c r="V3158">
        <f t="shared" si="299"/>
        <v>2012</v>
      </c>
    </row>
    <row r="3159" spans="1:22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22">
        <f t="shared" si="296"/>
        <v>41839.208333333336</v>
      </c>
      <c r="K3159">
        <v>1404932105</v>
      </c>
      <c r="L3159" s="22">
        <f t="shared" si="297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294"/>
        <v>101</v>
      </c>
      <c r="R3159">
        <f t="shared" si="295"/>
        <v>98.54</v>
      </c>
      <c r="S3159" t="s">
        <v>8315</v>
      </c>
      <c r="T3159" t="s">
        <v>8316</v>
      </c>
      <c r="U3159" s="19">
        <f t="shared" si="298"/>
        <v>41839.208333333336</v>
      </c>
      <c r="V3159">
        <f t="shared" si="299"/>
        <v>2014</v>
      </c>
    </row>
    <row r="3160" spans="1:22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22">
        <f t="shared" si="296"/>
        <v>41477.839722222219</v>
      </c>
      <c r="K3160">
        <v>1371931752</v>
      </c>
      <c r="L3160" s="22">
        <f t="shared" si="297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 t="shared" si="294"/>
        <v>114</v>
      </c>
      <c r="R3160">
        <f t="shared" si="295"/>
        <v>82.61</v>
      </c>
      <c r="S3160" t="s">
        <v>8315</v>
      </c>
      <c r="T3160" t="s">
        <v>8316</v>
      </c>
      <c r="U3160" s="19">
        <f t="shared" si="298"/>
        <v>41477.839722222219</v>
      </c>
      <c r="V3160">
        <f t="shared" si="299"/>
        <v>2013</v>
      </c>
    </row>
    <row r="3161" spans="1:22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22">
        <f t="shared" si="296"/>
        <v>40926.958333333336</v>
      </c>
      <c r="K3161">
        <v>1323221761</v>
      </c>
      <c r="L3161" s="22">
        <f t="shared" si="297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294"/>
        <v>133</v>
      </c>
      <c r="R3161">
        <f t="shared" si="295"/>
        <v>38.5</v>
      </c>
      <c r="S3161" t="s">
        <v>8315</v>
      </c>
      <c r="T3161" t="s">
        <v>8316</v>
      </c>
      <c r="U3161" s="19">
        <f t="shared" si="298"/>
        <v>40926.958333333336</v>
      </c>
      <c r="V3161">
        <f t="shared" si="299"/>
        <v>2011</v>
      </c>
    </row>
    <row r="3162" spans="1:22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22">
        <f t="shared" si="296"/>
        <v>41864.207638888889</v>
      </c>
      <c r="K3162">
        <v>1405923687</v>
      </c>
      <c r="L3162" s="22">
        <f t="shared" si="297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294"/>
        <v>102</v>
      </c>
      <c r="R3162">
        <f t="shared" si="295"/>
        <v>80.16</v>
      </c>
      <c r="S3162" t="s">
        <v>8315</v>
      </c>
      <c r="T3162" t="s">
        <v>8316</v>
      </c>
      <c r="U3162" s="19">
        <f t="shared" si="298"/>
        <v>41864.207638888889</v>
      </c>
      <c r="V3162">
        <f t="shared" si="299"/>
        <v>2014</v>
      </c>
    </row>
    <row r="3163" spans="1:22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22">
        <f t="shared" si="296"/>
        <v>41927.536134259259</v>
      </c>
      <c r="K3163">
        <v>1410785522</v>
      </c>
      <c r="L3163" s="22">
        <f t="shared" si="297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294"/>
        <v>105</v>
      </c>
      <c r="R3163">
        <f t="shared" si="295"/>
        <v>28.41</v>
      </c>
      <c r="S3163" t="s">
        <v>8315</v>
      </c>
      <c r="T3163" t="s">
        <v>8316</v>
      </c>
      <c r="U3163" s="19">
        <f t="shared" si="298"/>
        <v>41927.536134259259</v>
      </c>
      <c r="V3163">
        <f t="shared" si="299"/>
        <v>2014</v>
      </c>
    </row>
    <row r="3164" spans="1:22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22">
        <f t="shared" si="296"/>
        <v>41827.083333333336</v>
      </c>
      <c r="K3164">
        <v>1402331262</v>
      </c>
      <c r="L3164" s="22">
        <f t="shared" si="297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294"/>
        <v>127</v>
      </c>
      <c r="R3164">
        <f t="shared" si="295"/>
        <v>80.73</v>
      </c>
      <c r="S3164" t="s">
        <v>8315</v>
      </c>
      <c r="T3164" t="s">
        <v>8316</v>
      </c>
      <c r="U3164" s="19">
        <f t="shared" si="298"/>
        <v>41827.083333333336</v>
      </c>
      <c r="V3164">
        <f t="shared" si="299"/>
        <v>2014</v>
      </c>
    </row>
    <row r="3165" spans="1:22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22">
        <f t="shared" si="296"/>
        <v>41805.753761574073</v>
      </c>
      <c r="K3165">
        <v>1400263525</v>
      </c>
      <c r="L3165" s="22">
        <f t="shared" si="297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294"/>
        <v>111</v>
      </c>
      <c r="R3165">
        <f t="shared" si="295"/>
        <v>200.69</v>
      </c>
      <c r="S3165" t="s">
        <v>8315</v>
      </c>
      <c r="T3165" t="s">
        <v>8316</v>
      </c>
      <c r="U3165" s="19">
        <f t="shared" si="298"/>
        <v>41805.753761574073</v>
      </c>
      <c r="V3165">
        <f t="shared" si="299"/>
        <v>2014</v>
      </c>
    </row>
    <row r="3166" spans="1:22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22">
        <f t="shared" si="296"/>
        <v>41799.80572916667</v>
      </c>
      <c r="K3166">
        <v>1399490415</v>
      </c>
      <c r="L3166" s="22">
        <f t="shared" si="297"/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 t="shared" si="294"/>
        <v>107</v>
      </c>
      <c r="R3166">
        <f t="shared" si="295"/>
        <v>37.590000000000003</v>
      </c>
      <c r="S3166" t="s">
        <v>8315</v>
      </c>
      <c r="T3166" t="s">
        <v>8316</v>
      </c>
      <c r="U3166" s="19">
        <f t="shared" si="298"/>
        <v>41799.80572916667</v>
      </c>
      <c r="V3166">
        <f t="shared" si="299"/>
        <v>2014</v>
      </c>
    </row>
    <row r="3167" spans="1:22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22">
        <f t="shared" si="296"/>
        <v>40666.165972222225</v>
      </c>
      <c r="K3167">
        <v>1302493760</v>
      </c>
      <c r="L3167" s="22">
        <f t="shared" si="297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294"/>
        <v>163</v>
      </c>
      <c r="R3167">
        <f t="shared" si="295"/>
        <v>58.1</v>
      </c>
      <c r="S3167" t="s">
        <v>8315</v>
      </c>
      <c r="T3167" t="s">
        <v>8316</v>
      </c>
      <c r="U3167" s="19">
        <f t="shared" si="298"/>
        <v>40666.165972222225</v>
      </c>
      <c r="V3167">
        <f t="shared" si="299"/>
        <v>2011</v>
      </c>
    </row>
    <row r="3168" spans="1:22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22">
        <f t="shared" si="296"/>
        <v>41969.332638888889</v>
      </c>
      <c r="K3168">
        <v>1414514153</v>
      </c>
      <c r="L3168" s="22">
        <f t="shared" si="297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294"/>
        <v>160</v>
      </c>
      <c r="R3168">
        <f t="shared" si="295"/>
        <v>60.3</v>
      </c>
      <c r="S3168" t="s">
        <v>8315</v>
      </c>
      <c r="T3168" t="s">
        <v>8316</v>
      </c>
      <c r="U3168" s="19">
        <f t="shared" si="298"/>
        <v>41969.332638888889</v>
      </c>
      <c r="V3168">
        <f t="shared" si="299"/>
        <v>2014</v>
      </c>
    </row>
    <row r="3169" spans="1:22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22">
        <f t="shared" si="296"/>
        <v>41853.175706018519</v>
      </c>
      <c r="K3169">
        <v>1405743181</v>
      </c>
      <c r="L3169" s="22">
        <f t="shared" si="297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294"/>
        <v>116</v>
      </c>
      <c r="R3169">
        <f t="shared" si="295"/>
        <v>63.36</v>
      </c>
      <c r="S3169" t="s">
        <v>8315</v>
      </c>
      <c r="T3169" t="s">
        <v>8316</v>
      </c>
      <c r="U3169" s="19">
        <f t="shared" si="298"/>
        <v>41853.175706018519</v>
      </c>
      <c r="V3169">
        <f t="shared" si="299"/>
        <v>2014</v>
      </c>
    </row>
    <row r="3170" spans="1:22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22">
        <f t="shared" si="296"/>
        <v>41803.916666666664</v>
      </c>
      <c r="K3170">
        <v>1399948353</v>
      </c>
      <c r="L3170" s="22">
        <f t="shared" si="297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294"/>
        <v>124</v>
      </c>
      <c r="R3170">
        <f t="shared" si="295"/>
        <v>50.9</v>
      </c>
      <c r="S3170" t="s">
        <v>8315</v>
      </c>
      <c r="T3170" t="s">
        <v>8316</v>
      </c>
      <c r="U3170" s="19">
        <f t="shared" si="298"/>
        <v>41803.916666666664</v>
      </c>
      <c r="V3170">
        <f t="shared" si="299"/>
        <v>2014</v>
      </c>
    </row>
    <row r="3171" spans="1:22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22">
        <f t="shared" si="296"/>
        <v>41621.207638888889</v>
      </c>
      <c r="K3171">
        <v>1384364561</v>
      </c>
      <c r="L3171" s="22">
        <f t="shared" si="297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294"/>
        <v>103</v>
      </c>
      <c r="R3171">
        <f t="shared" si="295"/>
        <v>100.5</v>
      </c>
      <c r="S3171" t="s">
        <v>8315</v>
      </c>
      <c r="T3171" t="s">
        <v>8316</v>
      </c>
      <c r="U3171" s="19">
        <f t="shared" si="298"/>
        <v>41621.207638888889</v>
      </c>
      <c r="V3171">
        <f t="shared" si="299"/>
        <v>2013</v>
      </c>
    </row>
    <row r="3172" spans="1:22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22">
        <f t="shared" si="296"/>
        <v>41822.166666666664</v>
      </c>
      <c r="K3172">
        <v>1401414944</v>
      </c>
      <c r="L3172" s="22">
        <f t="shared" si="297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294"/>
        <v>112</v>
      </c>
      <c r="R3172">
        <f t="shared" si="295"/>
        <v>31.62</v>
      </c>
      <c r="S3172" t="s">
        <v>8315</v>
      </c>
      <c r="T3172" t="s">
        <v>8316</v>
      </c>
      <c r="U3172" s="19">
        <f t="shared" si="298"/>
        <v>41822.166666666664</v>
      </c>
      <c r="V3172">
        <f t="shared" si="299"/>
        <v>2014</v>
      </c>
    </row>
    <row r="3173" spans="1:22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22">
        <f t="shared" si="296"/>
        <v>42496.608310185184</v>
      </c>
      <c r="K3173">
        <v>1459953358</v>
      </c>
      <c r="L3173" s="22">
        <f t="shared" si="297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294"/>
        <v>109</v>
      </c>
      <c r="R3173">
        <f t="shared" si="295"/>
        <v>65.099999999999994</v>
      </c>
      <c r="S3173" t="s">
        <v>8315</v>
      </c>
      <c r="T3173" t="s">
        <v>8316</v>
      </c>
      <c r="U3173" s="19">
        <f t="shared" si="298"/>
        <v>42496.608310185184</v>
      </c>
      <c r="V3173">
        <f t="shared" si="299"/>
        <v>2016</v>
      </c>
    </row>
    <row r="3174" spans="1:22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22">
        <f t="shared" si="296"/>
        <v>40953.729953703703</v>
      </c>
      <c r="K3174">
        <v>1326648668</v>
      </c>
      <c r="L3174" s="22">
        <f t="shared" si="297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294"/>
        <v>115</v>
      </c>
      <c r="R3174">
        <f t="shared" si="295"/>
        <v>79.31</v>
      </c>
      <c r="S3174" t="s">
        <v>8315</v>
      </c>
      <c r="T3174" t="s">
        <v>8316</v>
      </c>
      <c r="U3174" s="19">
        <f t="shared" si="298"/>
        <v>40953.729953703703</v>
      </c>
      <c r="V3174">
        <f t="shared" si="299"/>
        <v>2012</v>
      </c>
    </row>
    <row r="3175" spans="1:22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22">
        <f t="shared" si="296"/>
        <v>41908.878379629627</v>
      </c>
      <c r="K3175">
        <v>1409173492</v>
      </c>
      <c r="L3175" s="22">
        <f t="shared" si="297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 t="shared" si="294"/>
        <v>103</v>
      </c>
      <c r="R3175">
        <f t="shared" si="295"/>
        <v>139.19</v>
      </c>
      <c r="S3175" t="s">
        <v>8315</v>
      </c>
      <c r="T3175" t="s">
        <v>8316</v>
      </c>
      <c r="U3175" s="19">
        <f t="shared" si="298"/>
        <v>41908.878379629627</v>
      </c>
      <c r="V3175">
        <f t="shared" si="299"/>
        <v>2014</v>
      </c>
    </row>
    <row r="3176" spans="1:22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22">
        <f t="shared" si="296"/>
        <v>41876.864675925928</v>
      </c>
      <c r="K3176">
        <v>1407789908</v>
      </c>
      <c r="L3176" s="22">
        <f t="shared" si="297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294"/>
        <v>101</v>
      </c>
      <c r="R3176">
        <f t="shared" si="295"/>
        <v>131.91</v>
      </c>
      <c r="S3176" t="s">
        <v>8315</v>
      </c>
      <c r="T3176" t="s">
        <v>8316</v>
      </c>
      <c r="U3176" s="19">
        <f t="shared" si="298"/>
        <v>41876.864675925928</v>
      </c>
      <c r="V3176">
        <f t="shared" si="299"/>
        <v>2014</v>
      </c>
    </row>
    <row r="3177" spans="1:22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22">
        <f t="shared" si="296"/>
        <v>40591.886886574073</v>
      </c>
      <c r="K3177">
        <v>1292793427</v>
      </c>
      <c r="L3177" s="22">
        <f t="shared" si="297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294"/>
        <v>110</v>
      </c>
      <c r="R3177">
        <f t="shared" si="295"/>
        <v>91.3</v>
      </c>
      <c r="S3177" t="s">
        <v>8315</v>
      </c>
      <c r="T3177" t="s">
        <v>8316</v>
      </c>
      <c r="U3177" s="19">
        <f t="shared" si="298"/>
        <v>40591.886886574073</v>
      </c>
      <c r="V3177">
        <f t="shared" si="299"/>
        <v>2010</v>
      </c>
    </row>
    <row r="3178" spans="1:22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22">
        <f t="shared" si="296"/>
        <v>41504.625</v>
      </c>
      <c r="K3178">
        <v>1374531631</v>
      </c>
      <c r="L3178" s="22">
        <f t="shared" si="297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294"/>
        <v>115</v>
      </c>
      <c r="R3178">
        <f t="shared" si="295"/>
        <v>39.67</v>
      </c>
      <c r="S3178" t="s">
        <v>8315</v>
      </c>
      <c r="T3178" t="s">
        <v>8316</v>
      </c>
      <c r="U3178" s="19">
        <f t="shared" si="298"/>
        <v>41504.625</v>
      </c>
      <c r="V3178">
        <f t="shared" si="299"/>
        <v>2013</v>
      </c>
    </row>
    <row r="3179" spans="1:22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22">
        <f t="shared" si="296"/>
        <v>41811.666770833333</v>
      </c>
      <c r="K3179">
        <v>1400774409</v>
      </c>
      <c r="L3179" s="22">
        <f t="shared" si="297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294"/>
        <v>117</v>
      </c>
      <c r="R3179">
        <f t="shared" si="295"/>
        <v>57.55</v>
      </c>
      <c r="S3179" t="s">
        <v>8315</v>
      </c>
      <c r="T3179" t="s">
        <v>8316</v>
      </c>
      <c r="U3179" s="19">
        <f t="shared" si="298"/>
        <v>41811.666770833333</v>
      </c>
      <c r="V3179">
        <f t="shared" si="299"/>
        <v>2014</v>
      </c>
    </row>
    <row r="3180" spans="1:22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22">
        <f t="shared" si="296"/>
        <v>41836.605034722219</v>
      </c>
      <c r="K3180">
        <v>1402929075</v>
      </c>
      <c r="L3180" s="22">
        <f t="shared" si="297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294"/>
        <v>172</v>
      </c>
      <c r="R3180">
        <f t="shared" si="295"/>
        <v>33.03</v>
      </c>
      <c r="S3180" t="s">
        <v>8315</v>
      </c>
      <c r="T3180" t="s">
        <v>8316</v>
      </c>
      <c r="U3180" s="19">
        <f t="shared" si="298"/>
        <v>41836.605034722219</v>
      </c>
      <c r="V3180">
        <f t="shared" si="299"/>
        <v>2014</v>
      </c>
    </row>
    <row r="3181" spans="1:22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22">
        <f t="shared" si="296"/>
        <v>41400.702210648145</v>
      </c>
      <c r="K3181">
        <v>1365699071</v>
      </c>
      <c r="L3181" s="22">
        <f t="shared" si="297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294"/>
        <v>114</v>
      </c>
      <c r="R3181">
        <f t="shared" si="295"/>
        <v>77.34</v>
      </c>
      <c r="S3181" t="s">
        <v>8315</v>
      </c>
      <c r="T3181" t="s">
        <v>8316</v>
      </c>
      <c r="U3181" s="19">
        <f t="shared" si="298"/>
        <v>41400.702210648145</v>
      </c>
      <c r="V3181">
        <f t="shared" si="299"/>
        <v>2013</v>
      </c>
    </row>
    <row r="3182" spans="1:22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22">
        <f t="shared" si="296"/>
        <v>41810.412604166668</v>
      </c>
      <c r="K3182">
        <v>1400666049</v>
      </c>
      <c r="L3182" s="22">
        <f t="shared" si="297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294"/>
        <v>120</v>
      </c>
      <c r="R3182">
        <f t="shared" si="295"/>
        <v>31.93</v>
      </c>
      <c r="S3182" t="s">
        <v>8315</v>
      </c>
      <c r="T3182" t="s">
        <v>8316</v>
      </c>
      <c r="U3182" s="19">
        <f t="shared" si="298"/>
        <v>41810.412604166668</v>
      </c>
      <c r="V3182">
        <f t="shared" si="299"/>
        <v>2014</v>
      </c>
    </row>
    <row r="3183" spans="1:22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22">
        <f t="shared" si="296"/>
        <v>41805.666666666664</v>
      </c>
      <c r="K3183">
        <v>1400570787</v>
      </c>
      <c r="L3183" s="22">
        <f t="shared" si="297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294"/>
        <v>109</v>
      </c>
      <c r="R3183">
        <f t="shared" si="295"/>
        <v>36.33</v>
      </c>
      <c r="S3183" t="s">
        <v>8315</v>
      </c>
      <c r="T3183" t="s">
        <v>8316</v>
      </c>
      <c r="U3183" s="19">
        <f t="shared" si="298"/>
        <v>41805.666666666664</v>
      </c>
      <c r="V3183">
        <f t="shared" si="299"/>
        <v>2014</v>
      </c>
    </row>
    <row r="3184" spans="1:22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22">
        <f t="shared" si="296"/>
        <v>40939.708333333336</v>
      </c>
      <c r="K3184">
        <v>1323211621</v>
      </c>
      <c r="L3184" s="22">
        <f t="shared" si="297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294"/>
        <v>101</v>
      </c>
      <c r="R3184">
        <f t="shared" si="295"/>
        <v>46.77</v>
      </c>
      <c r="S3184" t="s">
        <v>8315</v>
      </c>
      <c r="T3184" t="s">
        <v>8316</v>
      </c>
      <c r="U3184" s="19">
        <f t="shared" si="298"/>
        <v>40939.708333333336</v>
      </c>
      <c r="V3184">
        <f t="shared" si="299"/>
        <v>2011</v>
      </c>
    </row>
    <row r="3185" spans="1:22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22">
        <f t="shared" si="296"/>
        <v>41509.79478009259</v>
      </c>
      <c r="K3185">
        <v>1375729469</v>
      </c>
      <c r="L3185" s="22">
        <f t="shared" si="297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294"/>
        <v>109</v>
      </c>
      <c r="R3185">
        <f t="shared" si="295"/>
        <v>40.07</v>
      </c>
      <c r="S3185" t="s">
        <v>8315</v>
      </c>
      <c r="T3185" t="s">
        <v>8316</v>
      </c>
      <c r="U3185" s="19">
        <f t="shared" si="298"/>
        <v>41509.79478009259</v>
      </c>
      <c r="V3185">
        <f t="shared" si="299"/>
        <v>2013</v>
      </c>
    </row>
    <row r="3186" spans="1:22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22">
        <f t="shared" si="296"/>
        <v>41821.993414351848</v>
      </c>
      <c r="K3186">
        <v>1401666631</v>
      </c>
      <c r="L3186" s="22">
        <f t="shared" si="297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294"/>
        <v>107</v>
      </c>
      <c r="R3186">
        <f t="shared" si="295"/>
        <v>100.22</v>
      </c>
      <c r="S3186" t="s">
        <v>8315</v>
      </c>
      <c r="T3186" t="s">
        <v>8316</v>
      </c>
      <c r="U3186" s="19">
        <f t="shared" si="298"/>
        <v>41821.993414351848</v>
      </c>
      <c r="V3186">
        <f t="shared" si="299"/>
        <v>2014</v>
      </c>
    </row>
    <row r="3187" spans="1:22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22">
        <f t="shared" si="296"/>
        <v>41836.977326388893</v>
      </c>
      <c r="K3187">
        <v>1404948441</v>
      </c>
      <c r="L3187" s="22">
        <f t="shared" si="297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294"/>
        <v>100</v>
      </c>
      <c r="R3187">
        <f t="shared" si="295"/>
        <v>41.67</v>
      </c>
      <c r="S3187" t="s">
        <v>8315</v>
      </c>
      <c r="T3187" t="s">
        <v>8316</v>
      </c>
      <c r="U3187" s="19">
        <f t="shared" si="298"/>
        <v>41836.977326388893</v>
      </c>
      <c r="V3187">
        <f t="shared" si="299"/>
        <v>2014</v>
      </c>
    </row>
    <row r="3188" spans="1:22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22">
        <f t="shared" si="296"/>
        <v>41898.875</v>
      </c>
      <c r="K3188">
        <v>1408313438</v>
      </c>
      <c r="L3188" s="22">
        <f t="shared" si="297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294"/>
        <v>102</v>
      </c>
      <c r="R3188">
        <f t="shared" si="295"/>
        <v>46.71</v>
      </c>
      <c r="S3188" t="s">
        <v>8315</v>
      </c>
      <c r="T3188" t="s">
        <v>8316</v>
      </c>
      <c r="U3188" s="19">
        <f t="shared" si="298"/>
        <v>41898.875</v>
      </c>
      <c r="V3188">
        <f t="shared" si="299"/>
        <v>2014</v>
      </c>
    </row>
    <row r="3189" spans="1:22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22">
        <f t="shared" si="296"/>
        <v>41855.666354166664</v>
      </c>
      <c r="K3189">
        <v>1405439973</v>
      </c>
      <c r="L3189" s="22">
        <f t="shared" si="297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294"/>
        <v>116</v>
      </c>
      <c r="R3189">
        <f t="shared" si="295"/>
        <v>71.489999999999995</v>
      </c>
      <c r="S3189" t="s">
        <v>8315</v>
      </c>
      <c r="T3189" t="s">
        <v>8316</v>
      </c>
      <c r="U3189" s="19">
        <f t="shared" si="298"/>
        <v>41855.666354166664</v>
      </c>
      <c r="V3189">
        <f t="shared" si="299"/>
        <v>2014</v>
      </c>
    </row>
    <row r="3190" spans="1:22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9">
        <f t="shared" si="296"/>
        <v>42165.415532407409</v>
      </c>
      <c r="K3190">
        <v>1432115902</v>
      </c>
      <c r="L3190" s="19">
        <f t="shared" si="297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294"/>
        <v>65</v>
      </c>
      <c r="R3190">
        <f t="shared" si="295"/>
        <v>14.44</v>
      </c>
      <c r="S3190" t="s">
        <v>8315</v>
      </c>
      <c r="T3190" t="s">
        <v>8357</v>
      </c>
      <c r="U3190" s="19">
        <f t="shared" si="298"/>
        <v>42165.415532407409</v>
      </c>
      <c r="V3190">
        <f t="shared" si="299"/>
        <v>2015</v>
      </c>
    </row>
    <row r="3191" spans="1:22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9">
        <f t="shared" si="296"/>
        <v>42148.346435185187</v>
      </c>
      <c r="K3191">
        <v>1429863532</v>
      </c>
      <c r="L3191" s="19">
        <f t="shared" si="297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294"/>
        <v>12</v>
      </c>
      <c r="R3191">
        <f t="shared" si="295"/>
        <v>356.84</v>
      </c>
      <c r="S3191" t="s">
        <v>8315</v>
      </c>
      <c r="T3191" t="s">
        <v>8357</v>
      </c>
      <c r="U3191" s="19">
        <f t="shared" si="298"/>
        <v>42148.346435185187</v>
      </c>
      <c r="V3191">
        <f t="shared" si="299"/>
        <v>2015</v>
      </c>
    </row>
    <row r="3192" spans="1:22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9">
        <f t="shared" si="296"/>
        <v>42713.192997685182</v>
      </c>
      <c r="K3192">
        <v>1478662675</v>
      </c>
      <c r="L3192" s="19">
        <f t="shared" si="297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 t="shared" si="294"/>
        <v>0</v>
      </c>
      <c r="R3192">
        <f t="shared" si="295"/>
        <v>0</v>
      </c>
      <c r="S3192" t="s">
        <v>8315</v>
      </c>
      <c r="T3192" t="s">
        <v>8357</v>
      </c>
      <c r="U3192" s="19">
        <f t="shared" si="298"/>
        <v>42713.192997685182</v>
      </c>
      <c r="V3192">
        <f t="shared" si="299"/>
        <v>2016</v>
      </c>
    </row>
    <row r="3193" spans="1:22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9">
        <f t="shared" si="296"/>
        <v>42598.755428240736</v>
      </c>
      <c r="K3193">
        <v>1466186869</v>
      </c>
      <c r="L3193" s="19">
        <f t="shared" si="297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294"/>
        <v>4</v>
      </c>
      <c r="R3193">
        <f t="shared" si="295"/>
        <v>37.75</v>
      </c>
      <c r="S3193" t="s">
        <v>8315</v>
      </c>
      <c r="T3193" t="s">
        <v>8357</v>
      </c>
      <c r="U3193" s="19">
        <f t="shared" si="298"/>
        <v>42598.755428240736</v>
      </c>
      <c r="V3193">
        <f t="shared" si="299"/>
        <v>2016</v>
      </c>
    </row>
    <row r="3194" spans="1:22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9">
        <f t="shared" si="296"/>
        <v>42063.916666666672</v>
      </c>
      <c r="K3194">
        <v>1421274859</v>
      </c>
      <c r="L3194" s="19">
        <f t="shared" si="297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294"/>
        <v>1</v>
      </c>
      <c r="R3194">
        <f t="shared" si="295"/>
        <v>12.75</v>
      </c>
      <c r="S3194" t="s">
        <v>8315</v>
      </c>
      <c r="T3194" t="s">
        <v>8357</v>
      </c>
      <c r="U3194" s="19">
        <f t="shared" si="298"/>
        <v>42063.916666666672</v>
      </c>
      <c r="V3194">
        <f t="shared" si="299"/>
        <v>2015</v>
      </c>
    </row>
    <row r="3195" spans="1:22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9">
        <f t="shared" si="296"/>
        <v>42055.968240740738</v>
      </c>
      <c r="K3195">
        <v>1420586056</v>
      </c>
      <c r="L3195" s="19">
        <f t="shared" si="297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294"/>
        <v>12</v>
      </c>
      <c r="R3195">
        <f t="shared" si="295"/>
        <v>24.46</v>
      </c>
      <c r="S3195" t="s">
        <v>8315</v>
      </c>
      <c r="T3195" t="s">
        <v>8357</v>
      </c>
      <c r="U3195" s="19">
        <f t="shared" si="298"/>
        <v>42055.968240740738</v>
      </c>
      <c r="V3195">
        <f t="shared" si="299"/>
        <v>2015</v>
      </c>
    </row>
    <row r="3196" spans="1:22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9">
        <f t="shared" si="296"/>
        <v>42212.062476851846</v>
      </c>
      <c r="K3196">
        <v>1435368598</v>
      </c>
      <c r="L3196" s="19">
        <f t="shared" si="297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294"/>
        <v>0</v>
      </c>
      <c r="R3196">
        <f t="shared" si="295"/>
        <v>0</v>
      </c>
      <c r="S3196" t="s">
        <v>8315</v>
      </c>
      <c r="T3196" t="s">
        <v>8357</v>
      </c>
      <c r="U3196" s="19">
        <f t="shared" si="298"/>
        <v>42212.062476851846</v>
      </c>
      <c r="V3196">
        <f t="shared" si="299"/>
        <v>2015</v>
      </c>
    </row>
    <row r="3197" spans="1:22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9">
        <f t="shared" si="296"/>
        <v>42047.594236111108</v>
      </c>
      <c r="K3197">
        <v>1421158542</v>
      </c>
      <c r="L3197" s="19">
        <f t="shared" si="297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294"/>
        <v>59</v>
      </c>
      <c r="R3197">
        <f t="shared" si="295"/>
        <v>53.08</v>
      </c>
      <c r="S3197" t="s">
        <v>8315</v>
      </c>
      <c r="T3197" t="s">
        <v>8357</v>
      </c>
      <c r="U3197" s="19">
        <f t="shared" si="298"/>
        <v>42047.594236111108</v>
      </c>
      <c r="V3197">
        <f t="shared" si="299"/>
        <v>2015</v>
      </c>
    </row>
    <row r="3198" spans="1:22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9">
        <f t="shared" si="296"/>
        <v>42217.583333333328</v>
      </c>
      <c r="K3198">
        <v>1433254875</v>
      </c>
      <c r="L3198" s="19">
        <f t="shared" si="297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 t="shared" si="294"/>
        <v>0</v>
      </c>
      <c r="R3198">
        <f t="shared" si="295"/>
        <v>300</v>
      </c>
      <c r="S3198" t="s">
        <v>8315</v>
      </c>
      <c r="T3198" t="s">
        <v>8357</v>
      </c>
      <c r="U3198" s="19">
        <f t="shared" si="298"/>
        <v>42217.583333333328</v>
      </c>
      <c r="V3198">
        <f t="shared" si="299"/>
        <v>2015</v>
      </c>
    </row>
    <row r="3199" spans="1:22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9">
        <f t="shared" si="296"/>
        <v>42039.493263888886</v>
      </c>
      <c r="K3199">
        <v>1420458618</v>
      </c>
      <c r="L3199" s="19">
        <f t="shared" si="297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294"/>
        <v>11</v>
      </c>
      <c r="R3199">
        <f t="shared" si="295"/>
        <v>286.25</v>
      </c>
      <c r="S3199" t="s">
        <v>8315</v>
      </c>
      <c r="T3199" t="s">
        <v>8357</v>
      </c>
      <c r="U3199" s="19">
        <f t="shared" si="298"/>
        <v>42039.493263888886</v>
      </c>
      <c r="V3199">
        <f t="shared" si="299"/>
        <v>2015</v>
      </c>
    </row>
    <row r="3200" spans="1:22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9">
        <f t="shared" si="296"/>
        <v>42051.424502314811</v>
      </c>
      <c r="K3200">
        <v>1420798277</v>
      </c>
      <c r="L3200" s="19">
        <f t="shared" si="297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294"/>
        <v>0</v>
      </c>
      <c r="R3200">
        <f t="shared" si="295"/>
        <v>36.67</v>
      </c>
      <c r="S3200" t="s">
        <v>8315</v>
      </c>
      <c r="T3200" t="s">
        <v>8357</v>
      </c>
      <c r="U3200" s="19">
        <f t="shared" si="298"/>
        <v>42051.424502314811</v>
      </c>
      <c r="V3200">
        <f t="shared" si="299"/>
        <v>2015</v>
      </c>
    </row>
    <row r="3201" spans="1:22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9">
        <f t="shared" si="296"/>
        <v>41888.875</v>
      </c>
      <c r="K3201">
        <v>1407435418</v>
      </c>
      <c r="L3201" s="19">
        <f t="shared" si="297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 t="shared" si="294"/>
        <v>52</v>
      </c>
      <c r="R3201">
        <f t="shared" si="295"/>
        <v>49.21</v>
      </c>
      <c r="S3201" t="s">
        <v>8315</v>
      </c>
      <c r="T3201" t="s">
        <v>8357</v>
      </c>
      <c r="U3201" s="19">
        <f t="shared" si="298"/>
        <v>41888.875</v>
      </c>
      <c r="V3201">
        <f t="shared" si="299"/>
        <v>2014</v>
      </c>
    </row>
    <row r="3202" spans="1:22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9">
        <f t="shared" si="296"/>
        <v>42490.231944444444</v>
      </c>
      <c r="K3202">
        <v>1459410101</v>
      </c>
      <c r="L3202" s="19">
        <f t="shared" si="297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 t="shared" ref="Q3202:Q3265" si="300">ROUND(E3202/D3202*100,0)</f>
        <v>0</v>
      </c>
      <c r="R3202">
        <f t="shared" ref="R3202:R3265" si="301">IFERROR(ROUND(E3202/N3202,2),0)</f>
        <v>1</v>
      </c>
      <c r="S3202" t="s">
        <v>8315</v>
      </c>
      <c r="T3202" t="s">
        <v>8357</v>
      </c>
      <c r="U3202" s="19">
        <f t="shared" si="298"/>
        <v>42490.231944444444</v>
      </c>
      <c r="V3202">
        <f t="shared" si="299"/>
        <v>2016</v>
      </c>
    </row>
    <row r="3203" spans="1:22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9">
        <f t="shared" ref="J3203:J3266" si="302">(((I3203/60)/60)/24)+DATE(1970,1,1)</f>
        <v>41882.767094907409</v>
      </c>
      <c r="K3203">
        <v>1407695077</v>
      </c>
      <c r="L3203" s="19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si="300"/>
        <v>1</v>
      </c>
      <c r="R3203">
        <f t="shared" si="301"/>
        <v>12.5</v>
      </c>
      <c r="S3203" t="s">
        <v>8315</v>
      </c>
      <c r="T3203" t="s">
        <v>8357</v>
      </c>
      <c r="U3203" s="19">
        <f t="shared" ref="U3203:U3266" si="304">(((I3203/60)/60)/24)+DATE(1970,1,1)</f>
        <v>41882.767094907409</v>
      </c>
      <c r="V3203">
        <f t="shared" ref="V3203:V3266" si="305">YEAR(L3203)</f>
        <v>2014</v>
      </c>
    </row>
    <row r="3204" spans="1:22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9">
        <f t="shared" si="302"/>
        <v>42352.249305555553</v>
      </c>
      <c r="K3204">
        <v>1445027346</v>
      </c>
      <c r="L3204" s="19">
        <f t="shared" si="303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300"/>
        <v>55</v>
      </c>
      <c r="R3204">
        <f t="shared" si="301"/>
        <v>109.04</v>
      </c>
      <c r="S3204" t="s">
        <v>8315</v>
      </c>
      <c r="T3204" t="s">
        <v>8357</v>
      </c>
      <c r="U3204" s="19">
        <f t="shared" si="304"/>
        <v>42352.249305555553</v>
      </c>
      <c r="V3204">
        <f t="shared" si="305"/>
        <v>2015</v>
      </c>
    </row>
    <row r="3205" spans="1:22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9">
        <f t="shared" si="302"/>
        <v>42272.988680555558</v>
      </c>
      <c r="K3205">
        <v>1440632622</v>
      </c>
      <c r="L3205" s="19">
        <f t="shared" si="303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300"/>
        <v>25</v>
      </c>
      <c r="R3205">
        <f t="shared" si="301"/>
        <v>41.67</v>
      </c>
      <c r="S3205" t="s">
        <v>8315</v>
      </c>
      <c r="T3205" t="s">
        <v>8357</v>
      </c>
      <c r="U3205" s="19">
        <f t="shared" si="304"/>
        <v>42272.988680555558</v>
      </c>
      <c r="V3205">
        <f t="shared" si="305"/>
        <v>2015</v>
      </c>
    </row>
    <row r="3206" spans="1:22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9">
        <f t="shared" si="302"/>
        <v>42202.676388888889</v>
      </c>
      <c r="K3206">
        <v>1434558479</v>
      </c>
      <c r="L3206" s="19">
        <f t="shared" si="303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 t="shared" si="300"/>
        <v>0</v>
      </c>
      <c r="R3206">
        <f t="shared" si="301"/>
        <v>0</v>
      </c>
      <c r="S3206" t="s">
        <v>8315</v>
      </c>
      <c r="T3206" t="s">
        <v>8357</v>
      </c>
      <c r="U3206" s="19">
        <f t="shared" si="304"/>
        <v>42202.676388888889</v>
      </c>
      <c r="V3206">
        <f t="shared" si="305"/>
        <v>2015</v>
      </c>
    </row>
    <row r="3207" spans="1:22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9">
        <f t="shared" si="302"/>
        <v>42125.374675925923</v>
      </c>
      <c r="K3207">
        <v>1427878772</v>
      </c>
      <c r="L3207" s="19">
        <f t="shared" si="303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300"/>
        <v>3</v>
      </c>
      <c r="R3207">
        <f t="shared" si="301"/>
        <v>22.75</v>
      </c>
      <c r="S3207" t="s">
        <v>8315</v>
      </c>
      <c r="T3207" t="s">
        <v>8357</v>
      </c>
      <c r="U3207" s="19">
        <f t="shared" si="304"/>
        <v>42125.374675925923</v>
      </c>
      <c r="V3207">
        <f t="shared" si="305"/>
        <v>2015</v>
      </c>
    </row>
    <row r="3208" spans="1:22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9">
        <f t="shared" si="302"/>
        <v>42266.276053240741</v>
      </c>
      <c r="K3208">
        <v>1440052651</v>
      </c>
      <c r="L3208" s="19">
        <f t="shared" si="303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300"/>
        <v>0</v>
      </c>
      <c r="R3208">
        <f t="shared" si="301"/>
        <v>0</v>
      </c>
      <c r="S3208" t="s">
        <v>8315</v>
      </c>
      <c r="T3208" t="s">
        <v>8357</v>
      </c>
      <c r="U3208" s="19">
        <f t="shared" si="304"/>
        <v>42266.276053240741</v>
      </c>
      <c r="V3208">
        <f t="shared" si="305"/>
        <v>2015</v>
      </c>
    </row>
    <row r="3209" spans="1:22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9">
        <f t="shared" si="302"/>
        <v>42117.236192129625</v>
      </c>
      <c r="K3209">
        <v>1424587207</v>
      </c>
      <c r="L3209" s="19">
        <f t="shared" si="303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300"/>
        <v>46</v>
      </c>
      <c r="R3209">
        <f t="shared" si="301"/>
        <v>70.83</v>
      </c>
      <c r="S3209" t="s">
        <v>8315</v>
      </c>
      <c r="T3209" t="s">
        <v>8357</v>
      </c>
      <c r="U3209" s="19">
        <f t="shared" si="304"/>
        <v>42117.236192129625</v>
      </c>
      <c r="V3209">
        <f t="shared" si="305"/>
        <v>2015</v>
      </c>
    </row>
    <row r="3210" spans="1:22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22">
        <f t="shared" si="302"/>
        <v>41848.605057870373</v>
      </c>
      <c r="K3210">
        <v>1404743477</v>
      </c>
      <c r="L3210" s="22">
        <f t="shared" si="303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300"/>
        <v>104</v>
      </c>
      <c r="R3210">
        <f t="shared" si="301"/>
        <v>63.11</v>
      </c>
      <c r="S3210" t="s">
        <v>8315</v>
      </c>
      <c r="T3210" t="s">
        <v>8316</v>
      </c>
      <c r="U3210" s="19">
        <f t="shared" si="304"/>
        <v>41848.605057870373</v>
      </c>
      <c r="V3210">
        <f t="shared" si="305"/>
        <v>2014</v>
      </c>
    </row>
    <row r="3211" spans="1:22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22">
        <f t="shared" si="302"/>
        <v>41810.958333333336</v>
      </c>
      <c r="K3211">
        <v>1400512658</v>
      </c>
      <c r="L3211" s="22">
        <f t="shared" si="303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 t="shared" si="300"/>
        <v>119</v>
      </c>
      <c r="R3211">
        <f t="shared" si="301"/>
        <v>50.16</v>
      </c>
      <c r="S3211" t="s">
        <v>8315</v>
      </c>
      <c r="T3211" t="s">
        <v>8316</v>
      </c>
      <c r="U3211" s="19">
        <f t="shared" si="304"/>
        <v>41810.958333333336</v>
      </c>
      <c r="V3211">
        <f t="shared" si="305"/>
        <v>2014</v>
      </c>
    </row>
    <row r="3212" spans="1:22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22">
        <f t="shared" si="302"/>
        <v>41061.165972222225</v>
      </c>
      <c r="K3212">
        <v>1334442519</v>
      </c>
      <c r="L3212" s="22">
        <f t="shared" si="303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300"/>
        <v>126</v>
      </c>
      <c r="R3212">
        <f t="shared" si="301"/>
        <v>62.88</v>
      </c>
      <c r="S3212" t="s">
        <v>8315</v>
      </c>
      <c r="T3212" t="s">
        <v>8316</v>
      </c>
      <c r="U3212" s="19">
        <f t="shared" si="304"/>
        <v>41061.165972222225</v>
      </c>
      <c r="V3212">
        <f t="shared" si="305"/>
        <v>2012</v>
      </c>
    </row>
    <row r="3213" spans="1:22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22">
        <f t="shared" si="302"/>
        <v>41866.083333333336</v>
      </c>
      <c r="K3213">
        <v>1405346680</v>
      </c>
      <c r="L3213" s="22">
        <f t="shared" si="303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 t="shared" si="300"/>
        <v>120</v>
      </c>
      <c r="R3213">
        <f t="shared" si="301"/>
        <v>85.53</v>
      </c>
      <c r="S3213" t="s">
        <v>8315</v>
      </c>
      <c r="T3213" t="s">
        <v>8316</v>
      </c>
      <c r="U3213" s="19">
        <f t="shared" si="304"/>
        <v>41866.083333333336</v>
      </c>
      <c r="V3213">
        <f t="shared" si="305"/>
        <v>2014</v>
      </c>
    </row>
    <row r="3214" spans="1:22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22">
        <f t="shared" si="302"/>
        <v>41859.795729166668</v>
      </c>
      <c r="K3214">
        <v>1404932751</v>
      </c>
      <c r="L3214" s="22">
        <f t="shared" si="303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300"/>
        <v>126</v>
      </c>
      <c r="R3214">
        <f t="shared" si="301"/>
        <v>53.72</v>
      </c>
      <c r="S3214" t="s">
        <v>8315</v>
      </c>
      <c r="T3214" t="s">
        <v>8316</v>
      </c>
      <c r="U3214" s="19">
        <f t="shared" si="304"/>
        <v>41859.795729166668</v>
      </c>
      <c r="V3214">
        <f t="shared" si="305"/>
        <v>2014</v>
      </c>
    </row>
    <row r="3215" spans="1:22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22">
        <f t="shared" si="302"/>
        <v>42211.763414351852</v>
      </c>
      <c r="K3215">
        <v>1434478759</v>
      </c>
      <c r="L3215" s="22">
        <f t="shared" si="303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300"/>
        <v>100</v>
      </c>
      <c r="R3215">
        <f t="shared" si="301"/>
        <v>127.81</v>
      </c>
      <c r="S3215" t="s">
        <v>8315</v>
      </c>
      <c r="T3215" t="s">
        <v>8316</v>
      </c>
      <c r="U3215" s="19">
        <f t="shared" si="304"/>
        <v>42211.763414351852</v>
      </c>
      <c r="V3215">
        <f t="shared" si="305"/>
        <v>2015</v>
      </c>
    </row>
    <row r="3216" spans="1:22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22">
        <f t="shared" si="302"/>
        <v>42374.996527777781</v>
      </c>
      <c r="K3216">
        <v>1448823673</v>
      </c>
      <c r="L3216" s="22">
        <f t="shared" si="303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300"/>
        <v>102</v>
      </c>
      <c r="R3216">
        <f t="shared" si="301"/>
        <v>106.57</v>
      </c>
      <c r="S3216" t="s">
        <v>8315</v>
      </c>
      <c r="T3216" t="s">
        <v>8316</v>
      </c>
      <c r="U3216" s="19">
        <f t="shared" si="304"/>
        <v>42374.996527777781</v>
      </c>
      <c r="V3216">
        <f t="shared" si="305"/>
        <v>2015</v>
      </c>
    </row>
    <row r="3217" spans="1:22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22">
        <f t="shared" si="302"/>
        <v>42257.165972222225</v>
      </c>
      <c r="K3217">
        <v>1438617471</v>
      </c>
      <c r="L3217" s="22">
        <f t="shared" si="303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300"/>
        <v>100</v>
      </c>
      <c r="R3217">
        <f t="shared" si="301"/>
        <v>262.11</v>
      </c>
      <c r="S3217" t="s">
        <v>8315</v>
      </c>
      <c r="T3217" t="s">
        <v>8316</v>
      </c>
      <c r="U3217" s="19">
        <f t="shared" si="304"/>
        <v>42257.165972222225</v>
      </c>
      <c r="V3217">
        <f t="shared" si="305"/>
        <v>2015</v>
      </c>
    </row>
    <row r="3218" spans="1:22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22">
        <f t="shared" si="302"/>
        <v>42196.604166666672</v>
      </c>
      <c r="K3218">
        <v>1433934371</v>
      </c>
      <c r="L3218" s="22">
        <f t="shared" si="303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300"/>
        <v>100</v>
      </c>
      <c r="R3218">
        <f t="shared" si="301"/>
        <v>57.17</v>
      </c>
      <c r="S3218" t="s">
        <v>8315</v>
      </c>
      <c r="T3218" t="s">
        <v>8316</v>
      </c>
      <c r="U3218" s="19">
        <f t="shared" si="304"/>
        <v>42196.604166666672</v>
      </c>
      <c r="V3218">
        <f t="shared" si="305"/>
        <v>2015</v>
      </c>
    </row>
    <row r="3219" spans="1:22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22">
        <f t="shared" si="302"/>
        <v>42678.546111111107</v>
      </c>
      <c r="K3219">
        <v>1475672784</v>
      </c>
      <c r="L3219" s="22">
        <f t="shared" si="303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300"/>
        <v>116</v>
      </c>
      <c r="R3219">
        <f t="shared" si="301"/>
        <v>50.2</v>
      </c>
      <c r="S3219" t="s">
        <v>8315</v>
      </c>
      <c r="T3219" t="s">
        <v>8316</v>
      </c>
      <c r="U3219" s="19">
        <f t="shared" si="304"/>
        <v>42678.546111111107</v>
      </c>
      <c r="V3219">
        <f t="shared" si="305"/>
        <v>2016</v>
      </c>
    </row>
    <row r="3220" spans="1:22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22">
        <f t="shared" si="302"/>
        <v>42004</v>
      </c>
      <c r="K3220">
        <v>1417132986</v>
      </c>
      <c r="L3220" s="22">
        <f t="shared" si="303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300"/>
        <v>102</v>
      </c>
      <c r="R3220">
        <f t="shared" si="301"/>
        <v>66.59</v>
      </c>
      <c r="S3220" t="s">
        <v>8315</v>
      </c>
      <c r="T3220" t="s">
        <v>8316</v>
      </c>
      <c r="U3220" s="19">
        <f t="shared" si="304"/>
        <v>42004</v>
      </c>
      <c r="V3220">
        <f t="shared" si="305"/>
        <v>2014</v>
      </c>
    </row>
    <row r="3221" spans="1:22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22">
        <f t="shared" si="302"/>
        <v>42085.941516203704</v>
      </c>
      <c r="K3221">
        <v>1424043347</v>
      </c>
      <c r="L3221" s="22">
        <f t="shared" si="303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300"/>
        <v>100</v>
      </c>
      <c r="R3221">
        <f t="shared" si="301"/>
        <v>168.25</v>
      </c>
      <c r="S3221" t="s">
        <v>8315</v>
      </c>
      <c r="T3221" t="s">
        <v>8316</v>
      </c>
      <c r="U3221" s="19">
        <f t="shared" si="304"/>
        <v>42085.941516203704</v>
      </c>
      <c r="V3221">
        <f t="shared" si="305"/>
        <v>2015</v>
      </c>
    </row>
    <row r="3222" spans="1:22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22">
        <f t="shared" si="302"/>
        <v>42806.875</v>
      </c>
      <c r="K3222">
        <v>1486411204</v>
      </c>
      <c r="L3222" s="22">
        <f t="shared" si="303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300"/>
        <v>101</v>
      </c>
      <c r="R3222">
        <f t="shared" si="301"/>
        <v>256.37</v>
      </c>
      <c r="S3222" t="s">
        <v>8315</v>
      </c>
      <c r="T3222" t="s">
        <v>8316</v>
      </c>
      <c r="U3222" s="19">
        <f t="shared" si="304"/>
        <v>42806.875</v>
      </c>
      <c r="V3222">
        <f t="shared" si="305"/>
        <v>2017</v>
      </c>
    </row>
    <row r="3223" spans="1:22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22">
        <f t="shared" si="302"/>
        <v>42190.696793981479</v>
      </c>
      <c r="K3223">
        <v>1433090603</v>
      </c>
      <c r="L3223" s="22">
        <f t="shared" si="303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300"/>
        <v>103</v>
      </c>
      <c r="R3223">
        <f t="shared" si="301"/>
        <v>36.61</v>
      </c>
      <c r="S3223" t="s">
        <v>8315</v>
      </c>
      <c r="T3223" t="s">
        <v>8316</v>
      </c>
      <c r="U3223" s="19">
        <f t="shared" si="304"/>
        <v>42190.696793981479</v>
      </c>
      <c r="V3223">
        <f t="shared" si="305"/>
        <v>2015</v>
      </c>
    </row>
    <row r="3224" spans="1:22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22">
        <f t="shared" si="302"/>
        <v>42301.895138888889</v>
      </c>
      <c r="K3224">
        <v>1443016697</v>
      </c>
      <c r="L3224" s="22">
        <f t="shared" si="303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300"/>
        <v>125</v>
      </c>
      <c r="R3224">
        <f t="shared" si="301"/>
        <v>37.14</v>
      </c>
      <c r="S3224" t="s">
        <v>8315</v>
      </c>
      <c r="T3224" t="s">
        <v>8316</v>
      </c>
      <c r="U3224" s="19">
        <f t="shared" si="304"/>
        <v>42301.895138888889</v>
      </c>
      <c r="V3224">
        <f t="shared" si="305"/>
        <v>2015</v>
      </c>
    </row>
    <row r="3225" spans="1:22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22">
        <f t="shared" si="302"/>
        <v>42236.835370370376</v>
      </c>
      <c r="K3225">
        <v>1437508976</v>
      </c>
      <c r="L3225" s="22">
        <f t="shared" si="303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 t="shared" si="300"/>
        <v>110</v>
      </c>
      <c r="R3225">
        <f t="shared" si="301"/>
        <v>45.88</v>
      </c>
      <c r="S3225" t="s">
        <v>8315</v>
      </c>
      <c r="T3225" t="s">
        <v>8316</v>
      </c>
      <c r="U3225" s="19">
        <f t="shared" si="304"/>
        <v>42236.835370370376</v>
      </c>
      <c r="V3225">
        <f t="shared" si="305"/>
        <v>2015</v>
      </c>
    </row>
    <row r="3226" spans="1:22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22">
        <f t="shared" si="302"/>
        <v>42745.208333333328</v>
      </c>
      <c r="K3226">
        <v>1479932713</v>
      </c>
      <c r="L3226" s="22">
        <f t="shared" si="303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300"/>
        <v>102</v>
      </c>
      <c r="R3226">
        <f t="shared" si="301"/>
        <v>141.71</v>
      </c>
      <c r="S3226" t="s">
        <v>8315</v>
      </c>
      <c r="T3226" t="s">
        <v>8316</v>
      </c>
      <c r="U3226" s="19">
        <f t="shared" si="304"/>
        <v>42745.208333333328</v>
      </c>
      <c r="V3226">
        <f t="shared" si="305"/>
        <v>2016</v>
      </c>
    </row>
    <row r="3227" spans="1:22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22">
        <f t="shared" si="302"/>
        <v>42524.875</v>
      </c>
      <c r="K3227">
        <v>1463145938</v>
      </c>
      <c r="L3227" s="22">
        <f t="shared" si="303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300"/>
        <v>102</v>
      </c>
      <c r="R3227">
        <f t="shared" si="301"/>
        <v>52.49</v>
      </c>
      <c r="S3227" t="s">
        <v>8315</v>
      </c>
      <c r="T3227" t="s">
        <v>8316</v>
      </c>
      <c r="U3227" s="19">
        <f t="shared" si="304"/>
        <v>42524.875</v>
      </c>
      <c r="V3227">
        <f t="shared" si="305"/>
        <v>2016</v>
      </c>
    </row>
    <row r="3228" spans="1:22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22">
        <f t="shared" si="302"/>
        <v>42307.583472222221</v>
      </c>
      <c r="K3228">
        <v>1443621612</v>
      </c>
      <c r="L3228" s="22">
        <f t="shared" si="303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300"/>
        <v>104</v>
      </c>
      <c r="R3228">
        <f t="shared" si="301"/>
        <v>59.52</v>
      </c>
      <c r="S3228" t="s">
        <v>8315</v>
      </c>
      <c r="T3228" t="s">
        <v>8316</v>
      </c>
      <c r="U3228" s="19">
        <f t="shared" si="304"/>
        <v>42307.583472222221</v>
      </c>
      <c r="V3228">
        <f t="shared" si="305"/>
        <v>2015</v>
      </c>
    </row>
    <row r="3229" spans="1:22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22">
        <f t="shared" si="302"/>
        <v>42752.882361111115</v>
      </c>
      <c r="K3229">
        <v>1482095436</v>
      </c>
      <c r="L3229" s="22">
        <f t="shared" si="303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300"/>
        <v>125</v>
      </c>
      <c r="R3229">
        <f t="shared" si="301"/>
        <v>50</v>
      </c>
      <c r="S3229" t="s">
        <v>8315</v>
      </c>
      <c r="T3229" t="s">
        <v>8316</v>
      </c>
      <c r="U3229" s="19">
        <f t="shared" si="304"/>
        <v>42752.882361111115</v>
      </c>
      <c r="V3229">
        <f t="shared" si="305"/>
        <v>2016</v>
      </c>
    </row>
    <row r="3230" spans="1:22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22">
        <f t="shared" si="302"/>
        <v>42355.207638888889</v>
      </c>
      <c r="K3230">
        <v>1447606884</v>
      </c>
      <c r="L3230" s="22">
        <f t="shared" si="303"/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300"/>
        <v>102</v>
      </c>
      <c r="R3230">
        <f t="shared" si="301"/>
        <v>193.62</v>
      </c>
      <c r="S3230" t="s">
        <v>8315</v>
      </c>
      <c r="T3230" t="s">
        <v>8316</v>
      </c>
      <c r="U3230" s="19">
        <f t="shared" si="304"/>
        <v>42355.207638888889</v>
      </c>
      <c r="V3230">
        <f t="shared" si="305"/>
        <v>2015</v>
      </c>
    </row>
    <row r="3231" spans="1:22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22">
        <f t="shared" si="302"/>
        <v>41963.333310185189</v>
      </c>
      <c r="K3231">
        <v>1413874798</v>
      </c>
      <c r="L3231" s="22">
        <f t="shared" si="303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300"/>
        <v>108</v>
      </c>
      <c r="R3231">
        <f t="shared" si="301"/>
        <v>106.8</v>
      </c>
      <c r="S3231" t="s">
        <v>8315</v>
      </c>
      <c r="T3231" t="s">
        <v>8316</v>
      </c>
      <c r="U3231" s="19">
        <f t="shared" si="304"/>
        <v>41963.333310185189</v>
      </c>
      <c r="V3231">
        <f t="shared" si="305"/>
        <v>2014</v>
      </c>
    </row>
    <row r="3232" spans="1:22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22">
        <f t="shared" si="302"/>
        <v>41913.165972222225</v>
      </c>
      <c r="K3232">
        <v>1410840126</v>
      </c>
      <c r="L3232" s="22">
        <f t="shared" si="303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 t="shared" si="300"/>
        <v>110</v>
      </c>
      <c r="R3232">
        <f t="shared" si="301"/>
        <v>77.22</v>
      </c>
      <c r="S3232" t="s">
        <v>8315</v>
      </c>
      <c r="T3232" t="s">
        <v>8316</v>
      </c>
      <c r="U3232" s="19">
        <f t="shared" si="304"/>
        <v>41913.165972222225</v>
      </c>
      <c r="V3232">
        <f t="shared" si="305"/>
        <v>2014</v>
      </c>
    </row>
    <row r="3233" spans="1:22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22">
        <f t="shared" si="302"/>
        <v>42476.943831018521</v>
      </c>
      <c r="K3233">
        <v>1458254347</v>
      </c>
      <c r="L3233" s="22">
        <f t="shared" si="303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300"/>
        <v>161</v>
      </c>
      <c r="R3233">
        <f t="shared" si="301"/>
        <v>57.5</v>
      </c>
      <c r="S3233" t="s">
        <v>8315</v>
      </c>
      <c r="T3233" t="s">
        <v>8316</v>
      </c>
      <c r="U3233" s="19">
        <f t="shared" si="304"/>
        <v>42476.943831018521</v>
      </c>
      <c r="V3233">
        <f t="shared" si="305"/>
        <v>2016</v>
      </c>
    </row>
    <row r="3234" spans="1:22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22">
        <f t="shared" si="302"/>
        <v>42494.165972222225</v>
      </c>
      <c r="K3234">
        <v>1459711917</v>
      </c>
      <c r="L3234" s="22">
        <f t="shared" si="303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300"/>
        <v>131</v>
      </c>
      <c r="R3234">
        <f t="shared" si="301"/>
        <v>50.46</v>
      </c>
      <c r="S3234" t="s">
        <v>8315</v>
      </c>
      <c r="T3234" t="s">
        <v>8316</v>
      </c>
      <c r="U3234" s="19">
        <f t="shared" si="304"/>
        <v>42494.165972222225</v>
      </c>
      <c r="V3234">
        <f t="shared" si="305"/>
        <v>2016</v>
      </c>
    </row>
    <row r="3235" spans="1:22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22">
        <f t="shared" si="302"/>
        <v>42796.805034722223</v>
      </c>
      <c r="K3235">
        <v>1485890355</v>
      </c>
      <c r="L3235" s="22">
        <f t="shared" si="303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300"/>
        <v>119</v>
      </c>
      <c r="R3235">
        <f t="shared" si="301"/>
        <v>97.38</v>
      </c>
      <c r="S3235" t="s">
        <v>8315</v>
      </c>
      <c r="T3235" t="s">
        <v>8316</v>
      </c>
      <c r="U3235" s="19">
        <f t="shared" si="304"/>
        <v>42796.805034722223</v>
      </c>
      <c r="V3235">
        <f t="shared" si="305"/>
        <v>2017</v>
      </c>
    </row>
    <row r="3236" spans="1:22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22">
        <f t="shared" si="302"/>
        <v>42767.979861111111</v>
      </c>
      <c r="K3236">
        <v>1483124208</v>
      </c>
      <c r="L3236" s="22">
        <f t="shared" si="303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300"/>
        <v>100</v>
      </c>
      <c r="R3236">
        <f t="shared" si="301"/>
        <v>34.92</v>
      </c>
      <c r="S3236" t="s">
        <v>8315</v>
      </c>
      <c r="T3236" t="s">
        <v>8316</v>
      </c>
      <c r="U3236" s="19">
        <f t="shared" si="304"/>
        <v>42767.979861111111</v>
      </c>
      <c r="V3236">
        <f t="shared" si="305"/>
        <v>2016</v>
      </c>
    </row>
    <row r="3237" spans="1:22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22">
        <f t="shared" si="302"/>
        <v>42552.347812499997</v>
      </c>
      <c r="K3237">
        <v>1464769251</v>
      </c>
      <c r="L3237" s="22">
        <f t="shared" si="303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300"/>
        <v>103</v>
      </c>
      <c r="R3237">
        <f t="shared" si="301"/>
        <v>85.53</v>
      </c>
      <c r="S3237" t="s">
        <v>8315</v>
      </c>
      <c r="T3237" t="s">
        <v>8316</v>
      </c>
      <c r="U3237" s="19">
        <f t="shared" si="304"/>
        <v>42552.347812499997</v>
      </c>
      <c r="V3237">
        <f t="shared" si="305"/>
        <v>2016</v>
      </c>
    </row>
    <row r="3238" spans="1:22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22">
        <f t="shared" si="302"/>
        <v>42732.917048611111</v>
      </c>
      <c r="K3238">
        <v>1480370433</v>
      </c>
      <c r="L3238" s="22">
        <f t="shared" si="303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300"/>
        <v>101</v>
      </c>
      <c r="R3238">
        <f t="shared" si="301"/>
        <v>182.91</v>
      </c>
      <c r="S3238" t="s">
        <v>8315</v>
      </c>
      <c r="T3238" t="s">
        <v>8316</v>
      </c>
      <c r="U3238" s="19">
        <f t="shared" si="304"/>
        <v>42732.917048611111</v>
      </c>
      <c r="V3238">
        <f t="shared" si="305"/>
        <v>2016</v>
      </c>
    </row>
    <row r="3239" spans="1:22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22">
        <f t="shared" si="302"/>
        <v>42276.165972222225</v>
      </c>
      <c r="K3239">
        <v>1441452184</v>
      </c>
      <c r="L3239" s="22">
        <f t="shared" si="303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300"/>
        <v>101</v>
      </c>
      <c r="R3239">
        <f t="shared" si="301"/>
        <v>131.13999999999999</v>
      </c>
      <c r="S3239" t="s">
        <v>8315</v>
      </c>
      <c r="T3239" t="s">
        <v>8316</v>
      </c>
      <c r="U3239" s="19">
        <f t="shared" si="304"/>
        <v>42276.165972222225</v>
      </c>
      <c r="V3239">
        <f t="shared" si="305"/>
        <v>2015</v>
      </c>
    </row>
    <row r="3240" spans="1:22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22">
        <f t="shared" si="302"/>
        <v>42186.510393518518</v>
      </c>
      <c r="K3240">
        <v>1433160898</v>
      </c>
      <c r="L3240" s="22">
        <f t="shared" si="303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300"/>
        <v>112</v>
      </c>
      <c r="R3240">
        <f t="shared" si="301"/>
        <v>39.81</v>
      </c>
      <c r="S3240" t="s">
        <v>8315</v>
      </c>
      <c r="T3240" t="s">
        <v>8316</v>
      </c>
      <c r="U3240" s="19">
        <f t="shared" si="304"/>
        <v>42186.510393518518</v>
      </c>
      <c r="V3240">
        <f t="shared" si="305"/>
        <v>2015</v>
      </c>
    </row>
    <row r="3241" spans="1:22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22">
        <f t="shared" si="302"/>
        <v>42302.999305555553</v>
      </c>
      <c r="K3241">
        <v>1443665293</v>
      </c>
      <c r="L3241" s="22">
        <f t="shared" si="303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300"/>
        <v>106</v>
      </c>
      <c r="R3241">
        <f t="shared" si="301"/>
        <v>59.7</v>
      </c>
      <c r="S3241" t="s">
        <v>8315</v>
      </c>
      <c r="T3241" t="s">
        <v>8316</v>
      </c>
      <c r="U3241" s="19">
        <f t="shared" si="304"/>
        <v>42302.999305555553</v>
      </c>
      <c r="V3241">
        <f t="shared" si="305"/>
        <v>2015</v>
      </c>
    </row>
    <row r="3242" spans="1:22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22">
        <f t="shared" si="302"/>
        <v>42782.958333333328</v>
      </c>
      <c r="K3242">
        <v>1484843948</v>
      </c>
      <c r="L3242" s="22">
        <f t="shared" si="303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300"/>
        <v>101</v>
      </c>
      <c r="R3242">
        <f t="shared" si="301"/>
        <v>88.74</v>
      </c>
      <c r="S3242" t="s">
        <v>8315</v>
      </c>
      <c r="T3242" t="s">
        <v>8316</v>
      </c>
      <c r="U3242" s="19">
        <f t="shared" si="304"/>
        <v>42782.958333333328</v>
      </c>
      <c r="V3242">
        <f t="shared" si="305"/>
        <v>2017</v>
      </c>
    </row>
    <row r="3243" spans="1:22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22">
        <f t="shared" si="302"/>
        <v>41926.290972222225</v>
      </c>
      <c r="K3243">
        <v>1410421670</v>
      </c>
      <c r="L3243" s="22">
        <f t="shared" si="303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300"/>
        <v>115</v>
      </c>
      <c r="R3243">
        <f t="shared" si="301"/>
        <v>58.69</v>
      </c>
      <c r="S3243" t="s">
        <v>8315</v>
      </c>
      <c r="T3243" t="s">
        <v>8316</v>
      </c>
      <c r="U3243" s="19">
        <f t="shared" si="304"/>
        <v>41926.290972222225</v>
      </c>
      <c r="V3243">
        <f t="shared" si="305"/>
        <v>2014</v>
      </c>
    </row>
    <row r="3244" spans="1:22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22">
        <f t="shared" si="302"/>
        <v>41901.755694444444</v>
      </c>
      <c r="K3244">
        <v>1408558092</v>
      </c>
      <c r="L3244" s="22">
        <f t="shared" si="303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300"/>
        <v>127</v>
      </c>
      <c r="R3244">
        <f t="shared" si="301"/>
        <v>69.569999999999993</v>
      </c>
      <c r="S3244" t="s">
        <v>8315</v>
      </c>
      <c r="T3244" t="s">
        <v>8316</v>
      </c>
      <c r="U3244" s="19">
        <f t="shared" si="304"/>
        <v>41901.755694444444</v>
      </c>
      <c r="V3244">
        <f t="shared" si="305"/>
        <v>2014</v>
      </c>
    </row>
    <row r="3245" spans="1:22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22">
        <f t="shared" si="302"/>
        <v>42286</v>
      </c>
      <c r="K3245">
        <v>1442283562</v>
      </c>
      <c r="L3245" s="22">
        <f t="shared" si="303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300"/>
        <v>103</v>
      </c>
      <c r="R3245">
        <f t="shared" si="301"/>
        <v>115.87</v>
      </c>
      <c r="S3245" t="s">
        <v>8315</v>
      </c>
      <c r="T3245" t="s">
        <v>8316</v>
      </c>
      <c r="U3245" s="19">
        <f t="shared" si="304"/>
        <v>42286</v>
      </c>
      <c r="V3245">
        <f t="shared" si="305"/>
        <v>2015</v>
      </c>
    </row>
    <row r="3246" spans="1:22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22">
        <f t="shared" si="302"/>
        <v>42705.735902777778</v>
      </c>
      <c r="K3246">
        <v>1478018382</v>
      </c>
      <c r="L3246" s="22">
        <f t="shared" si="303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300"/>
        <v>103</v>
      </c>
      <c r="R3246">
        <f t="shared" si="301"/>
        <v>23.87</v>
      </c>
      <c r="S3246" t="s">
        <v>8315</v>
      </c>
      <c r="T3246" t="s">
        <v>8316</v>
      </c>
      <c r="U3246" s="19">
        <f t="shared" si="304"/>
        <v>42705.735902777778</v>
      </c>
      <c r="V3246">
        <f t="shared" si="305"/>
        <v>2016</v>
      </c>
    </row>
    <row r="3247" spans="1:22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22">
        <f t="shared" si="302"/>
        <v>42167.083333333328</v>
      </c>
      <c r="K3247">
        <v>1431354258</v>
      </c>
      <c r="L3247" s="22">
        <f t="shared" si="303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300"/>
        <v>104</v>
      </c>
      <c r="R3247">
        <f t="shared" si="301"/>
        <v>81.13</v>
      </c>
      <c r="S3247" t="s">
        <v>8315</v>
      </c>
      <c r="T3247" t="s">
        <v>8316</v>
      </c>
      <c r="U3247" s="19">
        <f t="shared" si="304"/>
        <v>42167.083333333328</v>
      </c>
      <c r="V3247">
        <f t="shared" si="305"/>
        <v>2015</v>
      </c>
    </row>
    <row r="3248" spans="1:22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22">
        <f t="shared" si="302"/>
        <v>42259.165972222225</v>
      </c>
      <c r="K3248">
        <v>1439551200</v>
      </c>
      <c r="L3248" s="22">
        <f t="shared" si="303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300"/>
        <v>111</v>
      </c>
      <c r="R3248">
        <f t="shared" si="301"/>
        <v>57.63</v>
      </c>
      <c r="S3248" t="s">
        <v>8315</v>
      </c>
      <c r="T3248" t="s">
        <v>8316</v>
      </c>
      <c r="U3248" s="19">
        <f t="shared" si="304"/>
        <v>42259.165972222225</v>
      </c>
      <c r="V3248">
        <f t="shared" si="305"/>
        <v>2015</v>
      </c>
    </row>
    <row r="3249" spans="1:22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22">
        <f t="shared" si="302"/>
        <v>42197.434166666666</v>
      </c>
      <c r="K3249">
        <v>1434104712</v>
      </c>
      <c r="L3249" s="22">
        <f t="shared" si="303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300"/>
        <v>106</v>
      </c>
      <c r="R3249">
        <f t="shared" si="301"/>
        <v>46.43</v>
      </c>
      <c r="S3249" t="s">
        <v>8315</v>
      </c>
      <c r="T3249" t="s">
        <v>8316</v>
      </c>
      <c r="U3249" s="19">
        <f t="shared" si="304"/>
        <v>42197.434166666666</v>
      </c>
      <c r="V3249">
        <f t="shared" si="305"/>
        <v>2015</v>
      </c>
    </row>
    <row r="3250" spans="1:22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22">
        <f t="shared" si="302"/>
        <v>42098.846724537041</v>
      </c>
      <c r="K3250">
        <v>1425590357</v>
      </c>
      <c r="L3250" s="22">
        <f t="shared" si="303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300"/>
        <v>101</v>
      </c>
      <c r="R3250">
        <f t="shared" si="301"/>
        <v>60.48</v>
      </c>
      <c r="S3250" t="s">
        <v>8315</v>
      </c>
      <c r="T3250" t="s">
        <v>8316</v>
      </c>
      <c r="U3250" s="19">
        <f t="shared" si="304"/>
        <v>42098.846724537041</v>
      </c>
      <c r="V3250">
        <f t="shared" si="305"/>
        <v>2015</v>
      </c>
    </row>
    <row r="3251" spans="1:22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22">
        <f t="shared" si="302"/>
        <v>42175.746689814812</v>
      </c>
      <c r="K3251">
        <v>1432230914</v>
      </c>
      <c r="L3251" s="22">
        <f t="shared" si="303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300"/>
        <v>105</v>
      </c>
      <c r="R3251">
        <f t="shared" si="301"/>
        <v>65.58</v>
      </c>
      <c r="S3251" t="s">
        <v>8315</v>
      </c>
      <c r="T3251" t="s">
        <v>8316</v>
      </c>
      <c r="U3251" s="19">
        <f t="shared" si="304"/>
        <v>42175.746689814812</v>
      </c>
      <c r="V3251">
        <f t="shared" si="305"/>
        <v>2015</v>
      </c>
    </row>
    <row r="3252" spans="1:22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22">
        <f t="shared" si="302"/>
        <v>41948.783842592595</v>
      </c>
      <c r="K3252">
        <v>1412617724</v>
      </c>
      <c r="L3252" s="22">
        <f t="shared" si="303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300"/>
        <v>102</v>
      </c>
      <c r="R3252">
        <f t="shared" si="301"/>
        <v>119.19</v>
      </c>
      <c r="S3252" t="s">
        <v>8315</v>
      </c>
      <c r="T3252" t="s">
        <v>8316</v>
      </c>
      <c r="U3252" s="19">
        <f t="shared" si="304"/>
        <v>41948.783842592595</v>
      </c>
      <c r="V3252">
        <f t="shared" si="305"/>
        <v>2014</v>
      </c>
    </row>
    <row r="3253" spans="1:22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22">
        <f t="shared" si="302"/>
        <v>42176.731087962966</v>
      </c>
      <c r="K3253">
        <v>1432315966</v>
      </c>
      <c r="L3253" s="22">
        <f t="shared" si="303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300"/>
        <v>111</v>
      </c>
      <c r="R3253">
        <f t="shared" si="301"/>
        <v>83.05</v>
      </c>
      <c r="S3253" t="s">
        <v>8315</v>
      </c>
      <c r="T3253" t="s">
        <v>8316</v>
      </c>
      <c r="U3253" s="19">
        <f t="shared" si="304"/>
        <v>42176.731087962966</v>
      </c>
      <c r="V3253">
        <f t="shared" si="305"/>
        <v>2015</v>
      </c>
    </row>
    <row r="3254" spans="1:22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22">
        <f t="shared" si="302"/>
        <v>42620.472685185188</v>
      </c>
      <c r="K3254">
        <v>1470655240</v>
      </c>
      <c r="L3254" s="22">
        <f t="shared" si="303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300"/>
        <v>128</v>
      </c>
      <c r="R3254">
        <f t="shared" si="301"/>
        <v>57.52</v>
      </c>
      <c r="S3254" t="s">
        <v>8315</v>
      </c>
      <c r="T3254" t="s">
        <v>8316</v>
      </c>
      <c r="U3254" s="19">
        <f t="shared" si="304"/>
        <v>42620.472685185188</v>
      </c>
      <c r="V3254">
        <f t="shared" si="305"/>
        <v>2016</v>
      </c>
    </row>
    <row r="3255" spans="1:22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22">
        <f t="shared" si="302"/>
        <v>42621.15625</v>
      </c>
      <c r="K3255">
        <v>1471701028</v>
      </c>
      <c r="L3255" s="22">
        <f t="shared" si="303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300"/>
        <v>102</v>
      </c>
      <c r="R3255">
        <f t="shared" si="301"/>
        <v>177.09</v>
      </c>
      <c r="S3255" t="s">
        <v>8315</v>
      </c>
      <c r="T3255" t="s">
        <v>8316</v>
      </c>
      <c r="U3255" s="19">
        <f t="shared" si="304"/>
        <v>42621.15625</v>
      </c>
      <c r="V3255">
        <f t="shared" si="305"/>
        <v>2016</v>
      </c>
    </row>
    <row r="3256" spans="1:22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22">
        <f t="shared" si="302"/>
        <v>42089.044085648144</v>
      </c>
      <c r="K3256">
        <v>1424743409</v>
      </c>
      <c r="L3256" s="22">
        <f t="shared" si="303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300"/>
        <v>101</v>
      </c>
      <c r="R3256">
        <f t="shared" si="301"/>
        <v>70.77</v>
      </c>
      <c r="S3256" t="s">
        <v>8315</v>
      </c>
      <c r="T3256" t="s">
        <v>8316</v>
      </c>
      <c r="U3256" s="19">
        <f t="shared" si="304"/>
        <v>42089.044085648144</v>
      </c>
      <c r="V3256">
        <f t="shared" si="305"/>
        <v>2015</v>
      </c>
    </row>
    <row r="3257" spans="1:22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22">
        <f t="shared" si="302"/>
        <v>41919.768229166664</v>
      </c>
      <c r="K3257">
        <v>1410114375</v>
      </c>
      <c r="L3257" s="22">
        <f t="shared" si="303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300"/>
        <v>175</v>
      </c>
      <c r="R3257">
        <f t="shared" si="301"/>
        <v>29.17</v>
      </c>
      <c r="S3257" t="s">
        <v>8315</v>
      </c>
      <c r="T3257" t="s">
        <v>8316</v>
      </c>
      <c r="U3257" s="19">
        <f t="shared" si="304"/>
        <v>41919.768229166664</v>
      </c>
      <c r="V3257">
        <f t="shared" si="305"/>
        <v>2014</v>
      </c>
    </row>
    <row r="3258" spans="1:22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22">
        <f t="shared" si="302"/>
        <v>42166.165972222225</v>
      </c>
      <c r="K3258">
        <v>1432129577</v>
      </c>
      <c r="L3258" s="22">
        <f t="shared" si="303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300"/>
        <v>128</v>
      </c>
      <c r="R3258">
        <f t="shared" si="301"/>
        <v>72.760000000000005</v>
      </c>
      <c r="S3258" t="s">
        <v>8315</v>
      </c>
      <c r="T3258" t="s">
        <v>8316</v>
      </c>
      <c r="U3258" s="19">
        <f t="shared" si="304"/>
        <v>42166.165972222225</v>
      </c>
      <c r="V3258">
        <f t="shared" si="305"/>
        <v>2015</v>
      </c>
    </row>
    <row r="3259" spans="1:22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22">
        <f t="shared" si="302"/>
        <v>42788.559629629628</v>
      </c>
      <c r="K3259">
        <v>1485177952</v>
      </c>
      <c r="L3259" s="22">
        <f t="shared" si="303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300"/>
        <v>106</v>
      </c>
      <c r="R3259">
        <f t="shared" si="301"/>
        <v>51.85</v>
      </c>
      <c r="S3259" t="s">
        <v>8315</v>
      </c>
      <c r="T3259" t="s">
        <v>8316</v>
      </c>
      <c r="U3259" s="19">
        <f t="shared" si="304"/>
        <v>42788.559629629628</v>
      </c>
      <c r="V3259">
        <f t="shared" si="305"/>
        <v>2017</v>
      </c>
    </row>
    <row r="3260" spans="1:22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22">
        <f t="shared" si="302"/>
        <v>42012.887280092589</v>
      </c>
      <c r="K3260">
        <v>1418159861</v>
      </c>
      <c r="L3260" s="22">
        <f t="shared" si="303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300"/>
        <v>105</v>
      </c>
      <c r="R3260">
        <f t="shared" si="301"/>
        <v>98.2</v>
      </c>
      <c r="S3260" t="s">
        <v>8315</v>
      </c>
      <c r="T3260" t="s">
        <v>8316</v>
      </c>
      <c r="U3260" s="19">
        <f t="shared" si="304"/>
        <v>42012.887280092589</v>
      </c>
      <c r="V3260">
        <f t="shared" si="305"/>
        <v>2014</v>
      </c>
    </row>
    <row r="3261" spans="1:22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22">
        <f t="shared" si="302"/>
        <v>42644.165972222225</v>
      </c>
      <c r="K3261">
        <v>1472753745</v>
      </c>
      <c r="L3261" s="22">
        <f t="shared" si="303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300"/>
        <v>106</v>
      </c>
      <c r="R3261">
        <f t="shared" si="301"/>
        <v>251.74</v>
      </c>
      <c r="S3261" t="s">
        <v>8315</v>
      </c>
      <c r="T3261" t="s">
        <v>8316</v>
      </c>
      <c r="U3261" s="19">
        <f t="shared" si="304"/>
        <v>42644.165972222225</v>
      </c>
      <c r="V3261">
        <f t="shared" si="305"/>
        <v>2016</v>
      </c>
    </row>
    <row r="3262" spans="1:22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22">
        <f t="shared" si="302"/>
        <v>42338.714328703703</v>
      </c>
      <c r="K3262">
        <v>1445875718</v>
      </c>
      <c r="L3262" s="22">
        <f t="shared" si="303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300"/>
        <v>109</v>
      </c>
      <c r="R3262">
        <f t="shared" si="301"/>
        <v>74.819999999999993</v>
      </c>
      <c r="S3262" t="s">
        <v>8315</v>
      </c>
      <c r="T3262" t="s">
        <v>8316</v>
      </c>
      <c r="U3262" s="19">
        <f t="shared" si="304"/>
        <v>42338.714328703703</v>
      </c>
      <c r="V3262">
        <f t="shared" si="305"/>
        <v>2015</v>
      </c>
    </row>
    <row r="3263" spans="1:22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22">
        <f t="shared" si="302"/>
        <v>42201.725416666668</v>
      </c>
      <c r="K3263">
        <v>1434475476</v>
      </c>
      <c r="L3263" s="22">
        <f t="shared" si="303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300"/>
        <v>100</v>
      </c>
      <c r="R3263">
        <f t="shared" si="301"/>
        <v>67.650000000000006</v>
      </c>
      <c r="S3263" t="s">
        <v>8315</v>
      </c>
      <c r="T3263" t="s">
        <v>8316</v>
      </c>
      <c r="U3263" s="19">
        <f t="shared" si="304"/>
        <v>42201.725416666668</v>
      </c>
      <c r="V3263">
        <f t="shared" si="305"/>
        <v>2015</v>
      </c>
    </row>
    <row r="3264" spans="1:22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22">
        <f t="shared" si="302"/>
        <v>41995.166666666672</v>
      </c>
      <c r="K3264">
        <v>1416555262</v>
      </c>
      <c r="L3264" s="22">
        <f t="shared" si="303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300"/>
        <v>103</v>
      </c>
      <c r="R3264">
        <f t="shared" si="301"/>
        <v>93.81</v>
      </c>
      <c r="S3264" t="s">
        <v>8315</v>
      </c>
      <c r="T3264" t="s">
        <v>8316</v>
      </c>
      <c r="U3264" s="19">
        <f t="shared" si="304"/>
        <v>41995.166666666672</v>
      </c>
      <c r="V3264">
        <f t="shared" si="305"/>
        <v>2014</v>
      </c>
    </row>
    <row r="3265" spans="1:22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22">
        <f t="shared" si="302"/>
        <v>42307.875</v>
      </c>
      <c r="K3265">
        <v>1444220588</v>
      </c>
      <c r="L3265" s="22">
        <f t="shared" si="303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300"/>
        <v>112</v>
      </c>
      <c r="R3265">
        <f t="shared" si="301"/>
        <v>41.24</v>
      </c>
      <c r="S3265" t="s">
        <v>8315</v>
      </c>
      <c r="T3265" t="s">
        <v>8316</v>
      </c>
      <c r="U3265" s="19">
        <f t="shared" si="304"/>
        <v>42307.875</v>
      </c>
      <c r="V3265">
        <f t="shared" si="305"/>
        <v>2015</v>
      </c>
    </row>
    <row r="3266" spans="1:22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22">
        <f t="shared" si="302"/>
        <v>42032.916666666672</v>
      </c>
      <c r="K3266">
        <v>1421089938</v>
      </c>
      <c r="L3266" s="22">
        <f t="shared" si="303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ref="Q3266:Q3329" si="306">ROUND(E3266/D3266*100,0)</f>
        <v>103</v>
      </c>
      <c r="R3266">
        <f t="shared" ref="R3266:R3329" si="307">IFERROR(ROUND(E3266/N3266,2),0)</f>
        <v>52.55</v>
      </c>
      <c r="S3266" t="s">
        <v>8315</v>
      </c>
      <c r="T3266" t="s">
        <v>8316</v>
      </c>
      <c r="U3266" s="19">
        <f t="shared" si="304"/>
        <v>42032.916666666672</v>
      </c>
      <c r="V3266">
        <f t="shared" si="305"/>
        <v>2015</v>
      </c>
    </row>
    <row r="3267" spans="1:22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22">
        <f t="shared" ref="J3267:J3330" si="308">(((I3267/60)/60)/24)+DATE(1970,1,1)</f>
        <v>42341.708333333328</v>
      </c>
      <c r="K3267">
        <v>1446570315</v>
      </c>
      <c r="L3267" s="22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si="306"/>
        <v>164</v>
      </c>
      <c r="R3267">
        <f t="shared" si="307"/>
        <v>70.290000000000006</v>
      </c>
      <c r="S3267" t="s">
        <v>8315</v>
      </c>
      <c r="T3267" t="s">
        <v>8316</v>
      </c>
      <c r="U3267" s="19">
        <f t="shared" ref="U3267:U3330" si="310">(((I3267/60)/60)/24)+DATE(1970,1,1)</f>
        <v>42341.708333333328</v>
      </c>
      <c r="V3267">
        <f t="shared" ref="V3267:V3330" si="311">YEAR(L3267)</f>
        <v>2015</v>
      </c>
    </row>
    <row r="3268" spans="1:22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22">
        <f t="shared" si="308"/>
        <v>42167.875</v>
      </c>
      <c r="K3268">
        <v>1431435122</v>
      </c>
      <c r="L3268" s="22">
        <f t="shared" si="309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 t="shared" si="306"/>
        <v>131</v>
      </c>
      <c r="R3268">
        <f t="shared" si="307"/>
        <v>48.33</v>
      </c>
      <c r="S3268" t="s">
        <v>8315</v>
      </c>
      <c r="T3268" t="s">
        <v>8316</v>
      </c>
      <c r="U3268" s="19">
        <f t="shared" si="310"/>
        <v>42167.875</v>
      </c>
      <c r="V3268">
        <f t="shared" si="311"/>
        <v>2015</v>
      </c>
    </row>
    <row r="3269" spans="1:22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22">
        <f t="shared" si="308"/>
        <v>42202.757638888885</v>
      </c>
      <c r="K3269">
        <v>1434564660</v>
      </c>
      <c r="L3269" s="22">
        <f t="shared" si="309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306"/>
        <v>102</v>
      </c>
      <c r="R3269">
        <f t="shared" si="307"/>
        <v>53.18</v>
      </c>
      <c r="S3269" t="s">
        <v>8315</v>
      </c>
      <c r="T3269" t="s">
        <v>8316</v>
      </c>
      <c r="U3269" s="19">
        <f t="shared" si="310"/>
        <v>42202.757638888885</v>
      </c>
      <c r="V3269">
        <f t="shared" si="311"/>
        <v>2015</v>
      </c>
    </row>
    <row r="3270" spans="1:22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22">
        <f t="shared" si="308"/>
        <v>42606.90425925926</v>
      </c>
      <c r="K3270">
        <v>1470692528</v>
      </c>
      <c r="L3270" s="22">
        <f t="shared" si="309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306"/>
        <v>128</v>
      </c>
      <c r="R3270">
        <f t="shared" si="307"/>
        <v>60.95</v>
      </c>
      <c r="S3270" t="s">
        <v>8315</v>
      </c>
      <c r="T3270" t="s">
        <v>8316</v>
      </c>
      <c r="U3270" s="19">
        <f t="shared" si="310"/>
        <v>42606.90425925926</v>
      </c>
      <c r="V3270">
        <f t="shared" si="311"/>
        <v>2016</v>
      </c>
    </row>
    <row r="3271" spans="1:22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22">
        <f t="shared" si="308"/>
        <v>42171.458333333328</v>
      </c>
      <c r="K3271">
        <v>1431509397</v>
      </c>
      <c r="L3271" s="22">
        <f t="shared" si="309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 t="shared" si="306"/>
        <v>102</v>
      </c>
      <c r="R3271">
        <f t="shared" si="307"/>
        <v>116</v>
      </c>
      <c r="S3271" t="s">
        <v>8315</v>
      </c>
      <c r="T3271" t="s">
        <v>8316</v>
      </c>
      <c r="U3271" s="19">
        <f t="shared" si="310"/>
        <v>42171.458333333328</v>
      </c>
      <c r="V3271">
        <f t="shared" si="311"/>
        <v>2015</v>
      </c>
    </row>
    <row r="3272" spans="1:22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22">
        <f t="shared" si="308"/>
        <v>42197.533159722225</v>
      </c>
      <c r="K3272">
        <v>1434113265</v>
      </c>
      <c r="L3272" s="22">
        <f t="shared" si="309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306"/>
        <v>102</v>
      </c>
      <c r="R3272">
        <f t="shared" si="307"/>
        <v>61</v>
      </c>
      <c r="S3272" t="s">
        <v>8315</v>
      </c>
      <c r="T3272" t="s">
        <v>8316</v>
      </c>
      <c r="U3272" s="19">
        <f t="shared" si="310"/>
        <v>42197.533159722225</v>
      </c>
      <c r="V3272">
        <f t="shared" si="311"/>
        <v>2015</v>
      </c>
    </row>
    <row r="3273" spans="1:22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22">
        <f t="shared" si="308"/>
        <v>41945.478877314818</v>
      </c>
      <c r="K3273">
        <v>1412332175</v>
      </c>
      <c r="L3273" s="22">
        <f t="shared" si="309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306"/>
        <v>130</v>
      </c>
      <c r="R3273">
        <f t="shared" si="307"/>
        <v>38.24</v>
      </c>
      <c r="S3273" t="s">
        <v>8315</v>
      </c>
      <c r="T3273" t="s">
        <v>8316</v>
      </c>
      <c r="U3273" s="19">
        <f t="shared" si="310"/>
        <v>41945.478877314818</v>
      </c>
      <c r="V3273">
        <f t="shared" si="311"/>
        <v>2014</v>
      </c>
    </row>
    <row r="3274" spans="1:22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22">
        <f t="shared" si="308"/>
        <v>42314.541770833333</v>
      </c>
      <c r="K3274">
        <v>1444219209</v>
      </c>
      <c r="L3274" s="22">
        <f t="shared" si="309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306"/>
        <v>154</v>
      </c>
      <c r="R3274">
        <f t="shared" si="307"/>
        <v>106.5</v>
      </c>
      <c r="S3274" t="s">
        <v>8315</v>
      </c>
      <c r="T3274" t="s">
        <v>8316</v>
      </c>
      <c r="U3274" s="19">
        <f t="shared" si="310"/>
        <v>42314.541770833333</v>
      </c>
      <c r="V3274">
        <f t="shared" si="311"/>
        <v>2015</v>
      </c>
    </row>
    <row r="3275" spans="1:22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22">
        <f t="shared" si="308"/>
        <v>42627.791666666672</v>
      </c>
      <c r="K3275">
        <v>1472498042</v>
      </c>
      <c r="L3275" s="22">
        <f t="shared" si="309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306"/>
        <v>107</v>
      </c>
      <c r="R3275">
        <f t="shared" si="307"/>
        <v>204.57</v>
      </c>
      <c r="S3275" t="s">
        <v>8315</v>
      </c>
      <c r="T3275" t="s">
        <v>8316</v>
      </c>
      <c r="U3275" s="19">
        <f t="shared" si="310"/>
        <v>42627.791666666672</v>
      </c>
      <c r="V3275">
        <f t="shared" si="311"/>
        <v>2016</v>
      </c>
    </row>
    <row r="3276" spans="1:22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22">
        <f t="shared" si="308"/>
        <v>42444.875</v>
      </c>
      <c r="K3276">
        <v>1454259272</v>
      </c>
      <c r="L3276" s="22">
        <f t="shared" si="309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306"/>
        <v>101</v>
      </c>
      <c r="R3276">
        <f t="shared" si="307"/>
        <v>54.91</v>
      </c>
      <c r="S3276" t="s">
        <v>8315</v>
      </c>
      <c r="T3276" t="s">
        <v>8316</v>
      </c>
      <c r="U3276" s="19">
        <f t="shared" si="310"/>
        <v>42444.875</v>
      </c>
      <c r="V3276">
        <f t="shared" si="311"/>
        <v>2016</v>
      </c>
    </row>
    <row r="3277" spans="1:22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22">
        <f t="shared" si="308"/>
        <v>42044.1875</v>
      </c>
      <c r="K3277">
        <v>1421183271</v>
      </c>
      <c r="L3277" s="22">
        <f t="shared" si="309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306"/>
        <v>100</v>
      </c>
      <c r="R3277">
        <f t="shared" si="307"/>
        <v>150.41999999999999</v>
      </c>
      <c r="S3277" t="s">
        <v>8315</v>
      </c>
      <c r="T3277" t="s">
        <v>8316</v>
      </c>
      <c r="U3277" s="19">
        <f t="shared" si="310"/>
        <v>42044.1875</v>
      </c>
      <c r="V3277">
        <f t="shared" si="311"/>
        <v>2015</v>
      </c>
    </row>
    <row r="3278" spans="1:22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22">
        <f t="shared" si="308"/>
        <v>42461.165972222225</v>
      </c>
      <c r="K3278">
        <v>1456526879</v>
      </c>
      <c r="L3278" s="22">
        <f t="shared" si="309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306"/>
        <v>117</v>
      </c>
      <c r="R3278">
        <f t="shared" si="307"/>
        <v>52.58</v>
      </c>
      <c r="S3278" t="s">
        <v>8315</v>
      </c>
      <c r="T3278" t="s">
        <v>8316</v>
      </c>
      <c r="U3278" s="19">
        <f t="shared" si="310"/>
        <v>42461.165972222225</v>
      </c>
      <c r="V3278">
        <f t="shared" si="311"/>
        <v>2016</v>
      </c>
    </row>
    <row r="3279" spans="1:22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22">
        <f t="shared" si="308"/>
        <v>41961.724606481483</v>
      </c>
      <c r="K3279">
        <v>1413735806</v>
      </c>
      <c r="L3279" s="22">
        <f t="shared" si="309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 t="shared" si="306"/>
        <v>109</v>
      </c>
      <c r="R3279">
        <f t="shared" si="307"/>
        <v>54.3</v>
      </c>
      <c r="S3279" t="s">
        <v>8315</v>
      </c>
      <c r="T3279" t="s">
        <v>8316</v>
      </c>
      <c r="U3279" s="19">
        <f t="shared" si="310"/>
        <v>41961.724606481483</v>
      </c>
      <c r="V3279">
        <f t="shared" si="311"/>
        <v>2014</v>
      </c>
    </row>
    <row r="3280" spans="1:22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22">
        <f t="shared" si="308"/>
        <v>42154.848414351851</v>
      </c>
      <c r="K3280">
        <v>1430425303</v>
      </c>
      <c r="L3280" s="22">
        <f t="shared" si="309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306"/>
        <v>103</v>
      </c>
      <c r="R3280">
        <f t="shared" si="307"/>
        <v>76.03</v>
      </c>
      <c r="S3280" t="s">
        <v>8315</v>
      </c>
      <c r="T3280" t="s">
        <v>8316</v>
      </c>
      <c r="U3280" s="19">
        <f t="shared" si="310"/>
        <v>42154.848414351851</v>
      </c>
      <c r="V3280">
        <f t="shared" si="311"/>
        <v>2015</v>
      </c>
    </row>
    <row r="3281" spans="1:22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22">
        <f t="shared" si="308"/>
        <v>42461.06086805556</v>
      </c>
      <c r="K3281">
        <v>1456885659</v>
      </c>
      <c r="L3281" s="22">
        <f t="shared" si="309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 t="shared" si="306"/>
        <v>114</v>
      </c>
      <c r="R3281">
        <f t="shared" si="307"/>
        <v>105.21</v>
      </c>
      <c r="S3281" t="s">
        <v>8315</v>
      </c>
      <c r="T3281" t="s">
        <v>8316</v>
      </c>
      <c r="U3281" s="19">
        <f t="shared" si="310"/>
        <v>42461.06086805556</v>
      </c>
      <c r="V3281">
        <f t="shared" si="311"/>
        <v>2016</v>
      </c>
    </row>
    <row r="3282" spans="1:22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22">
        <f t="shared" si="308"/>
        <v>42156.208333333328</v>
      </c>
      <c r="K3282">
        <v>1430158198</v>
      </c>
      <c r="L3282" s="22">
        <f t="shared" si="309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306"/>
        <v>103</v>
      </c>
      <c r="R3282">
        <f t="shared" si="307"/>
        <v>68.67</v>
      </c>
      <c r="S3282" t="s">
        <v>8315</v>
      </c>
      <c r="T3282" t="s">
        <v>8316</v>
      </c>
      <c r="U3282" s="19">
        <f t="shared" si="310"/>
        <v>42156.208333333328</v>
      </c>
      <c r="V3282">
        <f t="shared" si="311"/>
        <v>2015</v>
      </c>
    </row>
    <row r="3283" spans="1:22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22">
        <f t="shared" si="308"/>
        <v>42249.019733796296</v>
      </c>
      <c r="K3283">
        <v>1438561705</v>
      </c>
      <c r="L3283" s="22">
        <f t="shared" si="309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306"/>
        <v>122</v>
      </c>
      <c r="R3283">
        <f t="shared" si="307"/>
        <v>129.36000000000001</v>
      </c>
      <c r="S3283" t="s">
        <v>8315</v>
      </c>
      <c r="T3283" t="s">
        <v>8316</v>
      </c>
      <c r="U3283" s="19">
        <f t="shared" si="310"/>
        <v>42249.019733796296</v>
      </c>
      <c r="V3283">
        <f t="shared" si="311"/>
        <v>2015</v>
      </c>
    </row>
    <row r="3284" spans="1:22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22">
        <f t="shared" si="308"/>
        <v>42489.19430555556</v>
      </c>
      <c r="K3284">
        <v>1458103188</v>
      </c>
      <c r="L3284" s="22">
        <f t="shared" si="309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306"/>
        <v>103</v>
      </c>
      <c r="R3284">
        <f t="shared" si="307"/>
        <v>134.26</v>
      </c>
      <c r="S3284" t="s">
        <v>8315</v>
      </c>
      <c r="T3284" t="s">
        <v>8316</v>
      </c>
      <c r="U3284" s="19">
        <f t="shared" si="310"/>
        <v>42489.19430555556</v>
      </c>
      <c r="V3284">
        <f t="shared" si="311"/>
        <v>2016</v>
      </c>
    </row>
    <row r="3285" spans="1:22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22">
        <f t="shared" si="308"/>
        <v>42410.875</v>
      </c>
      <c r="K3285">
        <v>1452448298</v>
      </c>
      <c r="L3285" s="22">
        <f t="shared" si="309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306"/>
        <v>105</v>
      </c>
      <c r="R3285">
        <f t="shared" si="307"/>
        <v>17.829999999999998</v>
      </c>
      <c r="S3285" t="s">
        <v>8315</v>
      </c>
      <c r="T3285" t="s">
        <v>8316</v>
      </c>
      <c r="U3285" s="19">
        <f t="shared" si="310"/>
        <v>42410.875</v>
      </c>
      <c r="V3285">
        <f t="shared" si="311"/>
        <v>2016</v>
      </c>
    </row>
    <row r="3286" spans="1:22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22">
        <f t="shared" si="308"/>
        <v>42398.249305555553</v>
      </c>
      <c r="K3286">
        <v>1452546853</v>
      </c>
      <c r="L3286" s="22">
        <f t="shared" si="309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306"/>
        <v>102</v>
      </c>
      <c r="R3286">
        <f t="shared" si="307"/>
        <v>203.2</v>
      </c>
      <c r="S3286" t="s">
        <v>8315</v>
      </c>
      <c r="T3286" t="s">
        <v>8316</v>
      </c>
      <c r="U3286" s="19">
        <f t="shared" si="310"/>
        <v>42398.249305555553</v>
      </c>
      <c r="V3286">
        <f t="shared" si="311"/>
        <v>2016</v>
      </c>
    </row>
    <row r="3287" spans="1:22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22">
        <f t="shared" si="308"/>
        <v>42794.208333333328</v>
      </c>
      <c r="K3287">
        <v>1485556626</v>
      </c>
      <c r="L3287" s="22">
        <f t="shared" si="309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306"/>
        <v>112</v>
      </c>
      <c r="R3287">
        <f t="shared" si="307"/>
        <v>69.19</v>
      </c>
      <c r="S3287" t="s">
        <v>8315</v>
      </c>
      <c r="T3287" t="s">
        <v>8316</v>
      </c>
      <c r="U3287" s="19">
        <f t="shared" si="310"/>
        <v>42794.208333333328</v>
      </c>
      <c r="V3287">
        <f t="shared" si="311"/>
        <v>2017</v>
      </c>
    </row>
    <row r="3288" spans="1:22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22">
        <f t="shared" si="308"/>
        <v>42597.840069444443</v>
      </c>
      <c r="K3288">
        <v>1468699782</v>
      </c>
      <c r="L3288" s="22">
        <f t="shared" si="309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306"/>
        <v>102</v>
      </c>
      <c r="R3288">
        <f t="shared" si="307"/>
        <v>125.12</v>
      </c>
      <c r="S3288" t="s">
        <v>8315</v>
      </c>
      <c r="T3288" t="s">
        <v>8316</v>
      </c>
      <c r="U3288" s="19">
        <f t="shared" si="310"/>
        <v>42597.840069444443</v>
      </c>
      <c r="V3288">
        <f t="shared" si="311"/>
        <v>2016</v>
      </c>
    </row>
    <row r="3289" spans="1:22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22">
        <f t="shared" si="308"/>
        <v>42336.750324074077</v>
      </c>
      <c r="K3289">
        <v>1446573628</v>
      </c>
      <c r="L3289" s="22">
        <f t="shared" si="309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306"/>
        <v>100</v>
      </c>
      <c r="R3289">
        <f t="shared" si="307"/>
        <v>73.53</v>
      </c>
      <c r="S3289" t="s">
        <v>8315</v>
      </c>
      <c r="T3289" t="s">
        <v>8316</v>
      </c>
      <c r="U3289" s="19">
        <f t="shared" si="310"/>
        <v>42336.750324074077</v>
      </c>
      <c r="V3289">
        <f t="shared" si="311"/>
        <v>2015</v>
      </c>
    </row>
    <row r="3290" spans="1:22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22">
        <f t="shared" si="308"/>
        <v>42541.958333333328</v>
      </c>
      <c r="K3290">
        <v>1463337315</v>
      </c>
      <c r="L3290" s="22">
        <f t="shared" si="309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306"/>
        <v>100</v>
      </c>
      <c r="R3290">
        <f t="shared" si="307"/>
        <v>48.44</v>
      </c>
      <c r="S3290" t="s">
        <v>8315</v>
      </c>
      <c r="T3290" t="s">
        <v>8316</v>
      </c>
      <c r="U3290" s="19">
        <f t="shared" si="310"/>
        <v>42541.958333333328</v>
      </c>
      <c r="V3290">
        <f t="shared" si="311"/>
        <v>2016</v>
      </c>
    </row>
    <row r="3291" spans="1:22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22">
        <f t="shared" si="308"/>
        <v>42786.368078703701</v>
      </c>
      <c r="K3291">
        <v>1485161402</v>
      </c>
      <c r="L3291" s="22">
        <f t="shared" si="309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306"/>
        <v>133</v>
      </c>
      <c r="R3291">
        <f t="shared" si="307"/>
        <v>26.61</v>
      </c>
      <c r="S3291" t="s">
        <v>8315</v>
      </c>
      <c r="T3291" t="s">
        <v>8316</v>
      </c>
      <c r="U3291" s="19">
        <f t="shared" si="310"/>
        <v>42786.368078703701</v>
      </c>
      <c r="V3291">
        <f t="shared" si="311"/>
        <v>2017</v>
      </c>
    </row>
    <row r="3292" spans="1:22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22">
        <f t="shared" si="308"/>
        <v>42805.51494212963</v>
      </c>
      <c r="K3292">
        <v>1486642891</v>
      </c>
      <c r="L3292" s="22">
        <f t="shared" si="309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306"/>
        <v>121</v>
      </c>
      <c r="R3292">
        <f t="shared" si="307"/>
        <v>33.67</v>
      </c>
      <c r="S3292" t="s">
        <v>8315</v>
      </c>
      <c r="T3292" t="s">
        <v>8316</v>
      </c>
      <c r="U3292" s="19">
        <f t="shared" si="310"/>
        <v>42805.51494212963</v>
      </c>
      <c r="V3292">
        <f t="shared" si="311"/>
        <v>2017</v>
      </c>
    </row>
    <row r="3293" spans="1:22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22">
        <f t="shared" si="308"/>
        <v>42264.165972222225</v>
      </c>
      <c r="K3293">
        <v>1439743900</v>
      </c>
      <c r="L3293" s="22">
        <f t="shared" si="309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306"/>
        <v>114</v>
      </c>
      <c r="R3293">
        <f t="shared" si="307"/>
        <v>40.71</v>
      </c>
      <c r="S3293" t="s">
        <v>8315</v>
      </c>
      <c r="T3293" t="s">
        <v>8316</v>
      </c>
      <c r="U3293" s="19">
        <f t="shared" si="310"/>
        <v>42264.165972222225</v>
      </c>
      <c r="V3293">
        <f t="shared" si="311"/>
        <v>2015</v>
      </c>
    </row>
    <row r="3294" spans="1:22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22">
        <f t="shared" si="308"/>
        <v>42342.811898148153</v>
      </c>
      <c r="K3294">
        <v>1444069748</v>
      </c>
      <c r="L3294" s="22">
        <f t="shared" si="309"/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306"/>
        <v>286</v>
      </c>
      <c r="R3294">
        <f t="shared" si="307"/>
        <v>19.27</v>
      </c>
      <c r="S3294" t="s">
        <v>8315</v>
      </c>
      <c r="T3294" t="s">
        <v>8316</v>
      </c>
      <c r="U3294" s="19">
        <f t="shared" si="310"/>
        <v>42342.811898148153</v>
      </c>
      <c r="V3294">
        <f t="shared" si="311"/>
        <v>2015</v>
      </c>
    </row>
    <row r="3295" spans="1:22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22">
        <f t="shared" si="308"/>
        <v>42798.425370370373</v>
      </c>
      <c r="K3295">
        <v>1486030352</v>
      </c>
      <c r="L3295" s="22">
        <f t="shared" si="309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306"/>
        <v>170</v>
      </c>
      <c r="R3295">
        <f t="shared" si="307"/>
        <v>84.29</v>
      </c>
      <c r="S3295" t="s">
        <v>8315</v>
      </c>
      <c r="T3295" t="s">
        <v>8316</v>
      </c>
      <c r="U3295" s="19">
        <f t="shared" si="310"/>
        <v>42798.425370370373</v>
      </c>
      <c r="V3295">
        <f t="shared" si="311"/>
        <v>2017</v>
      </c>
    </row>
    <row r="3296" spans="1:22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22">
        <f t="shared" si="308"/>
        <v>42171.541134259256</v>
      </c>
      <c r="K3296">
        <v>1431867554</v>
      </c>
      <c r="L3296" s="22">
        <f t="shared" si="309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306"/>
        <v>118</v>
      </c>
      <c r="R3296">
        <f t="shared" si="307"/>
        <v>29.58</v>
      </c>
      <c r="S3296" t="s">
        <v>8315</v>
      </c>
      <c r="T3296" t="s">
        <v>8316</v>
      </c>
      <c r="U3296" s="19">
        <f t="shared" si="310"/>
        <v>42171.541134259256</v>
      </c>
      <c r="V3296">
        <f t="shared" si="311"/>
        <v>2015</v>
      </c>
    </row>
    <row r="3297" spans="1:22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22">
        <f t="shared" si="308"/>
        <v>42639.442465277782</v>
      </c>
      <c r="K3297">
        <v>1472294229</v>
      </c>
      <c r="L3297" s="22">
        <f t="shared" si="309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306"/>
        <v>103</v>
      </c>
      <c r="R3297">
        <f t="shared" si="307"/>
        <v>26.67</v>
      </c>
      <c r="S3297" t="s">
        <v>8315</v>
      </c>
      <c r="T3297" t="s">
        <v>8316</v>
      </c>
      <c r="U3297" s="19">
        <f t="shared" si="310"/>
        <v>42639.442465277782</v>
      </c>
      <c r="V3297">
        <f t="shared" si="311"/>
        <v>2016</v>
      </c>
    </row>
    <row r="3298" spans="1:22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22">
        <f t="shared" si="308"/>
        <v>42330.916666666672</v>
      </c>
      <c r="K3298">
        <v>1446401372</v>
      </c>
      <c r="L3298" s="22">
        <f t="shared" si="309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306"/>
        <v>144</v>
      </c>
      <c r="R3298">
        <f t="shared" si="307"/>
        <v>45.98</v>
      </c>
      <c r="S3298" t="s">
        <v>8315</v>
      </c>
      <c r="T3298" t="s">
        <v>8316</v>
      </c>
      <c r="U3298" s="19">
        <f t="shared" si="310"/>
        <v>42330.916666666672</v>
      </c>
      <c r="V3298">
        <f t="shared" si="311"/>
        <v>2015</v>
      </c>
    </row>
    <row r="3299" spans="1:22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22">
        <f t="shared" si="308"/>
        <v>42212.957638888889</v>
      </c>
      <c r="K3299">
        <v>1436380256</v>
      </c>
      <c r="L3299" s="22">
        <f t="shared" si="309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306"/>
        <v>100</v>
      </c>
      <c r="R3299">
        <f t="shared" si="307"/>
        <v>125.09</v>
      </c>
      <c r="S3299" t="s">
        <v>8315</v>
      </c>
      <c r="T3299" t="s">
        <v>8316</v>
      </c>
      <c r="U3299" s="19">
        <f t="shared" si="310"/>
        <v>42212.957638888889</v>
      </c>
      <c r="V3299">
        <f t="shared" si="311"/>
        <v>2015</v>
      </c>
    </row>
    <row r="3300" spans="1:22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22">
        <f t="shared" si="308"/>
        <v>42260</v>
      </c>
      <c r="K3300">
        <v>1440370768</v>
      </c>
      <c r="L3300" s="22">
        <f t="shared" si="309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306"/>
        <v>102</v>
      </c>
      <c r="R3300">
        <f t="shared" si="307"/>
        <v>141.29</v>
      </c>
      <c r="S3300" t="s">
        <v>8315</v>
      </c>
      <c r="T3300" t="s">
        <v>8316</v>
      </c>
      <c r="U3300" s="19">
        <f t="shared" si="310"/>
        <v>42260</v>
      </c>
      <c r="V3300">
        <f t="shared" si="311"/>
        <v>2015</v>
      </c>
    </row>
    <row r="3301" spans="1:22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22">
        <f t="shared" si="308"/>
        <v>42291.917395833334</v>
      </c>
      <c r="K3301">
        <v>1442268063</v>
      </c>
      <c r="L3301" s="22">
        <f t="shared" si="309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306"/>
        <v>116</v>
      </c>
      <c r="R3301">
        <f t="shared" si="307"/>
        <v>55.33</v>
      </c>
      <c r="S3301" t="s">
        <v>8315</v>
      </c>
      <c r="T3301" t="s">
        <v>8316</v>
      </c>
      <c r="U3301" s="19">
        <f t="shared" si="310"/>
        <v>42291.917395833334</v>
      </c>
      <c r="V3301">
        <f t="shared" si="311"/>
        <v>2015</v>
      </c>
    </row>
    <row r="3302" spans="1:22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22">
        <f t="shared" si="308"/>
        <v>42123.743773148148</v>
      </c>
      <c r="K3302">
        <v>1428515462</v>
      </c>
      <c r="L3302" s="22">
        <f t="shared" si="309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306"/>
        <v>136</v>
      </c>
      <c r="R3302">
        <f t="shared" si="307"/>
        <v>46.42</v>
      </c>
      <c r="S3302" t="s">
        <v>8315</v>
      </c>
      <c r="T3302" t="s">
        <v>8316</v>
      </c>
      <c r="U3302" s="19">
        <f t="shared" si="310"/>
        <v>42123.743773148148</v>
      </c>
      <c r="V3302">
        <f t="shared" si="311"/>
        <v>2015</v>
      </c>
    </row>
    <row r="3303" spans="1:22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22">
        <f t="shared" si="308"/>
        <v>42583.290972222225</v>
      </c>
      <c r="K3303">
        <v>1466185176</v>
      </c>
      <c r="L3303" s="22">
        <f t="shared" si="309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 t="shared" si="306"/>
        <v>133</v>
      </c>
      <c r="R3303">
        <f t="shared" si="307"/>
        <v>57.2</v>
      </c>
      <c r="S3303" t="s">
        <v>8315</v>
      </c>
      <c r="T3303" t="s">
        <v>8316</v>
      </c>
      <c r="U3303" s="19">
        <f t="shared" si="310"/>
        <v>42583.290972222225</v>
      </c>
      <c r="V3303">
        <f t="shared" si="311"/>
        <v>2016</v>
      </c>
    </row>
    <row r="3304" spans="1:22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22">
        <f t="shared" si="308"/>
        <v>42711.35157407407</v>
      </c>
      <c r="K3304">
        <v>1478507176</v>
      </c>
      <c r="L3304" s="22">
        <f t="shared" si="309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306"/>
        <v>103</v>
      </c>
      <c r="R3304">
        <f t="shared" si="307"/>
        <v>173.7</v>
      </c>
      <c r="S3304" t="s">
        <v>8315</v>
      </c>
      <c r="T3304" t="s">
        <v>8316</v>
      </c>
      <c r="U3304" s="19">
        <f t="shared" si="310"/>
        <v>42711.35157407407</v>
      </c>
      <c r="V3304">
        <f t="shared" si="311"/>
        <v>2016</v>
      </c>
    </row>
    <row r="3305" spans="1:22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22">
        <f t="shared" si="308"/>
        <v>42091.609768518523</v>
      </c>
      <c r="K3305">
        <v>1424533084</v>
      </c>
      <c r="L3305" s="22">
        <f t="shared" si="309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306"/>
        <v>116</v>
      </c>
      <c r="R3305">
        <f t="shared" si="307"/>
        <v>59.6</v>
      </c>
      <c r="S3305" t="s">
        <v>8315</v>
      </c>
      <c r="T3305" t="s">
        <v>8316</v>
      </c>
      <c r="U3305" s="19">
        <f t="shared" si="310"/>
        <v>42091.609768518523</v>
      </c>
      <c r="V3305">
        <f t="shared" si="311"/>
        <v>2015</v>
      </c>
    </row>
    <row r="3306" spans="1:22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22">
        <f t="shared" si="308"/>
        <v>42726.624444444446</v>
      </c>
      <c r="K3306">
        <v>1479826752</v>
      </c>
      <c r="L3306" s="22">
        <f t="shared" si="309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306"/>
        <v>105</v>
      </c>
      <c r="R3306">
        <f t="shared" si="307"/>
        <v>89.59</v>
      </c>
      <c r="S3306" t="s">
        <v>8315</v>
      </c>
      <c r="T3306" t="s">
        <v>8316</v>
      </c>
      <c r="U3306" s="19">
        <f t="shared" si="310"/>
        <v>42726.624444444446</v>
      </c>
      <c r="V3306">
        <f t="shared" si="311"/>
        <v>2016</v>
      </c>
    </row>
    <row r="3307" spans="1:22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22">
        <f t="shared" si="308"/>
        <v>42216.855879629627</v>
      </c>
      <c r="K3307">
        <v>1435782748</v>
      </c>
      <c r="L3307" s="22">
        <f t="shared" si="309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306"/>
        <v>102</v>
      </c>
      <c r="R3307">
        <f t="shared" si="307"/>
        <v>204.05</v>
      </c>
      <c r="S3307" t="s">
        <v>8315</v>
      </c>
      <c r="T3307" t="s">
        <v>8316</v>
      </c>
      <c r="U3307" s="19">
        <f t="shared" si="310"/>
        <v>42216.855879629627</v>
      </c>
      <c r="V3307">
        <f t="shared" si="311"/>
        <v>2015</v>
      </c>
    </row>
    <row r="3308" spans="1:22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22">
        <f t="shared" si="308"/>
        <v>42531.125</v>
      </c>
      <c r="K3308">
        <v>1462252542</v>
      </c>
      <c r="L3308" s="22">
        <f t="shared" si="309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306"/>
        <v>175</v>
      </c>
      <c r="R3308">
        <f t="shared" si="307"/>
        <v>48.7</v>
      </c>
      <c r="S3308" t="s">
        <v>8315</v>
      </c>
      <c r="T3308" t="s">
        <v>8316</v>
      </c>
      <c r="U3308" s="19">
        <f t="shared" si="310"/>
        <v>42531.125</v>
      </c>
      <c r="V3308">
        <f t="shared" si="311"/>
        <v>2016</v>
      </c>
    </row>
    <row r="3309" spans="1:22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22">
        <f t="shared" si="308"/>
        <v>42505.057164351849</v>
      </c>
      <c r="K3309">
        <v>1460683339</v>
      </c>
      <c r="L3309" s="22">
        <f t="shared" si="309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306"/>
        <v>107</v>
      </c>
      <c r="R3309">
        <f t="shared" si="307"/>
        <v>53.34</v>
      </c>
      <c r="S3309" t="s">
        <v>8315</v>
      </c>
      <c r="T3309" t="s">
        <v>8316</v>
      </c>
      <c r="U3309" s="19">
        <f t="shared" si="310"/>
        <v>42505.057164351849</v>
      </c>
      <c r="V3309">
        <f t="shared" si="311"/>
        <v>2016</v>
      </c>
    </row>
    <row r="3310" spans="1:22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22">
        <f t="shared" si="308"/>
        <v>42473.876909722225</v>
      </c>
      <c r="K3310">
        <v>1458766965</v>
      </c>
      <c r="L3310" s="22">
        <f t="shared" si="309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306"/>
        <v>122</v>
      </c>
      <c r="R3310">
        <f t="shared" si="307"/>
        <v>75.09</v>
      </c>
      <c r="S3310" t="s">
        <v>8315</v>
      </c>
      <c r="T3310" t="s">
        <v>8316</v>
      </c>
      <c r="U3310" s="19">
        <f t="shared" si="310"/>
        <v>42473.876909722225</v>
      </c>
      <c r="V3310">
        <f t="shared" si="311"/>
        <v>2016</v>
      </c>
    </row>
    <row r="3311" spans="1:22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22">
        <f t="shared" si="308"/>
        <v>42659.650208333333</v>
      </c>
      <c r="K3311">
        <v>1473953778</v>
      </c>
      <c r="L3311" s="22">
        <f t="shared" si="309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306"/>
        <v>159</v>
      </c>
      <c r="R3311">
        <f t="shared" si="307"/>
        <v>18</v>
      </c>
      <c r="S3311" t="s">
        <v>8315</v>
      </c>
      <c r="T3311" t="s">
        <v>8316</v>
      </c>
      <c r="U3311" s="19">
        <f t="shared" si="310"/>
        <v>42659.650208333333</v>
      </c>
      <c r="V3311">
        <f t="shared" si="311"/>
        <v>2016</v>
      </c>
    </row>
    <row r="3312" spans="1:22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22">
        <f t="shared" si="308"/>
        <v>42283.928530092591</v>
      </c>
      <c r="K3312">
        <v>1441577825</v>
      </c>
      <c r="L3312" s="22">
        <f t="shared" si="309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306"/>
        <v>100</v>
      </c>
      <c r="R3312">
        <f t="shared" si="307"/>
        <v>209.84</v>
      </c>
      <c r="S3312" t="s">
        <v>8315</v>
      </c>
      <c r="T3312" t="s">
        <v>8316</v>
      </c>
      <c r="U3312" s="19">
        <f t="shared" si="310"/>
        <v>42283.928530092591</v>
      </c>
      <c r="V3312">
        <f t="shared" si="311"/>
        <v>2015</v>
      </c>
    </row>
    <row r="3313" spans="1:22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22">
        <f t="shared" si="308"/>
        <v>42294.29178240741</v>
      </c>
      <c r="K3313">
        <v>1442473210</v>
      </c>
      <c r="L3313" s="22">
        <f t="shared" si="309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306"/>
        <v>110</v>
      </c>
      <c r="R3313">
        <f t="shared" si="307"/>
        <v>61.02</v>
      </c>
      <c r="S3313" t="s">
        <v>8315</v>
      </c>
      <c r="T3313" t="s">
        <v>8316</v>
      </c>
      <c r="U3313" s="19">
        <f t="shared" si="310"/>
        <v>42294.29178240741</v>
      </c>
      <c r="V3313">
        <f t="shared" si="311"/>
        <v>2015</v>
      </c>
    </row>
    <row r="3314" spans="1:22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22">
        <f t="shared" si="308"/>
        <v>42685.916666666672</v>
      </c>
      <c r="K3314">
        <v>1477077946</v>
      </c>
      <c r="L3314" s="22">
        <f t="shared" si="309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306"/>
        <v>100</v>
      </c>
      <c r="R3314">
        <f t="shared" si="307"/>
        <v>61</v>
      </c>
      <c r="S3314" t="s">
        <v>8315</v>
      </c>
      <c r="T3314" t="s">
        <v>8316</v>
      </c>
      <c r="U3314" s="19">
        <f t="shared" si="310"/>
        <v>42685.916666666672</v>
      </c>
      <c r="V3314">
        <f t="shared" si="311"/>
        <v>2016</v>
      </c>
    </row>
    <row r="3315" spans="1:22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22">
        <f t="shared" si="308"/>
        <v>42396.041666666672</v>
      </c>
      <c r="K3315">
        <v>1452664317</v>
      </c>
      <c r="L3315" s="22">
        <f t="shared" si="309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306"/>
        <v>116</v>
      </c>
      <c r="R3315">
        <f t="shared" si="307"/>
        <v>80.03</v>
      </c>
      <c r="S3315" t="s">
        <v>8315</v>
      </c>
      <c r="T3315" t="s">
        <v>8316</v>
      </c>
      <c r="U3315" s="19">
        <f t="shared" si="310"/>
        <v>42396.041666666672</v>
      </c>
      <c r="V3315">
        <f t="shared" si="311"/>
        <v>2016</v>
      </c>
    </row>
    <row r="3316" spans="1:22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22">
        <f t="shared" si="308"/>
        <v>42132.836805555555</v>
      </c>
      <c r="K3316">
        <v>1428733511</v>
      </c>
      <c r="L3316" s="22">
        <f t="shared" si="309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306"/>
        <v>211</v>
      </c>
      <c r="R3316">
        <f t="shared" si="307"/>
        <v>29.07</v>
      </c>
      <c r="S3316" t="s">
        <v>8315</v>
      </c>
      <c r="T3316" t="s">
        <v>8316</v>
      </c>
      <c r="U3316" s="19">
        <f t="shared" si="310"/>
        <v>42132.836805555555</v>
      </c>
      <c r="V3316">
        <f t="shared" si="311"/>
        <v>2015</v>
      </c>
    </row>
    <row r="3317" spans="1:22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22">
        <f t="shared" si="308"/>
        <v>42496.303715277783</v>
      </c>
      <c r="K3317">
        <v>1459927041</v>
      </c>
      <c r="L3317" s="22">
        <f t="shared" si="309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 t="shared" si="306"/>
        <v>110</v>
      </c>
      <c r="R3317">
        <f t="shared" si="307"/>
        <v>49.44</v>
      </c>
      <c r="S3317" t="s">
        <v>8315</v>
      </c>
      <c r="T3317" t="s">
        <v>8316</v>
      </c>
      <c r="U3317" s="19">
        <f t="shared" si="310"/>
        <v>42496.303715277783</v>
      </c>
      <c r="V3317">
        <f t="shared" si="311"/>
        <v>2016</v>
      </c>
    </row>
    <row r="3318" spans="1:22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22">
        <f t="shared" si="308"/>
        <v>41859.57916666667</v>
      </c>
      <c r="K3318">
        <v>1404680075</v>
      </c>
      <c r="L3318" s="22">
        <f t="shared" si="309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306"/>
        <v>100</v>
      </c>
      <c r="R3318">
        <f t="shared" si="307"/>
        <v>93.98</v>
      </c>
      <c r="S3318" t="s">
        <v>8315</v>
      </c>
      <c r="T3318" t="s">
        <v>8316</v>
      </c>
      <c r="U3318" s="19">
        <f t="shared" si="310"/>
        <v>41859.57916666667</v>
      </c>
      <c r="V3318">
        <f t="shared" si="311"/>
        <v>2014</v>
      </c>
    </row>
    <row r="3319" spans="1:22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22">
        <f t="shared" si="308"/>
        <v>42529.039629629624</v>
      </c>
      <c r="K3319">
        <v>1462755424</v>
      </c>
      <c r="L3319" s="22">
        <f t="shared" si="309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 t="shared" si="306"/>
        <v>106</v>
      </c>
      <c r="R3319">
        <f t="shared" si="307"/>
        <v>61.94</v>
      </c>
      <c r="S3319" t="s">
        <v>8315</v>
      </c>
      <c r="T3319" t="s">
        <v>8316</v>
      </c>
      <c r="U3319" s="19">
        <f t="shared" si="310"/>
        <v>42529.039629629624</v>
      </c>
      <c r="V3319">
        <f t="shared" si="311"/>
        <v>2016</v>
      </c>
    </row>
    <row r="3320" spans="1:22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22">
        <f t="shared" si="308"/>
        <v>42471.104166666672</v>
      </c>
      <c r="K3320">
        <v>1456902893</v>
      </c>
      <c r="L3320" s="22">
        <f t="shared" si="309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306"/>
        <v>126</v>
      </c>
      <c r="R3320">
        <f t="shared" si="307"/>
        <v>78.5</v>
      </c>
      <c r="S3320" t="s">
        <v>8315</v>
      </c>
      <c r="T3320" t="s">
        <v>8316</v>
      </c>
      <c r="U3320" s="19">
        <f t="shared" si="310"/>
        <v>42471.104166666672</v>
      </c>
      <c r="V3320">
        <f t="shared" si="311"/>
        <v>2016</v>
      </c>
    </row>
    <row r="3321" spans="1:22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22">
        <f t="shared" si="308"/>
        <v>42035.585486111115</v>
      </c>
      <c r="K3321">
        <v>1418824986</v>
      </c>
      <c r="L3321" s="22">
        <f t="shared" si="309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306"/>
        <v>108</v>
      </c>
      <c r="R3321">
        <f t="shared" si="307"/>
        <v>33.75</v>
      </c>
      <c r="S3321" t="s">
        <v>8315</v>
      </c>
      <c r="T3321" t="s">
        <v>8316</v>
      </c>
      <c r="U3321" s="19">
        <f t="shared" si="310"/>
        <v>42035.585486111115</v>
      </c>
      <c r="V3321">
        <f t="shared" si="311"/>
        <v>2014</v>
      </c>
    </row>
    <row r="3322" spans="1:22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22">
        <f t="shared" si="308"/>
        <v>42543.045798611114</v>
      </c>
      <c r="K3322">
        <v>1463965557</v>
      </c>
      <c r="L3322" s="22">
        <f t="shared" si="309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306"/>
        <v>101</v>
      </c>
      <c r="R3322">
        <f t="shared" si="307"/>
        <v>66.45</v>
      </c>
      <c r="S3322" t="s">
        <v>8315</v>
      </c>
      <c r="T3322" t="s">
        <v>8316</v>
      </c>
      <c r="U3322" s="19">
        <f t="shared" si="310"/>
        <v>42543.045798611114</v>
      </c>
      <c r="V3322">
        <f t="shared" si="311"/>
        <v>2016</v>
      </c>
    </row>
    <row r="3323" spans="1:22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22">
        <f t="shared" si="308"/>
        <v>41928.165972222225</v>
      </c>
      <c r="K3323">
        <v>1412216665</v>
      </c>
      <c r="L3323" s="22">
        <f t="shared" si="309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306"/>
        <v>107</v>
      </c>
      <c r="R3323">
        <f t="shared" si="307"/>
        <v>35.799999999999997</v>
      </c>
      <c r="S3323" t="s">
        <v>8315</v>
      </c>
      <c r="T3323" t="s">
        <v>8316</v>
      </c>
      <c r="U3323" s="19">
        <f t="shared" si="310"/>
        <v>41928.165972222225</v>
      </c>
      <c r="V3323">
        <f t="shared" si="311"/>
        <v>2014</v>
      </c>
    </row>
    <row r="3324" spans="1:22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22">
        <f t="shared" si="308"/>
        <v>42543.163194444445</v>
      </c>
      <c r="K3324">
        <v>1464653696</v>
      </c>
      <c r="L3324" s="22">
        <f t="shared" si="309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306"/>
        <v>102</v>
      </c>
      <c r="R3324">
        <f t="shared" si="307"/>
        <v>145.65</v>
      </c>
      <c r="S3324" t="s">
        <v>8315</v>
      </c>
      <c r="T3324" t="s">
        <v>8316</v>
      </c>
      <c r="U3324" s="19">
        <f t="shared" si="310"/>
        <v>42543.163194444445</v>
      </c>
      <c r="V3324">
        <f t="shared" si="311"/>
        <v>2016</v>
      </c>
    </row>
    <row r="3325" spans="1:22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22">
        <f t="shared" si="308"/>
        <v>42638.36583333333</v>
      </c>
      <c r="K3325">
        <v>1472201208</v>
      </c>
      <c r="L3325" s="22">
        <f t="shared" si="309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306"/>
        <v>126</v>
      </c>
      <c r="R3325">
        <f t="shared" si="307"/>
        <v>25.69</v>
      </c>
      <c r="S3325" t="s">
        <v>8315</v>
      </c>
      <c r="T3325" t="s">
        <v>8316</v>
      </c>
      <c r="U3325" s="19">
        <f t="shared" si="310"/>
        <v>42638.36583333333</v>
      </c>
      <c r="V3325">
        <f t="shared" si="311"/>
        <v>2016</v>
      </c>
    </row>
    <row r="3326" spans="1:22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22">
        <f t="shared" si="308"/>
        <v>42526.58321759259</v>
      </c>
      <c r="K3326">
        <v>1463925590</v>
      </c>
      <c r="L3326" s="22">
        <f t="shared" si="309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306"/>
        <v>102</v>
      </c>
      <c r="R3326">
        <f t="shared" si="307"/>
        <v>152.5</v>
      </c>
      <c r="S3326" t="s">
        <v>8315</v>
      </c>
      <c r="T3326" t="s">
        <v>8316</v>
      </c>
      <c r="U3326" s="19">
        <f t="shared" si="310"/>
        <v>42526.58321759259</v>
      </c>
      <c r="V3326">
        <f t="shared" si="311"/>
        <v>2016</v>
      </c>
    </row>
    <row r="3327" spans="1:22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22">
        <f t="shared" si="308"/>
        <v>42099.743946759263</v>
      </c>
      <c r="K3327">
        <v>1425235877</v>
      </c>
      <c r="L3327" s="22">
        <f t="shared" si="309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306"/>
        <v>113</v>
      </c>
      <c r="R3327">
        <f t="shared" si="307"/>
        <v>30</v>
      </c>
      <c r="S3327" t="s">
        <v>8315</v>
      </c>
      <c r="T3327" t="s">
        <v>8316</v>
      </c>
      <c r="U3327" s="19">
        <f t="shared" si="310"/>
        <v>42099.743946759263</v>
      </c>
      <c r="V3327">
        <f t="shared" si="311"/>
        <v>2015</v>
      </c>
    </row>
    <row r="3328" spans="1:22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22">
        <f t="shared" si="308"/>
        <v>42071.67251157407</v>
      </c>
      <c r="K3328">
        <v>1423242505</v>
      </c>
      <c r="L3328" s="22">
        <f t="shared" si="309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306"/>
        <v>101</v>
      </c>
      <c r="R3328">
        <f t="shared" si="307"/>
        <v>142.28</v>
      </c>
      <c r="S3328" t="s">
        <v>8315</v>
      </c>
      <c r="T3328" t="s">
        <v>8316</v>
      </c>
      <c r="U3328" s="19">
        <f t="shared" si="310"/>
        <v>42071.67251157407</v>
      </c>
      <c r="V3328">
        <f t="shared" si="311"/>
        <v>2015</v>
      </c>
    </row>
    <row r="3329" spans="1:22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22">
        <f t="shared" si="308"/>
        <v>42498.374606481477</v>
      </c>
      <c r="K3329">
        <v>1460105966</v>
      </c>
      <c r="L3329" s="22">
        <f t="shared" si="309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306"/>
        <v>101</v>
      </c>
      <c r="R3329">
        <f t="shared" si="307"/>
        <v>24.55</v>
      </c>
      <c r="S3329" t="s">
        <v>8315</v>
      </c>
      <c r="T3329" t="s">
        <v>8316</v>
      </c>
      <c r="U3329" s="19">
        <f t="shared" si="310"/>
        <v>42498.374606481477</v>
      </c>
      <c r="V3329">
        <f t="shared" si="311"/>
        <v>2016</v>
      </c>
    </row>
    <row r="3330" spans="1:22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22">
        <f t="shared" si="308"/>
        <v>41825.041666666664</v>
      </c>
      <c r="K3330">
        <v>1404308883</v>
      </c>
      <c r="L3330" s="22">
        <f t="shared" si="309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ref="Q3330:Q3393" si="312">ROUND(E3330/D3330*100,0)</f>
        <v>146</v>
      </c>
      <c r="R3330">
        <f t="shared" ref="R3330:R3393" si="313">IFERROR(ROUND(E3330/N3330,2),0)</f>
        <v>292.77999999999997</v>
      </c>
      <c r="S3330" t="s">
        <v>8315</v>
      </c>
      <c r="T3330" t="s">
        <v>8316</v>
      </c>
      <c r="U3330" s="19">
        <f t="shared" si="310"/>
        <v>41825.041666666664</v>
      </c>
      <c r="V3330">
        <f t="shared" si="311"/>
        <v>2014</v>
      </c>
    </row>
    <row r="3331" spans="1:22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22">
        <f t="shared" ref="J3331:J3394" si="314">(((I3331/60)/60)/24)+DATE(1970,1,1)</f>
        <v>41847.958333333336</v>
      </c>
      <c r="K3331">
        <v>1405583108</v>
      </c>
      <c r="L3331" s="22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si="312"/>
        <v>117</v>
      </c>
      <c r="R3331">
        <f t="shared" si="313"/>
        <v>44.92</v>
      </c>
      <c r="S3331" t="s">
        <v>8315</v>
      </c>
      <c r="T3331" t="s">
        <v>8316</v>
      </c>
      <c r="U3331" s="19">
        <f t="shared" ref="U3331:U3394" si="316">(((I3331/60)/60)/24)+DATE(1970,1,1)</f>
        <v>41847.958333333336</v>
      </c>
      <c r="V3331">
        <f t="shared" ref="V3331:V3394" si="317">YEAR(L3331)</f>
        <v>2014</v>
      </c>
    </row>
    <row r="3332" spans="1:22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22">
        <f t="shared" si="314"/>
        <v>42095.845694444448</v>
      </c>
      <c r="K3332">
        <v>1425331068</v>
      </c>
      <c r="L3332" s="22">
        <f t="shared" si="315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312"/>
        <v>106</v>
      </c>
      <c r="R3332">
        <f t="shared" si="313"/>
        <v>23.1</v>
      </c>
      <c r="S3332" t="s">
        <v>8315</v>
      </c>
      <c r="T3332" t="s">
        <v>8316</v>
      </c>
      <c r="U3332" s="19">
        <f t="shared" si="316"/>
        <v>42095.845694444448</v>
      </c>
      <c r="V3332">
        <f t="shared" si="317"/>
        <v>2015</v>
      </c>
    </row>
    <row r="3333" spans="1:22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22">
        <f t="shared" si="314"/>
        <v>42283.697754629626</v>
      </c>
      <c r="K3333">
        <v>1441125886</v>
      </c>
      <c r="L3333" s="22">
        <f t="shared" si="315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312"/>
        <v>105</v>
      </c>
      <c r="R3333">
        <f t="shared" si="313"/>
        <v>80.400000000000006</v>
      </c>
      <c r="S3333" t="s">
        <v>8315</v>
      </c>
      <c r="T3333" t="s">
        <v>8316</v>
      </c>
      <c r="U3333" s="19">
        <f t="shared" si="316"/>
        <v>42283.697754629626</v>
      </c>
      <c r="V3333">
        <f t="shared" si="317"/>
        <v>2015</v>
      </c>
    </row>
    <row r="3334" spans="1:22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22">
        <f t="shared" si="314"/>
        <v>41839.860300925924</v>
      </c>
      <c r="K3334">
        <v>1403210330</v>
      </c>
      <c r="L3334" s="22">
        <f t="shared" si="315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312"/>
        <v>100</v>
      </c>
      <c r="R3334">
        <f t="shared" si="313"/>
        <v>72.290000000000006</v>
      </c>
      <c r="S3334" t="s">
        <v>8315</v>
      </c>
      <c r="T3334" t="s">
        <v>8316</v>
      </c>
      <c r="U3334" s="19">
        <f t="shared" si="316"/>
        <v>41839.860300925924</v>
      </c>
      <c r="V3334">
        <f t="shared" si="317"/>
        <v>2014</v>
      </c>
    </row>
    <row r="3335" spans="1:22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22">
        <f t="shared" si="314"/>
        <v>42170.676851851851</v>
      </c>
      <c r="K3335">
        <v>1432484080</v>
      </c>
      <c r="L3335" s="22">
        <f t="shared" si="315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312"/>
        <v>105</v>
      </c>
      <c r="R3335">
        <f t="shared" si="313"/>
        <v>32.97</v>
      </c>
      <c r="S3335" t="s">
        <v>8315</v>
      </c>
      <c r="T3335" t="s">
        <v>8316</v>
      </c>
      <c r="U3335" s="19">
        <f t="shared" si="316"/>
        <v>42170.676851851851</v>
      </c>
      <c r="V3335">
        <f t="shared" si="317"/>
        <v>2015</v>
      </c>
    </row>
    <row r="3336" spans="1:22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22">
        <f t="shared" si="314"/>
        <v>42215.521087962959</v>
      </c>
      <c r="K3336">
        <v>1435667422</v>
      </c>
      <c r="L3336" s="22">
        <f t="shared" si="315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312"/>
        <v>139</v>
      </c>
      <c r="R3336">
        <f t="shared" si="313"/>
        <v>116.65</v>
      </c>
      <c r="S3336" t="s">
        <v>8315</v>
      </c>
      <c r="T3336" t="s">
        <v>8316</v>
      </c>
      <c r="U3336" s="19">
        <f t="shared" si="316"/>
        <v>42215.521087962959</v>
      </c>
      <c r="V3336">
        <f t="shared" si="317"/>
        <v>2015</v>
      </c>
    </row>
    <row r="3337" spans="1:22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22">
        <f t="shared" si="314"/>
        <v>41854.958333333336</v>
      </c>
      <c r="K3337">
        <v>1404749446</v>
      </c>
      <c r="L3337" s="22">
        <f t="shared" si="315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312"/>
        <v>100</v>
      </c>
      <c r="R3337">
        <f t="shared" si="313"/>
        <v>79.62</v>
      </c>
      <c r="S3337" t="s">
        <v>8315</v>
      </c>
      <c r="T3337" t="s">
        <v>8316</v>
      </c>
      <c r="U3337" s="19">
        <f t="shared" si="316"/>
        <v>41854.958333333336</v>
      </c>
      <c r="V3337">
        <f t="shared" si="317"/>
        <v>2014</v>
      </c>
    </row>
    <row r="3338" spans="1:22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22">
        <f t="shared" si="314"/>
        <v>42465.35701388889</v>
      </c>
      <c r="K3338">
        <v>1457429646</v>
      </c>
      <c r="L3338" s="22">
        <f t="shared" si="315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 t="shared" si="312"/>
        <v>100</v>
      </c>
      <c r="R3338">
        <f t="shared" si="313"/>
        <v>27.78</v>
      </c>
      <c r="S3338" t="s">
        <v>8315</v>
      </c>
      <c r="T3338" t="s">
        <v>8316</v>
      </c>
      <c r="U3338" s="19">
        <f t="shared" si="316"/>
        <v>42465.35701388889</v>
      </c>
      <c r="V3338">
        <f t="shared" si="317"/>
        <v>2016</v>
      </c>
    </row>
    <row r="3339" spans="1:22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22">
        <f t="shared" si="314"/>
        <v>41922.875</v>
      </c>
      <c r="K3339">
        <v>1411109167</v>
      </c>
      <c r="L3339" s="22">
        <f t="shared" si="315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312"/>
        <v>110</v>
      </c>
      <c r="R3339">
        <f t="shared" si="313"/>
        <v>81.03</v>
      </c>
      <c r="S3339" t="s">
        <v>8315</v>
      </c>
      <c r="T3339" t="s">
        <v>8316</v>
      </c>
      <c r="U3339" s="19">
        <f t="shared" si="316"/>
        <v>41922.875</v>
      </c>
      <c r="V3339">
        <f t="shared" si="317"/>
        <v>2014</v>
      </c>
    </row>
    <row r="3340" spans="1:22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22">
        <f t="shared" si="314"/>
        <v>42790.574999999997</v>
      </c>
      <c r="K3340">
        <v>1486129680</v>
      </c>
      <c r="L3340" s="22">
        <f t="shared" si="315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312"/>
        <v>102</v>
      </c>
      <c r="R3340">
        <f t="shared" si="313"/>
        <v>136.85</v>
      </c>
      <c r="S3340" t="s">
        <v>8315</v>
      </c>
      <c r="T3340" t="s">
        <v>8316</v>
      </c>
      <c r="U3340" s="19">
        <f t="shared" si="316"/>
        <v>42790.574999999997</v>
      </c>
      <c r="V3340">
        <f t="shared" si="317"/>
        <v>2017</v>
      </c>
    </row>
    <row r="3341" spans="1:22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22">
        <f t="shared" si="314"/>
        <v>42579.665717592594</v>
      </c>
      <c r="K3341">
        <v>1467129518</v>
      </c>
      <c r="L3341" s="22">
        <f t="shared" si="315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312"/>
        <v>104</v>
      </c>
      <c r="R3341">
        <f t="shared" si="313"/>
        <v>177.62</v>
      </c>
      <c r="S3341" t="s">
        <v>8315</v>
      </c>
      <c r="T3341" t="s">
        <v>8316</v>
      </c>
      <c r="U3341" s="19">
        <f t="shared" si="316"/>
        <v>42579.665717592594</v>
      </c>
      <c r="V3341">
        <f t="shared" si="317"/>
        <v>2016</v>
      </c>
    </row>
    <row r="3342" spans="1:22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22">
        <f t="shared" si="314"/>
        <v>42710.974004629628</v>
      </c>
      <c r="K3342">
        <v>1478906554</v>
      </c>
      <c r="L3342" s="22">
        <f t="shared" si="315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312"/>
        <v>138</v>
      </c>
      <c r="R3342">
        <f t="shared" si="313"/>
        <v>109.08</v>
      </c>
      <c r="S3342" t="s">
        <v>8315</v>
      </c>
      <c r="T3342" t="s">
        <v>8316</v>
      </c>
      <c r="U3342" s="19">
        <f t="shared" si="316"/>
        <v>42710.974004629628</v>
      </c>
      <c r="V3342">
        <f t="shared" si="317"/>
        <v>2016</v>
      </c>
    </row>
    <row r="3343" spans="1:22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22">
        <f t="shared" si="314"/>
        <v>42533.708333333328</v>
      </c>
      <c r="K3343">
        <v>1463771421</v>
      </c>
      <c r="L3343" s="22">
        <f t="shared" si="315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312"/>
        <v>100</v>
      </c>
      <c r="R3343">
        <f t="shared" si="313"/>
        <v>119.64</v>
      </c>
      <c r="S3343" t="s">
        <v>8315</v>
      </c>
      <c r="T3343" t="s">
        <v>8316</v>
      </c>
      <c r="U3343" s="19">
        <f t="shared" si="316"/>
        <v>42533.708333333328</v>
      </c>
      <c r="V3343">
        <f t="shared" si="317"/>
        <v>2016</v>
      </c>
    </row>
    <row r="3344" spans="1:22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22">
        <f t="shared" si="314"/>
        <v>42095.207638888889</v>
      </c>
      <c r="K3344">
        <v>1425020810</v>
      </c>
      <c r="L3344" s="22">
        <f t="shared" si="315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 t="shared" si="312"/>
        <v>102</v>
      </c>
      <c r="R3344">
        <f t="shared" si="313"/>
        <v>78.209999999999994</v>
      </c>
      <c r="S3344" t="s">
        <v>8315</v>
      </c>
      <c r="T3344" t="s">
        <v>8316</v>
      </c>
      <c r="U3344" s="19">
        <f t="shared" si="316"/>
        <v>42095.207638888889</v>
      </c>
      <c r="V3344">
        <f t="shared" si="317"/>
        <v>2015</v>
      </c>
    </row>
    <row r="3345" spans="1:22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22">
        <f t="shared" si="314"/>
        <v>42473.554166666669</v>
      </c>
      <c r="K3345">
        <v>1458770384</v>
      </c>
      <c r="L3345" s="22">
        <f t="shared" si="315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312"/>
        <v>171</v>
      </c>
      <c r="R3345">
        <f t="shared" si="313"/>
        <v>52.17</v>
      </c>
      <c r="S3345" t="s">
        <v>8315</v>
      </c>
      <c r="T3345" t="s">
        <v>8316</v>
      </c>
      <c r="U3345" s="19">
        <f t="shared" si="316"/>
        <v>42473.554166666669</v>
      </c>
      <c r="V3345">
        <f t="shared" si="317"/>
        <v>2016</v>
      </c>
    </row>
    <row r="3346" spans="1:22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22">
        <f t="shared" si="314"/>
        <v>41881.200150462959</v>
      </c>
      <c r="K3346">
        <v>1406782093</v>
      </c>
      <c r="L3346" s="22">
        <f t="shared" si="315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312"/>
        <v>101</v>
      </c>
      <c r="R3346">
        <f t="shared" si="313"/>
        <v>114.13</v>
      </c>
      <c r="S3346" t="s">
        <v>8315</v>
      </c>
      <c r="T3346" t="s">
        <v>8316</v>
      </c>
      <c r="U3346" s="19">
        <f t="shared" si="316"/>
        <v>41881.200150462959</v>
      </c>
      <c r="V3346">
        <f t="shared" si="317"/>
        <v>2014</v>
      </c>
    </row>
    <row r="3347" spans="1:22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22">
        <f t="shared" si="314"/>
        <v>42112.025694444441</v>
      </c>
      <c r="K3347">
        <v>1424226768</v>
      </c>
      <c r="L3347" s="22">
        <f t="shared" si="315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312"/>
        <v>130</v>
      </c>
      <c r="R3347">
        <f t="shared" si="313"/>
        <v>50</v>
      </c>
      <c r="S3347" t="s">
        <v>8315</v>
      </c>
      <c r="T3347" t="s">
        <v>8316</v>
      </c>
      <c r="U3347" s="19">
        <f t="shared" si="316"/>
        <v>42112.025694444441</v>
      </c>
      <c r="V3347">
        <f t="shared" si="317"/>
        <v>2015</v>
      </c>
    </row>
    <row r="3348" spans="1:22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22">
        <f t="shared" si="314"/>
        <v>42061.024421296301</v>
      </c>
      <c r="K3348">
        <v>1424306110</v>
      </c>
      <c r="L3348" s="22">
        <f t="shared" si="315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312"/>
        <v>110</v>
      </c>
      <c r="R3348">
        <f t="shared" si="313"/>
        <v>91.67</v>
      </c>
      <c r="S3348" t="s">
        <v>8315</v>
      </c>
      <c r="T3348" t="s">
        <v>8316</v>
      </c>
      <c r="U3348" s="19">
        <f t="shared" si="316"/>
        <v>42061.024421296301</v>
      </c>
      <c r="V3348">
        <f t="shared" si="317"/>
        <v>2015</v>
      </c>
    </row>
    <row r="3349" spans="1:22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22">
        <f t="shared" si="314"/>
        <v>42498.875</v>
      </c>
      <c r="K3349">
        <v>1461503654</v>
      </c>
      <c r="L3349" s="22">
        <f t="shared" si="315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312"/>
        <v>119</v>
      </c>
      <c r="R3349">
        <f t="shared" si="313"/>
        <v>108.59</v>
      </c>
      <c r="S3349" t="s">
        <v>8315</v>
      </c>
      <c r="T3349" t="s">
        <v>8316</v>
      </c>
      <c r="U3349" s="19">
        <f t="shared" si="316"/>
        <v>42498.875</v>
      </c>
      <c r="V3349">
        <f t="shared" si="317"/>
        <v>2016</v>
      </c>
    </row>
    <row r="3350" spans="1:22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22">
        <f t="shared" si="314"/>
        <v>42490.165972222225</v>
      </c>
      <c r="K3350">
        <v>1459949080</v>
      </c>
      <c r="L3350" s="22">
        <f t="shared" si="315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312"/>
        <v>100</v>
      </c>
      <c r="R3350">
        <f t="shared" si="313"/>
        <v>69.819999999999993</v>
      </c>
      <c r="S3350" t="s">
        <v>8315</v>
      </c>
      <c r="T3350" t="s">
        <v>8316</v>
      </c>
      <c r="U3350" s="19">
        <f t="shared" si="316"/>
        <v>42490.165972222225</v>
      </c>
      <c r="V3350">
        <f t="shared" si="317"/>
        <v>2016</v>
      </c>
    </row>
    <row r="3351" spans="1:22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22">
        <f t="shared" si="314"/>
        <v>42534.708333333328</v>
      </c>
      <c r="K3351">
        <v>1463971172</v>
      </c>
      <c r="L3351" s="22">
        <f t="shared" si="315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312"/>
        <v>153</v>
      </c>
      <c r="R3351">
        <f t="shared" si="313"/>
        <v>109.57</v>
      </c>
      <c r="S3351" t="s">
        <v>8315</v>
      </c>
      <c r="T3351" t="s">
        <v>8316</v>
      </c>
      <c r="U3351" s="19">
        <f t="shared" si="316"/>
        <v>42534.708333333328</v>
      </c>
      <c r="V3351">
        <f t="shared" si="317"/>
        <v>2016</v>
      </c>
    </row>
    <row r="3352" spans="1:22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22">
        <f t="shared" si="314"/>
        <v>42337.958333333328</v>
      </c>
      <c r="K3352">
        <v>1445791811</v>
      </c>
      <c r="L3352" s="22">
        <f t="shared" si="315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312"/>
        <v>104</v>
      </c>
      <c r="R3352">
        <f t="shared" si="313"/>
        <v>71.67</v>
      </c>
      <c r="S3352" t="s">
        <v>8315</v>
      </c>
      <c r="T3352" t="s">
        <v>8316</v>
      </c>
      <c r="U3352" s="19">
        <f t="shared" si="316"/>
        <v>42337.958333333328</v>
      </c>
      <c r="V3352">
        <f t="shared" si="317"/>
        <v>2015</v>
      </c>
    </row>
    <row r="3353" spans="1:22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22">
        <f t="shared" si="314"/>
        <v>41843.458333333336</v>
      </c>
      <c r="K3353">
        <v>1402910965</v>
      </c>
      <c r="L3353" s="22">
        <f t="shared" si="315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312"/>
        <v>101</v>
      </c>
      <c r="R3353">
        <f t="shared" si="313"/>
        <v>93.61</v>
      </c>
      <c r="S3353" t="s">
        <v>8315</v>
      </c>
      <c r="T3353" t="s">
        <v>8316</v>
      </c>
      <c r="U3353" s="19">
        <f t="shared" si="316"/>
        <v>41843.458333333336</v>
      </c>
      <c r="V3353">
        <f t="shared" si="317"/>
        <v>2014</v>
      </c>
    </row>
    <row r="3354" spans="1:22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22">
        <f t="shared" si="314"/>
        <v>42552.958333333328</v>
      </c>
      <c r="K3354">
        <v>1462492178</v>
      </c>
      <c r="L3354" s="22">
        <f t="shared" si="315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312"/>
        <v>108</v>
      </c>
      <c r="R3354">
        <f t="shared" si="313"/>
        <v>76.8</v>
      </c>
      <c r="S3354" t="s">
        <v>8315</v>
      </c>
      <c r="T3354" t="s">
        <v>8316</v>
      </c>
      <c r="U3354" s="19">
        <f t="shared" si="316"/>
        <v>42552.958333333328</v>
      </c>
      <c r="V3354">
        <f t="shared" si="317"/>
        <v>2016</v>
      </c>
    </row>
    <row r="3355" spans="1:22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22">
        <f t="shared" si="314"/>
        <v>42492.958333333328</v>
      </c>
      <c r="K3355">
        <v>1461061350</v>
      </c>
      <c r="L3355" s="22">
        <f t="shared" si="315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312"/>
        <v>315</v>
      </c>
      <c r="R3355">
        <f t="shared" si="313"/>
        <v>35.799999999999997</v>
      </c>
      <c r="S3355" t="s">
        <v>8315</v>
      </c>
      <c r="T3355" t="s">
        <v>8316</v>
      </c>
      <c r="U3355" s="19">
        <f t="shared" si="316"/>
        <v>42492.958333333328</v>
      </c>
      <c r="V3355">
        <f t="shared" si="317"/>
        <v>2016</v>
      </c>
    </row>
    <row r="3356" spans="1:22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22">
        <f t="shared" si="314"/>
        <v>42306.167361111111</v>
      </c>
      <c r="K3356">
        <v>1443029206</v>
      </c>
      <c r="L3356" s="22">
        <f t="shared" si="315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312"/>
        <v>102</v>
      </c>
      <c r="R3356">
        <f t="shared" si="313"/>
        <v>55.6</v>
      </c>
      <c r="S3356" t="s">
        <v>8315</v>
      </c>
      <c r="T3356" t="s">
        <v>8316</v>
      </c>
      <c r="U3356" s="19">
        <f t="shared" si="316"/>
        <v>42306.167361111111</v>
      </c>
      <c r="V3356">
        <f t="shared" si="317"/>
        <v>2015</v>
      </c>
    </row>
    <row r="3357" spans="1:22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22">
        <f t="shared" si="314"/>
        <v>42500.470138888893</v>
      </c>
      <c r="K3357">
        <v>1461941527</v>
      </c>
      <c r="L3357" s="22">
        <f t="shared" si="315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312"/>
        <v>126</v>
      </c>
      <c r="R3357">
        <f t="shared" si="313"/>
        <v>147.33000000000001</v>
      </c>
      <c r="S3357" t="s">
        <v>8315</v>
      </c>
      <c r="T3357" t="s">
        <v>8316</v>
      </c>
      <c r="U3357" s="19">
        <f t="shared" si="316"/>
        <v>42500.470138888893</v>
      </c>
      <c r="V3357">
        <f t="shared" si="317"/>
        <v>2016</v>
      </c>
    </row>
    <row r="3358" spans="1:22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22">
        <f t="shared" si="314"/>
        <v>42566.815648148149</v>
      </c>
      <c r="K3358">
        <v>1466019272</v>
      </c>
      <c r="L3358" s="22">
        <f t="shared" si="315"/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312"/>
        <v>101</v>
      </c>
      <c r="R3358">
        <f t="shared" si="313"/>
        <v>56.33</v>
      </c>
      <c r="S3358" t="s">
        <v>8315</v>
      </c>
      <c r="T3358" t="s">
        <v>8316</v>
      </c>
      <c r="U3358" s="19">
        <f t="shared" si="316"/>
        <v>42566.815648148149</v>
      </c>
      <c r="V3358">
        <f t="shared" si="317"/>
        <v>2016</v>
      </c>
    </row>
    <row r="3359" spans="1:22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22">
        <f t="shared" si="314"/>
        <v>41852.417939814812</v>
      </c>
      <c r="K3359">
        <v>1404295310</v>
      </c>
      <c r="L3359" s="22">
        <f t="shared" si="315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312"/>
        <v>101</v>
      </c>
      <c r="R3359">
        <f t="shared" si="313"/>
        <v>96.19</v>
      </c>
      <c r="S3359" t="s">
        <v>8315</v>
      </c>
      <c r="T3359" t="s">
        <v>8316</v>
      </c>
      <c r="U3359" s="19">
        <f t="shared" si="316"/>
        <v>41852.417939814812</v>
      </c>
      <c r="V3359">
        <f t="shared" si="317"/>
        <v>2014</v>
      </c>
    </row>
    <row r="3360" spans="1:22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22">
        <f t="shared" si="314"/>
        <v>41962.352766203709</v>
      </c>
      <c r="K3360">
        <v>1413790079</v>
      </c>
      <c r="L3360" s="22">
        <f t="shared" si="315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312"/>
        <v>103</v>
      </c>
      <c r="R3360">
        <f t="shared" si="313"/>
        <v>63.57</v>
      </c>
      <c r="S3360" t="s">
        <v>8315</v>
      </c>
      <c r="T3360" t="s">
        <v>8316</v>
      </c>
      <c r="U3360" s="19">
        <f t="shared" si="316"/>
        <v>41962.352766203709</v>
      </c>
      <c r="V3360">
        <f t="shared" si="317"/>
        <v>2014</v>
      </c>
    </row>
    <row r="3361" spans="1:22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22">
        <f t="shared" si="314"/>
        <v>42791.057106481487</v>
      </c>
      <c r="K3361">
        <v>1484097734</v>
      </c>
      <c r="L3361" s="22">
        <f t="shared" si="315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312"/>
        <v>106</v>
      </c>
      <c r="R3361">
        <f t="shared" si="313"/>
        <v>184.78</v>
      </c>
      <c r="S3361" t="s">
        <v>8315</v>
      </c>
      <c r="T3361" t="s">
        <v>8316</v>
      </c>
      <c r="U3361" s="19">
        <f t="shared" si="316"/>
        <v>42791.057106481487</v>
      </c>
      <c r="V3361">
        <f t="shared" si="317"/>
        <v>2017</v>
      </c>
    </row>
    <row r="3362" spans="1:22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22">
        <f t="shared" si="314"/>
        <v>42718.665972222225</v>
      </c>
      <c r="K3362">
        <v>1479866343</v>
      </c>
      <c r="L3362" s="22">
        <f t="shared" si="315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312"/>
        <v>101</v>
      </c>
      <c r="R3362">
        <f t="shared" si="313"/>
        <v>126.72</v>
      </c>
      <c r="S3362" t="s">
        <v>8315</v>
      </c>
      <c r="T3362" t="s">
        <v>8316</v>
      </c>
      <c r="U3362" s="19">
        <f t="shared" si="316"/>
        <v>42718.665972222225</v>
      </c>
      <c r="V3362">
        <f t="shared" si="317"/>
        <v>2016</v>
      </c>
    </row>
    <row r="3363" spans="1:22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22">
        <f t="shared" si="314"/>
        <v>41883.665972222225</v>
      </c>
      <c r="K3363">
        <v>1408062990</v>
      </c>
      <c r="L3363" s="22">
        <f t="shared" si="315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312"/>
        <v>113</v>
      </c>
      <c r="R3363">
        <f t="shared" si="313"/>
        <v>83.43</v>
      </c>
      <c r="S3363" t="s">
        <v>8315</v>
      </c>
      <c r="T3363" t="s">
        <v>8316</v>
      </c>
      <c r="U3363" s="19">
        <f t="shared" si="316"/>
        <v>41883.665972222225</v>
      </c>
      <c r="V3363">
        <f t="shared" si="317"/>
        <v>2014</v>
      </c>
    </row>
    <row r="3364" spans="1:22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22">
        <f t="shared" si="314"/>
        <v>42070.204861111109</v>
      </c>
      <c r="K3364">
        <v>1424484717</v>
      </c>
      <c r="L3364" s="22">
        <f t="shared" si="315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312"/>
        <v>218</v>
      </c>
      <c r="R3364">
        <f t="shared" si="313"/>
        <v>54.5</v>
      </c>
      <c r="S3364" t="s">
        <v>8315</v>
      </c>
      <c r="T3364" t="s">
        <v>8316</v>
      </c>
      <c r="U3364" s="19">
        <f t="shared" si="316"/>
        <v>42070.204861111109</v>
      </c>
      <c r="V3364">
        <f t="shared" si="317"/>
        <v>2015</v>
      </c>
    </row>
    <row r="3365" spans="1:22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22">
        <f t="shared" si="314"/>
        <v>41870.666666666664</v>
      </c>
      <c r="K3365">
        <v>1406831445</v>
      </c>
      <c r="L3365" s="22">
        <f t="shared" si="315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312"/>
        <v>101</v>
      </c>
      <c r="R3365">
        <f t="shared" si="313"/>
        <v>302.31</v>
      </c>
      <c r="S3365" t="s">
        <v>8315</v>
      </c>
      <c r="T3365" t="s">
        <v>8316</v>
      </c>
      <c r="U3365" s="19">
        <f t="shared" si="316"/>
        <v>41870.666666666664</v>
      </c>
      <c r="V3365">
        <f t="shared" si="317"/>
        <v>2014</v>
      </c>
    </row>
    <row r="3366" spans="1:22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22">
        <f t="shared" si="314"/>
        <v>42444.875</v>
      </c>
      <c r="K3366">
        <v>1456183649</v>
      </c>
      <c r="L3366" s="22">
        <f t="shared" si="315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312"/>
        <v>106</v>
      </c>
      <c r="R3366">
        <f t="shared" si="313"/>
        <v>44.14</v>
      </c>
      <c r="S3366" t="s">
        <v>8315</v>
      </c>
      <c r="T3366" t="s">
        <v>8316</v>
      </c>
      <c r="U3366" s="19">
        <f t="shared" si="316"/>
        <v>42444.875</v>
      </c>
      <c r="V3366">
        <f t="shared" si="317"/>
        <v>2016</v>
      </c>
    </row>
    <row r="3367" spans="1:22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22">
        <f t="shared" si="314"/>
        <v>42351.101759259262</v>
      </c>
      <c r="K3367">
        <v>1447381592</v>
      </c>
      <c r="L3367" s="22">
        <f t="shared" si="315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 t="shared" si="312"/>
        <v>104</v>
      </c>
      <c r="R3367">
        <f t="shared" si="313"/>
        <v>866.67</v>
      </c>
      <c r="S3367" t="s">
        <v>8315</v>
      </c>
      <c r="T3367" t="s">
        <v>8316</v>
      </c>
      <c r="U3367" s="19">
        <f t="shared" si="316"/>
        <v>42351.101759259262</v>
      </c>
      <c r="V3367">
        <f t="shared" si="317"/>
        <v>2015</v>
      </c>
    </row>
    <row r="3368" spans="1:22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22">
        <f t="shared" si="314"/>
        <v>42137.067557870367</v>
      </c>
      <c r="K3368">
        <v>1428889037</v>
      </c>
      <c r="L3368" s="22">
        <f t="shared" si="315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312"/>
        <v>221</v>
      </c>
      <c r="R3368">
        <f t="shared" si="313"/>
        <v>61.39</v>
      </c>
      <c r="S3368" t="s">
        <v>8315</v>
      </c>
      <c r="T3368" t="s">
        <v>8316</v>
      </c>
      <c r="U3368" s="19">
        <f t="shared" si="316"/>
        <v>42137.067557870367</v>
      </c>
      <c r="V3368">
        <f t="shared" si="317"/>
        <v>2015</v>
      </c>
    </row>
    <row r="3369" spans="1:22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22">
        <f t="shared" si="314"/>
        <v>42217.933958333335</v>
      </c>
      <c r="K3369">
        <v>1436307894</v>
      </c>
      <c r="L3369" s="22">
        <f t="shared" si="315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312"/>
        <v>119</v>
      </c>
      <c r="R3369">
        <f t="shared" si="313"/>
        <v>29.67</v>
      </c>
      <c r="S3369" t="s">
        <v>8315</v>
      </c>
      <c r="T3369" t="s">
        <v>8316</v>
      </c>
      <c r="U3369" s="19">
        <f t="shared" si="316"/>
        <v>42217.933958333335</v>
      </c>
      <c r="V3369">
        <f t="shared" si="317"/>
        <v>2015</v>
      </c>
    </row>
    <row r="3370" spans="1:22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22">
        <f t="shared" si="314"/>
        <v>42005.208333333328</v>
      </c>
      <c r="K3370">
        <v>1416977259</v>
      </c>
      <c r="L3370" s="22">
        <f t="shared" si="315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312"/>
        <v>105</v>
      </c>
      <c r="R3370">
        <f t="shared" si="313"/>
        <v>45.48</v>
      </c>
      <c r="S3370" t="s">
        <v>8315</v>
      </c>
      <c r="T3370" t="s">
        <v>8316</v>
      </c>
      <c r="U3370" s="19">
        <f t="shared" si="316"/>
        <v>42005.208333333328</v>
      </c>
      <c r="V3370">
        <f t="shared" si="317"/>
        <v>2014</v>
      </c>
    </row>
    <row r="3371" spans="1:22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22">
        <f t="shared" si="314"/>
        <v>42750.041435185187</v>
      </c>
      <c r="K3371">
        <v>1479257980</v>
      </c>
      <c r="L3371" s="22">
        <f t="shared" si="315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312"/>
        <v>104</v>
      </c>
      <c r="R3371">
        <f t="shared" si="313"/>
        <v>96.2</v>
      </c>
      <c r="S3371" t="s">
        <v>8315</v>
      </c>
      <c r="T3371" t="s">
        <v>8316</v>
      </c>
      <c r="U3371" s="19">
        <f t="shared" si="316"/>
        <v>42750.041435185187</v>
      </c>
      <c r="V3371">
        <f t="shared" si="317"/>
        <v>2016</v>
      </c>
    </row>
    <row r="3372" spans="1:22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22">
        <f t="shared" si="314"/>
        <v>42721.333333333328</v>
      </c>
      <c r="K3372">
        <v>1479283285</v>
      </c>
      <c r="L3372" s="22">
        <f t="shared" si="315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312"/>
        <v>118</v>
      </c>
      <c r="R3372">
        <f t="shared" si="313"/>
        <v>67.92</v>
      </c>
      <c r="S3372" t="s">
        <v>8315</v>
      </c>
      <c r="T3372" t="s">
        <v>8316</v>
      </c>
      <c r="U3372" s="19">
        <f t="shared" si="316"/>
        <v>42721.333333333328</v>
      </c>
      <c r="V3372">
        <f t="shared" si="317"/>
        <v>2016</v>
      </c>
    </row>
    <row r="3373" spans="1:22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22">
        <f t="shared" si="314"/>
        <v>42340.874594907407</v>
      </c>
      <c r="K3373">
        <v>1446670765</v>
      </c>
      <c r="L3373" s="22">
        <f t="shared" si="315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312"/>
        <v>139</v>
      </c>
      <c r="R3373">
        <f t="shared" si="313"/>
        <v>30.78</v>
      </c>
      <c r="S3373" t="s">
        <v>8315</v>
      </c>
      <c r="T3373" t="s">
        <v>8316</v>
      </c>
      <c r="U3373" s="19">
        <f t="shared" si="316"/>
        <v>42340.874594907407</v>
      </c>
      <c r="V3373">
        <f t="shared" si="317"/>
        <v>2015</v>
      </c>
    </row>
    <row r="3374" spans="1:22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22">
        <f t="shared" si="314"/>
        <v>41876.207638888889</v>
      </c>
      <c r="K3374">
        <v>1407157756</v>
      </c>
      <c r="L3374" s="22">
        <f t="shared" si="315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312"/>
        <v>104</v>
      </c>
      <c r="R3374">
        <f t="shared" si="313"/>
        <v>38.33</v>
      </c>
      <c r="S3374" t="s">
        <v>8315</v>
      </c>
      <c r="T3374" t="s">
        <v>8316</v>
      </c>
      <c r="U3374" s="19">
        <f t="shared" si="316"/>
        <v>41876.207638888889</v>
      </c>
      <c r="V3374">
        <f t="shared" si="317"/>
        <v>2014</v>
      </c>
    </row>
    <row r="3375" spans="1:22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22">
        <f t="shared" si="314"/>
        <v>42203.666666666672</v>
      </c>
      <c r="K3375">
        <v>1435177840</v>
      </c>
      <c r="L3375" s="22">
        <f t="shared" si="315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312"/>
        <v>100</v>
      </c>
      <c r="R3375">
        <f t="shared" si="313"/>
        <v>66.83</v>
      </c>
      <c r="S3375" t="s">
        <v>8315</v>
      </c>
      <c r="T3375" t="s">
        <v>8316</v>
      </c>
      <c r="U3375" s="19">
        <f t="shared" si="316"/>
        <v>42203.666666666672</v>
      </c>
      <c r="V3375">
        <f t="shared" si="317"/>
        <v>2015</v>
      </c>
    </row>
    <row r="3376" spans="1:22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22">
        <f t="shared" si="314"/>
        <v>42305.731666666667</v>
      </c>
      <c r="K3376">
        <v>1443461616</v>
      </c>
      <c r="L3376" s="22">
        <f t="shared" si="315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312"/>
        <v>107</v>
      </c>
      <c r="R3376">
        <f t="shared" si="313"/>
        <v>71.73</v>
      </c>
      <c r="S3376" t="s">
        <v>8315</v>
      </c>
      <c r="T3376" t="s">
        <v>8316</v>
      </c>
      <c r="U3376" s="19">
        <f t="shared" si="316"/>
        <v>42305.731666666667</v>
      </c>
      <c r="V3376">
        <f t="shared" si="317"/>
        <v>2015</v>
      </c>
    </row>
    <row r="3377" spans="1:22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22">
        <f t="shared" si="314"/>
        <v>41777.610798611109</v>
      </c>
      <c r="K3377">
        <v>1399387173</v>
      </c>
      <c r="L3377" s="22">
        <f t="shared" si="315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312"/>
        <v>100</v>
      </c>
      <c r="R3377">
        <f t="shared" si="313"/>
        <v>176.47</v>
      </c>
      <c r="S3377" t="s">
        <v>8315</v>
      </c>
      <c r="T3377" t="s">
        <v>8316</v>
      </c>
      <c r="U3377" s="19">
        <f t="shared" si="316"/>
        <v>41777.610798611109</v>
      </c>
      <c r="V3377">
        <f t="shared" si="317"/>
        <v>2014</v>
      </c>
    </row>
    <row r="3378" spans="1:22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22">
        <f t="shared" si="314"/>
        <v>42119.659652777773</v>
      </c>
      <c r="K3378">
        <v>1424796594</v>
      </c>
      <c r="L3378" s="22">
        <f t="shared" si="315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312"/>
        <v>100</v>
      </c>
      <c r="R3378">
        <f t="shared" si="313"/>
        <v>421.11</v>
      </c>
      <c r="S3378" t="s">
        <v>8315</v>
      </c>
      <c r="T3378" t="s">
        <v>8316</v>
      </c>
      <c r="U3378" s="19">
        <f t="shared" si="316"/>
        <v>42119.659652777773</v>
      </c>
      <c r="V3378">
        <f t="shared" si="317"/>
        <v>2015</v>
      </c>
    </row>
    <row r="3379" spans="1:22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22">
        <f t="shared" si="314"/>
        <v>42083.705555555556</v>
      </c>
      <c r="K3379">
        <v>1424280899</v>
      </c>
      <c r="L3379" s="22">
        <f t="shared" si="315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 t="shared" si="312"/>
        <v>101</v>
      </c>
      <c r="R3379">
        <f t="shared" si="313"/>
        <v>104.99</v>
      </c>
      <c r="S3379" t="s">
        <v>8315</v>
      </c>
      <c r="T3379" t="s">
        <v>8316</v>
      </c>
      <c r="U3379" s="19">
        <f t="shared" si="316"/>
        <v>42083.705555555556</v>
      </c>
      <c r="V3379">
        <f t="shared" si="317"/>
        <v>2015</v>
      </c>
    </row>
    <row r="3380" spans="1:22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22">
        <f t="shared" si="314"/>
        <v>41882.547222222223</v>
      </c>
      <c r="K3380">
        <v>1407400306</v>
      </c>
      <c r="L3380" s="22">
        <f t="shared" si="315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312"/>
        <v>108</v>
      </c>
      <c r="R3380">
        <f t="shared" si="313"/>
        <v>28.19</v>
      </c>
      <c r="S3380" t="s">
        <v>8315</v>
      </c>
      <c r="T3380" t="s">
        <v>8316</v>
      </c>
      <c r="U3380" s="19">
        <f t="shared" si="316"/>
        <v>41882.547222222223</v>
      </c>
      <c r="V3380">
        <f t="shared" si="317"/>
        <v>2014</v>
      </c>
    </row>
    <row r="3381" spans="1:22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22">
        <f t="shared" si="314"/>
        <v>42242.958333333328</v>
      </c>
      <c r="K3381">
        <v>1439122800</v>
      </c>
      <c r="L3381" s="22">
        <f t="shared" si="315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312"/>
        <v>104</v>
      </c>
      <c r="R3381">
        <f t="shared" si="313"/>
        <v>54.55</v>
      </c>
      <c r="S3381" t="s">
        <v>8315</v>
      </c>
      <c r="T3381" t="s">
        <v>8316</v>
      </c>
      <c r="U3381" s="19">
        <f t="shared" si="316"/>
        <v>42242.958333333328</v>
      </c>
      <c r="V3381">
        <f t="shared" si="317"/>
        <v>2015</v>
      </c>
    </row>
    <row r="3382" spans="1:22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22">
        <f t="shared" si="314"/>
        <v>41972.995115740734</v>
      </c>
      <c r="K3382">
        <v>1414277578</v>
      </c>
      <c r="L3382" s="22">
        <f t="shared" si="315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 t="shared" si="312"/>
        <v>104</v>
      </c>
      <c r="R3382">
        <f t="shared" si="313"/>
        <v>111.89</v>
      </c>
      <c r="S3382" t="s">
        <v>8315</v>
      </c>
      <c r="T3382" t="s">
        <v>8316</v>
      </c>
      <c r="U3382" s="19">
        <f t="shared" si="316"/>
        <v>41972.995115740734</v>
      </c>
      <c r="V3382">
        <f t="shared" si="317"/>
        <v>2014</v>
      </c>
    </row>
    <row r="3383" spans="1:22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22">
        <f t="shared" si="314"/>
        <v>42074.143321759257</v>
      </c>
      <c r="K3383">
        <v>1423455983</v>
      </c>
      <c r="L3383" s="22">
        <f t="shared" si="315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312"/>
        <v>102</v>
      </c>
      <c r="R3383">
        <f t="shared" si="313"/>
        <v>85.21</v>
      </c>
      <c r="S3383" t="s">
        <v>8315</v>
      </c>
      <c r="T3383" t="s">
        <v>8316</v>
      </c>
      <c r="U3383" s="19">
        <f t="shared" si="316"/>
        <v>42074.143321759257</v>
      </c>
      <c r="V3383">
        <f t="shared" si="317"/>
        <v>2015</v>
      </c>
    </row>
    <row r="3384" spans="1:22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22">
        <f t="shared" si="314"/>
        <v>42583.957638888889</v>
      </c>
      <c r="K3384">
        <v>1467973256</v>
      </c>
      <c r="L3384" s="22">
        <f t="shared" si="315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312"/>
        <v>101</v>
      </c>
      <c r="R3384">
        <f t="shared" si="313"/>
        <v>76.650000000000006</v>
      </c>
      <c r="S3384" t="s">
        <v>8315</v>
      </c>
      <c r="T3384" t="s">
        <v>8316</v>
      </c>
      <c r="U3384" s="19">
        <f t="shared" si="316"/>
        <v>42583.957638888889</v>
      </c>
      <c r="V3384">
        <f t="shared" si="317"/>
        <v>2016</v>
      </c>
    </row>
    <row r="3385" spans="1:22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22">
        <f t="shared" si="314"/>
        <v>42544.782638888893</v>
      </c>
      <c r="K3385">
        <v>1464979620</v>
      </c>
      <c r="L3385" s="22">
        <f t="shared" si="315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312"/>
        <v>112</v>
      </c>
      <c r="R3385">
        <f t="shared" si="313"/>
        <v>65.17</v>
      </c>
      <c r="S3385" t="s">
        <v>8315</v>
      </c>
      <c r="T3385" t="s">
        <v>8316</v>
      </c>
      <c r="U3385" s="19">
        <f t="shared" si="316"/>
        <v>42544.782638888893</v>
      </c>
      <c r="V3385">
        <f t="shared" si="317"/>
        <v>2016</v>
      </c>
    </row>
    <row r="3386" spans="1:22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22">
        <f t="shared" si="314"/>
        <v>42329.125</v>
      </c>
      <c r="K3386">
        <v>1444874768</v>
      </c>
      <c r="L3386" s="22">
        <f t="shared" si="315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312"/>
        <v>100</v>
      </c>
      <c r="R3386">
        <f t="shared" si="313"/>
        <v>93.76</v>
      </c>
      <c r="S3386" t="s">
        <v>8315</v>
      </c>
      <c r="T3386" t="s">
        <v>8316</v>
      </c>
      <c r="U3386" s="19">
        <f t="shared" si="316"/>
        <v>42329.125</v>
      </c>
      <c r="V3386">
        <f t="shared" si="317"/>
        <v>2015</v>
      </c>
    </row>
    <row r="3387" spans="1:22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22">
        <f t="shared" si="314"/>
        <v>41983.8675</v>
      </c>
      <c r="K3387">
        <v>1415652552</v>
      </c>
      <c r="L3387" s="22">
        <f t="shared" si="315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312"/>
        <v>100</v>
      </c>
      <c r="R3387">
        <f t="shared" si="313"/>
        <v>133.33000000000001</v>
      </c>
      <c r="S3387" t="s">
        <v>8315</v>
      </c>
      <c r="T3387" t="s">
        <v>8316</v>
      </c>
      <c r="U3387" s="19">
        <f t="shared" si="316"/>
        <v>41983.8675</v>
      </c>
      <c r="V3387">
        <f t="shared" si="317"/>
        <v>2014</v>
      </c>
    </row>
    <row r="3388" spans="1:22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22">
        <f t="shared" si="314"/>
        <v>41976.644745370373</v>
      </c>
      <c r="K3388">
        <v>1415028506</v>
      </c>
      <c r="L3388" s="22">
        <f t="shared" si="315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312"/>
        <v>105</v>
      </c>
      <c r="R3388">
        <f t="shared" si="313"/>
        <v>51.22</v>
      </c>
      <c r="S3388" t="s">
        <v>8315</v>
      </c>
      <c r="T3388" t="s">
        <v>8316</v>
      </c>
      <c r="U3388" s="19">
        <f t="shared" si="316"/>
        <v>41976.644745370373</v>
      </c>
      <c r="V3388">
        <f t="shared" si="317"/>
        <v>2014</v>
      </c>
    </row>
    <row r="3389" spans="1:22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22">
        <f t="shared" si="314"/>
        <v>41987.762592592597</v>
      </c>
      <c r="K3389">
        <v>1415125088</v>
      </c>
      <c r="L3389" s="22">
        <f t="shared" si="315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 t="shared" si="312"/>
        <v>117</v>
      </c>
      <c r="R3389">
        <f t="shared" si="313"/>
        <v>100.17</v>
      </c>
      <c r="S3389" t="s">
        <v>8315</v>
      </c>
      <c r="T3389" t="s">
        <v>8316</v>
      </c>
      <c r="U3389" s="19">
        <f t="shared" si="316"/>
        <v>41987.762592592597</v>
      </c>
      <c r="V3389">
        <f t="shared" si="317"/>
        <v>2014</v>
      </c>
    </row>
    <row r="3390" spans="1:22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22">
        <f t="shared" si="314"/>
        <v>42173.461122685185</v>
      </c>
      <c r="K3390">
        <v>1432033441</v>
      </c>
      <c r="L3390" s="22">
        <f t="shared" si="315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312"/>
        <v>104</v>
      </c>
      <c r="R3390">
        <f t="shared" si="313"/>
        <v>34.6</v>
      </c>
      <c r="S3390" t="s">
        <v>8315</v>
      </c>
      <c r="T3390" t="s">
        <v>8316</v>
      </c>
      <c r="U3390" s="19">
        <f t="shared" si="316"/>
        <v>42173.461122685185</v>
      </c>
      <c r="V3390">
        <f t="shared" si="317"/>
        <v>2015</v>
      </c>
    </row>
    <row r="3391" spans="1:22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22">
        <f t="shared" si="314"/>
        <v>42524.563449074078</v>
      </c>
      <c r="K3391">
        <v>1462368682</v>
      </c>
      <c r="L3391" s="22">
        <f t="shared" si="315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312"/>
        <v>115</v>
      </c>
      <c r="R3391">
        <f t="shared" si="313"/>
        <v>184.68</v>
      </c>
      <c r="S3391" t="s">
        <v>8315</v>
      </c>
      <c r="T3391" t="s">
        <v>8316</v>
      </c>
      <c r="U3391" s="19">
        <f t="shared" si="316"/>
        <v>42524.563449074078</v>
      </c>
      <c r="V3391">
        <f t="shared" si="317"/>
        <v>2016</v>
      </c>
    </row>
    <row r="3392" spans="1:22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22">
        <f t="shared" si="314"/>
        <v>41830.774826388886</v>
      </c>
      <c r="K3392">
        <v>1403721345</v>
      </c>
      <c r="L3392" s="22">
        <f t="shared" si="315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 t="shared" si="312"/>
        <v>102</v>
      </c>
      <c r="R3392">
        <f t="shared" si="313"/>
        <v>69.819999999999993</v>
      </c>
      <c r="S3392" t="s">
        <v>8315</v>
      </c>
      <c r="T3392" t="s">
        <v>8316</v>
      </c>
      <c r="U3392" s="19">
        <f t="shared" si="316"/>
        <v>41830.774826388886</v>
      </c>
      <c r="V3392">
        <f t="shared" si="317"/>
        <v>2014</v>
      </c>
    </row>
    <row r="3393" spans="1:22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22">
        <f t="shared" si="314"/>
        <v>41859.936111111114</v>
      </c>
      <c r="K3393">
        <v>1404997548</v>
      </c>
      <c r="L3393" s="22">
        <f t="shared" si="315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312"/>
        <v>223</v>
      </c>
      <c r="R3393">
        <f t="shared" si="313"/>
        <v>61.94</v>
      </c>
      <c r="S3393" t="s">
        <v>8315</v>
      </c>
      <c r="T3393" t="s">
        <v>8316</v>
      </c>
      <c r="U3393" s="19">
        <f t="shared" si="316"/>
        <v>41859.936111111114</v>
      </c>
      <c r="V3393">
        <f t="shared" si="317"/>
        <v>2014</v>
      </c>
    </row>
    <row r="3394" spans="1:22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22">
        <f t="shared" si="314"/>
        <v>42496.845543981486</v>
      </c>
      <c r="K3394">
        <v>1458245855</v>
      </c>
      <c r="L3394" s="22">
        <f t="shared" si="315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ref="Q3394:Q3457" si="318">ROUND(E3394/D3394*100,0)</f>
        <v>100</v>
      </c>
      <c r="R3394">
        <f t="shared" ref="R3394:R3457" si="319">IFERROR(ROUND(E3394/N3394,2),0)</f>
        <v>41.67</v>
      </c>
      <c r="S3394" t="s">
        <v>8315</v>
      </c>
      <c r="T3394" t="s">
        <v>8316</v>
      </c>
      <c r="U3394" s="19">
        <f t="shared" si="316"/>
        <v>42496.845543981486</v>
      </c>
      <c r="V3394">
        <f t="shared" si="317"/>
        <v>2016</v>
      </c>
    </row>
    <row r="3395" spans="1:22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22">
        <f t="shared" ref="J3395:J3458" si="320">(((I3395/60)/60)/24)+DATE(1970,1,1)</f>
        <v>41949.031944444447</v>
      </c>
      <c r="K3395">
        <v>1413065230</v>
      </c>
      <c r="L3395" s="22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si="318"/>
        <v>106</v>
      </c>
      <c r="R3395">
        <f t="shared" si="319"/>
        <v>36.07</v>
      </c>
      <c r="S3395" t="s">
        <v>8315</v>
      </c>
      <c r="T3395" t="s">
        <v>8316</v>
      </c>
      <c r="U3395" s="19">
        <f t="shared" ref="U3395:U3458" si="322">(((I3395/60)/60)/24)+DATE(1970,1,1)</f>
        <v>41949.031944444447</v>
      </c>
      <c r="V3395">
        <f t="shared" ref="V3395:V3458" si="323">YEAR(L3395)</f>
        <v>2014</v>
      </c>
    </row>
    <row r="3396" spans="1:22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22">
        <f t="shared" si="320"/>
        <v>41847.59542824074</v>
      </c>
      <c r="K3396">
        <v>1403878645</v>
      </c>
      <c r="L3396" s="22">
        <f t="shared" si="321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318"/>
        <v>142</v>
      </c>
      <c r="R3396">
        <f t="shared" si="319"/>
        <v>29</v>
      </c>
      <c r="S3396" t="s">
        <v>8315</v>
      </c>
      <c r="T3396" t="s">
        <v>8316</v>
      </c>
      <c r="U3396" s="19">
        <f t="shared" si="322"/>
        <v>41847.59542824074</v>
      </c>
      <c r="V3396">
        <f t="shared" si="323"/>
        <v>2014</v>
      </c>
    </row>
    <row r="3397" spans="1:22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22">
        <f t="shared" si="320"/>
        <v>42154.756944444445</v>
      </c>
      <c r="K3397">
        <v>1431795944</v>
      </c>
      <c r="L3397" s="22">
        <f t="shared" si="321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 t="shared" si="318"/>
        <v>184</v>
      </c>
      <c r="R3397">
        <f t="shared" si="319"/>
        <v>24.21</v>
      </c>
      <c r="S3397" t="s">
        <v>8315</v>
      </c>
      <c r="T3397" t="s">
        <v>8316</v>
      </c>
      <c r="U3397" s="19">
        <f t="shared" si="322"/>
        <v>42154.756944444445</v>
      </c>
      <c r="V3397">
        <f t="shared" si="323"/>
        <v>2015</v>
      </c>
    </row>
    <row r="3398" spans="1:22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22">
        <f t="shared" si="320"/>
        <v>41791.165972222225</v>
      </c>
      <c r="K3398">
        <v>1399286589</v>
      </c>
      <c r="L3398" s="22">
        <f t="shared" si="321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 t="shared" si="318"/>
        <v>104</v>
      </c>
      <c r="R3398">
        <f t="shared" si="319"/>
        <v>55.89</v>
      </c>
      <c r="S3398" t="s">
        <v>8315</v>
      </c>
      <c r="T3398" t="s">
        <v>8316</v>
      </c>
      <c r="U3398" s="19">
        <f t="shared" si="322"/>
        <v>41791.165972222225</v>
      </c>
      <c r="V3398">
        <f t="shared" si="323"/>
        <v>2014</v>
      </c>
    </row>
    <row r="3399" spans="1:22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22">
        <f t="shared" si="320"/>
        <v>42418.916666666672</v>
      </c>
      <c r="K3399">
        <v>1452338929</v>
      </c>
      <c r="L3399" s="22">
        <f t="shared" si="321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318"/>
        <v>112</v>
      </c>
      <c r="R3399">
        <f t="shared" si="319"/>
        <v>11.67</v>
      </c>
      <c r="S3399" t="s">
        <v>8315</v>
      </c>
      <c r="T3399" t="s">
        <v>8316</v>
      </c>
      <c r="U3399" s="19">
        <f t="shared" si="322"/>
        <v>42418.916666666672</v>
      </c>
      <c r="V3399">
        <f t="shared" si="323"/>
        <v>2016</v>
      </c>
    </row>
    <row r="3400" spans="1:22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22">
        <f t="shared" si="320"/>
        <v>41964.708333333328</v>
      </c>
      <c r="K3400">
        <v>1414605776</v>
      </c>
      <c r="L3400" s="22">
        <f t="shared" si="321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 t="shared" si="318"/>
        <v>111</v>
      </c>
      <c r="R3400">
        <f t="shared" si="319"/>
        <v>68.349999999999994</v>
      </c>
      <c r="S3400" t="s">
        <v>8315</v>
      </c>
      <c r="T3400" t="s">
        <v>8316</v>
      </c>
      <c r="U3400" s="19">
        <f t="shared" si="322"/>
        <v>41964.708333333328</v>
      </c>
      <c r="V3400">
        <f t="shared" si="323"/>
        <v>2014</v>
      </c>
    </row>
    <row r="3401" spans="1:22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22">
        <f t="shared" si="320"/>
        <v>42056.920428240745</v>
      </c>
      <c r="K3401">
        <v>1421964325</v>
      </c>
      <c r="L3401" s="22">
        <f t="shared" si="321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318"/>
        <v>104</v>
      </c>
      <c r="R3401">
        <f t="shared" si="319"/>
        <v>27.07</v>
      </c>
      <c r="S3401" t="s">
        <v>8315</v>
      </c>
      <c r="T3401" t="s">
        <v>8316</v>
      </c>
      <c r="U3401" s="19">
        <f t="shared" si="322"/>
        <v>42056.920428240745</v>
      </c>
      <c r="V3401">
        <f t="shared" si="323"/>
        <v>2015</v>
      </c>
    </row>
    <row r="3402" spans="1:22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22">
        <f t="shared" si="320"/>
        <v>41879.953865740739</v>
      </c>
      <c r="K3402">
        <v>1405378414</v>
      </c>
      <c r="L3402" s="22">
        <f t="shared" si="321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318"/>
        <v>100</v>
      </c>
      <c r="R3402">
        <f t="shared" si="319"/>
        <v>118.13</v>
      </c>
      <c r="S3402" t="s">
        <v>8315</v>
      </c>
      <c r="T3402" t="s">
        <v>8316</v>
      </c>
      <c r="U3402" s="19">
        <f t="shared" si="322"/>
        <v>41879.953865740739</v>
      </c>
      <c r="V3402">
        <f t="shared" si="323"/>
        <v>2014</v>
      </c>
    </row>
    <row r="3403" spans="1:22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22">
        <f t="shared" si="320"/>
        <v>42223.723912037036</v>
      </c>
      <c r="K3403">
        <v>1436376146</v>
      </c>
      <c r="L3403" s="22">
        <f t="shared" si="321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318"/>
        <v>102</v>
      </c>
      <c r="R3403">
        <f t="shared" si="319"/>
        <v>44.76</v>
      </c>
      <c r="S3403" t="s">
        <v>8315</v>
      </c>
      <c r="T3403" t="s">
        <v>8316</v>
      </c>
      <c r="U3403" s="19">
        <f t="shared" si="322"/>
        <v>42223.723912037036</v>
      </c>
      <c r="V3403">
        <f t="shared" si="323"/>
        <v>2015</v>
      </c>
    </row>
    <row r="3404" spans="1:22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22">
        <f t="shared" si="320"/>
        <v>42320.104861111111</v>
      </c>
      <c r="K3404">
        <v>1444747843</v>
      </c>
      <c r="L3404" s="22">
        <f t="shared" si="321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318"/>
        <v>110</v>
      </c>
      <c r="R3404">
        <f t="shared" si="319"/>
        <v>99.79</v>
      </c>
      <c r="S3404" t="s">
        <v>8315</v>
      </c>
      <c r="T3404" t="s">
        <v>8316</v>
      </c>
      <c r="U3404" s="19">
        <f t="shared" si="322"/>
        <v>42320.104861111111</v>
      </c>
      <c r="V3404">
        <f t="shared" si="323"/>
        <v>2015</v>
      </c>
    </row>
    <row r="3405" spans="1:22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22">
        <f t="shared" si="320"/>
        <v>42180.462083333332</v>
      </c>
      <c r="K3405">
        <v>1432638324</v>
      </c>
      <c r="L3405" s="22">
        <f t="shared" si="321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318"/>
        <v>100</v>
      </c>
      <c r="R3405">
        <f t="shared" si="319"/>
        <v>117.65</v>
      </c>
      <c r="S3405" t="s">
        <v>8315</v>
      </c>
      <c r="T3405" t="s">
        <v>8316</v>
      </c>
      <c r="U3405" s="19">
        <f t="shared" si="322"/>
        <v>42180.462083333332</v>
      </c>
      <c r="V3405">
        <f t="shared" si="323"/>
        <v>2015</v>
      </c>
    </row>
    <row r="3406" spans="1:22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22">
        <f t="shared" si="320"/>
        <v>42172.503495370373</v>
      </c>
      <c r="K3406">
        <v>1432814702</v>
      </c>
      <c r="L3406" s="22">
        <f t="shared" si="321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318"/>
        <v>122</v>
      </c>
      <c r="R3406">
        <f t="shared" si="319"/>
        <v>203.33</v>
      </c>
      <c r="S3406" t="s">
        <v>8315</v>
      </c>
      <c r="T3406" t="s">
        <v>8316</v>
      </c>
      <c r="U3406" s="19">
        <f t="shared" si="322"/>
        <v>42172.503495370373</v>
      </c>
      <c r="V3406">
        <f t="shared" si="323"/>
        <v>2015</v>
      </c>
    </row>
    <row r="3407" spans="1:22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22">
        <f t="shared" si="320"/>
        <v>42430.999305555553</v>
      </c>
      <c r="K3407">
        <v>1455063886</v>
      </c>
      <c r="L3407" s="22">
        <f t="shared" si="321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318"/>
        <v>138</v>
      </c>
      <c r="R3407">
        <f t="shared" si="319"/>
        <v>28.32</v>
      </c>
      <c r="S3407" t="s">
        <v>8315</v>
      </c>
      <c r="T3407" t="s">
        <v>8316</v>
      </c>
      <c r="U3407" s="19">
        <f t="shared" si="322"/>
        <v>42430.999305555553</v>
      </c>
      <c r="V3407">
        <f t="shared" si="323"/>
        <v>2016</v>
      </c>
    </row>
    <row r="3408" spans="1:22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22">
        <f t="shared" si="320"/>
        <v>41836.492777777778</v>
      </c>
      <c r="K3408">
        <v>1401623376</v>
      </c>
      <c r="L3408" s="22">
        <f t="shared" si="321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318"/>
        <v>100</v>
      </c>
      <c r="R3408">
        <f t="shared" si="319"/>
        <v>110.23</v>
      </c>
      <c r="S3408" t="s">
        <v>8315</v>
      </c>
      <c r="T3408" t="s">
        <v>8316</v>
      </c>
      <c r="U3408" s="19">
        <f t="shared" si="322"/>
        <v>41836.492777777778</v>
      </c>
      <c r="V3408">
        <f t="shared" si="323"/>
        <v>2014</v>
      </c>
    </row>
    <row r="3409" spans="1:22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22">
        <f t="shared" si="320"/>
        <v>41826.422326388885</v>
      </c>
      <c r="K3409">
        <v>1402049289</v>
      </c>
      <c r="L3409" s="22">
        <f t="shared" si="321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318"/>
        <v>107</v>
      </c>
      <c r="R3409">
        <f t="shared" si="319"/>
        <v>31.97</v>
      </c>
      <c r="S3409" t="s">
        <v>8315</v>
      </c>
      <c r="T3409" t="s">
        <v>8316</v>
      </c>
      <c r="U3409" s="19">
        <f t="shared" si="322"/>
        <v>41826.422326388885</v>
      </c>
      <c r="V3409">
        <f t="shared" si="323"/>
        <v>2014</v>
      </c>
    </row>
    <row r="3410" spans="1:22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22">
        <f t="shared" si="320"/>
        <v>41838.991944444446</v>
      </c>
      <c r="K3410">
        <v>1403135304</v>
      </c>
      <c r="L3410" s="22">
        <f t="shared" si="321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318"/>
        <v>211</v>
      </c>
      <c r="R3410">
        <f t="shared" si="319"/>
        <v>58.61</v>
      </c>
      <c r="S3410" t="s">
        <v>8315</v>
      </c>
      <c r="T3410" t="s">
        <v>8316</v>
      </c>
      <c r="U3410" s="19">
        <f t="shared" si="322"/>
        <v>41838.991944444446</v>
      </c>
      <c r="V3410">
        <f t="shared" si="323"/>
        <v>2014</v>
      </c>
    </row>
    <row r="3411" spans="1:22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22">
        <f t="shared" si="320"/>
        <v>42582.873611111107</v>
      </c>
      <c r="K3411">
        <v>1466710358</v>
      </c>
      <c r="L3411" s="22">
        <f t="shared" si="321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 t="shared" si="318"/>
        <v>124</v>
      </c>
      <c r="R3411">
        <f t="shared" si="319"/>
        <v>29.43</v>
      </c>
      <c r="S3411" t="s">
        <v>8315</v>
      </c>
      <c r="T3411" t="s">
        <v>8316</v>
      </c>
      <c r="U3411" s="19">
        <f t="shared" si="322"/>
        <v>42582.873611111107</v>
      </c>
      <c r="V3411">
        <f t="shared" si="323"/>
        <v>2016</v>
      </c>
    </row>
    <row r="3412" spans="1:22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22">
        <f t="shared" si="320"/>
        <v>42527.291666666672</v>
      </c>
      <c r="K3412">
        <v>1462841990</v>
      </c>
      <c r="L3412" s="22">
        <f t="shared" si="321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318"/>
        <v>109</v>
      </c>
      <c r="R3412">
        <f t="shared" si="319"/>
        <v>81.38</v>
      </c>
      <c r="S3412" t="s">
        <v>8315</v>
      </c>
      <c r="T3412" t="s">
        <v>8316</v>
      </c>
      <c r="U3412" s="19">
        <f t="shared" si="322"/>
        <v>42527.291666666672</v>
      </c>
      <c r="V3412">
        <f t="shared" si="323"/>
        <v>2016</v>
      </c>
    </row>
    <row r="3413" spans="1:22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22">
        <f t="shared" si="320"/>
        <v>42285.022824074069</v>
      </c>
      <c r="K3413">
        <v>1442536372</v>
      </c>
      <c r="L3413" s="22">
        <f t="shared" si="321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318"/>
        <v>104</v>
      </c>
      <c r="R3413">
        <f t="shared" si="319"/>
        <v>199.17</v>
      </c>
      <c r="S3413" t="s">
        <v>8315</v>
      </c>
      <c r="T3413" t="s">
        <v>8316</v>
      </c>
      <c r="U3413" s="19">
        <f t="shared" si="322"/>
        <v>42285.022824074069</v>
      </c>
      <c r="V3413">
        <f t="shared" si="323"/>
        <v>2015</v>
      </c>
    </row>
    <row r="3414" spans="1:22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22">
        <f t="shared" si="320"/>
        <v>41909.959050925929</v>
      </c>
      <c r="K3414">
        <v>1409266862</v>
      </c>
      <c r="L3414" s="22">
        <f t="shared" si="321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318"/>
        <v>100</v>
      </c>
      <c r="R3414">
        <f t="shared" si="319"/>
        <v>115.38</v>
      </c>
      <c r="S3414" t="s">
        <v>8315</v>
      </c>
      <c r="T3414" t="s">
        <v>8316</v>
      </c>
      <c r="U3414" s="19">
        <f t="shared" si="322"/>
        <v>41909.959050925929</v>
      </c>
      <c r="V3414">
        <f t="shared" si="323"/>
        <v>2014</v>
      </c>
    </row>
    <row r="3415" spans="1:22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22">
        <f t="shared" si="320"/>
        <v>42063.207638888889</v>
      </c>
      <c r="K3415">
        <v>1424280938</v>
      </c>
      <c r="L3415" s="22">
        <f t="shared" si="321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318"/>
        <v>130</v>
      </c>
      <c r="R3415">
        <f t="shared" si="319"/>
        <v>46.43</v>
      </c>
      <c r="S3415" t="s">
        <v>8315</v>
      </c>
      <c r="T3415" t="s">
        <v>8316</v>
      </c>
      <c r="U3415" s="19">
        <f t="shared" si="322"/>
        <v>42063.207638888889</v>
      </c>
      <c r="V3415">
        <f t="shared" si="323"/>
        <v>2015</v>
      </c>
    </row>
    <row r="3416" spans="1:22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22">
        <f t="shared" si="320"/>
        <v>42705.332638888889</v>
      </c>
      <c r="K3416">
        <v>1478030325</v>
      </c>
      <c r="L3416" s="22">
        <f t="shared" si="321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318"/>
        <v>104</v>
      </c>
      <c r="R3416">
        <f t="shared" si="319"/>
        <v>70.569999999999993</v>
      </c>
      <c r="S3416" t="s">
        <v>8315</v>
      </c>
      <c r="T3416" t="s">
        <v>8316</v>
      </c>
      <c r="U3416" s="19">
        <f t="shared" si="322"/>
        <v>42705.332638888889</v>
      </c>
      <c r="V3416">
        <f t="shared" si="323"/>
        <v>2016</v>
      </c>
    </row>
    <row r="3417" spans="1:22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22">
        <f t="shared" si="320"/>
        <v>42477.979166666672</v>
      </c>
      <c r="K3417">
        <v>1459999656</v>
      </c>
      <c r="L3417" s="22">
        <f t="shared" si="321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318"/>
        <v>100</v>
      </c>
      <c r="R3417">
        <f t="shared" si="319"/>
        <v>22.22</v>
      </c>
      <c r="S3417" t="s">
        <v>8315</v>
      </c>
      <c r="T3417" t="s">
        <v>8316</v>
      </c>
      <c r="U3417" s="19">
        <f t="shared" si="322"/>
        <v>42477.979166666672</v>
      </c>
      <c r="V3417">
        <f t="shared" si="323"/>
        <v>2016</v>
      </c>
    </row>
    <row r="3418" spans="1:22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22">
        <f t="shared" si="320"/>
        <v>42117.770833333328</v>
      </c>
      <c r="K3418">
        <v>1427363645</v>
      </c>
      <c r="L3418" s="22">
        <f t="shared" si="321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318"/>
        <v>120</v>
      </c>
      <c r="R3418">
        <f t="shared" si="319"/>
        <v>159.47</v>
      </c>
      <c r="S3418" t="s">
        <v>8315</v>
      </c>
      <c r="T3418" t="s">
        <v>8316</v>
      </c>
      <c r="U3418" s="19">
        <f t="shared" si="322"/>
        <v>42117.770833333328</v>
      </c>
      <c r="V3418">
        <f t="shared" si="323"/>
        <v>2015</v>
      </c>
    </row>
    <row r="3419" spans="1:22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22">
        <f t="shared" si="320"/>
        <v>41938.029861111114</v>
      </c>
      <c r="K3419">
        <v>1410558948</v>
      </c>
      <c r="L3419" s="22">
        <f t="shared" si="321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318"/>
        <v>100</v>
      </c>
      <c r="R3419">
        <f t="shared" si="319"/>
        <v>37.78</v>
      </c>
      <c r="S3419" t="s">
        <v>8315</v>
      </c>
      <c r="T3419" t="s">
        <v>8316</v>
      </c>
      <c r="U3419" s="19">
        <f t="shared" si="322"/>
        <v>41938.029861111114</v>
      </c>
      <c r="V3419">
        <f t="shared" si="323"/>
        <v>2014</v>
      </c>
    </row>
    <row r="3420" spans="1:22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22">
        <f t="shared" si="320"/>
        <v>41782.83457175926</v>
      </c>
      <c r="K3420">
        <v>1398283307</v>
      </c>
      <c r="L3420" s="22">
        <f t="shared" si="321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318"/>
        <v>101</v>
      </c>
      <c r="R3420">
        <f t="shared" si="319"/>
        <v>72.05</v>
      </c>
      <c r="S3420" t="s">
        <v>8315</v>
      </c>
      <c r="T3420" t="s">
        <v>8316</v>
      </c>
      <c r="U3420" s="19">
        <f t="shared" si="322"/>
        <v>41782.83457175926</v>
      </c>
      <c r="V3420">
        <f t="shared" si="323"/>
        <v>2014</v>
      </c>
    </row>
    <row r="3421" spans="1:22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22">
        <f t="shared" si="320"/>
        <v>42466.895833333328</v>
      </c>
      <c r="K3421">
        <v>1458416585</v>
      </c>
      <c r="L3421" s="22">
        <f t="shared" si="321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318"/>
        <v>107</v>
      </c>
      <c r="R3421">
        <f t="shared" si="319"/>
        <v>63.7</v>
      </c>
      <c r="S3421" t="s">
        <v>8315</v>
      </c>
      <c r="T3421" t="s">
        <v>8316</v>
      </c>
      <c r="U3421" s="19">
        <f t="shared" si="322"/>
        <v>42466.895833333328</v>
      </c>
      <c r="V3421">
        <f t="shared" si="323"/>
        <v>2016</v>
      </c>
    </row>
    <row r="3422" spans="1:22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22">
        <f t="shared" si="320"/>
        <v>42414</v>
      </c>
      <c r="K3422">
        <v>1454638202</v>
      </c>
      <c r="L3422" s="22">
        <f t="shared" si="321"/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318"/>
        <v>138</v>
      </c>
      <c r="R3422">
        <f t="shared" si="319"/>
        <v>28.41</v>
      </c>
      <c r="S3422" t="s">
        <v>8315</v>
      </c>
      <c r="T3422" t="s">
        <v>8316</v>
      </c>
      <c r="U3422" s="19">
        <f t="shared" si="322"/>
        <v>42414</v>
      </c>
      <c r="V3422">
        <f t="shared" si="323"/>
        <v>2016</v>
      </c>
    </row>
    <row r="3423" spans="1:22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22">
        <f t="shared" si="320"/>
        <v>42067.791238425925</v>
      </c>
      <c r="K3423">
        <v>1422903563</v>
      </c>
      <c r="L3423" s="22">
        <f t="shared" si="321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318"/>
        <v>101</v>
      </c>
      <c r="R3423">
        <f t="shared" si="319"/>
        <v>103.21</v>
      </c>
      <c r="S3423" t="s">
        <v>8315</v>
      </c>
      <c r="T3423" t="s">
        <v>8316</v>
      </c>
      <c r="U3423" s="19">
        <f t="shared" si="322"/>
        <v>42067.791238425925</v>
      </c>
      <c r="V3423">
        <f t="shared" si="323"/>
        <v>2015</v>
      </c>
    </row>
    <row r="3424" spans="1:22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22">
        <f t="shared" si="320"/>
        <v>42352</v>
      </c>
      <c r="K3424">
        <v>1447594176</v>
      </c>
      <c r="L3424" s="22">
        <f t="shared" si="321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318"/>
        <v>109</v>
      </c>
      <c r="R3424">
        <f t="shared" si="319"/>
        <v>71.150000000000006</v>
      </c>
      <c r="S3424" t="s">
        <v>8315</v>
      </c>
      <c r="T3424" t="s">
        <v>8316</v>
      </c>
      <c r="U3424" s="19">
        <f t="shared" si="322"/>
        <v>42352</v>
      </c>
      <c r="V3424">
        <f t="shared" si="323"/>
        <v>2015</v>
      </c>
    </row>
    <row r="3425" spans="1:22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22">
        <f t="shared" si="320"/>
        <v>42118.911354166667</v>
      </c>
      <c r="K3425">
        <v>1427320341</v>
      </c>
      <c r="L3425" s="22">
        <f t="shared" si="321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318"/>
        <v>140</v>
      </c>
      <c r="R3425">
        <f t="shared" si="319"/>
        <v>35</v>
      </c>
      <c r="S3425" t="s">
        <v>8315</v>
      </c>
      <c r="T3425" t="s">
        <v>8316</v>
      </c>
      <c r="U3425" s="19">
        <f t="shared" si="322"/>
        <v>42118.911354166667</v>
      </c>
      <c r="V3425">
        <f t="shared" si="323"/>
        <v>2015</v>
      </c>
    </row>
    <row r="3426" spans="1:22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22">
        <f t="shared" si="320"/>
        <v>42040.290972222225</v>
      </c>
      <c r="K3426">
        <v>1421252084</v>
      </c>
      <c r="L3426" s="22">
        <f t="shared" si="321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318"/>
        <v>104</v>
      </c>
      <c r="R3426">
        <f t="shared" si="319"/>
        <v>81.78</v>
      </c>
      <c r="S3426" t="s">
        <v>8315</v>
      </c>
      <c r="T3426" t="s">
        <v>8316</v>
      </c>
      <c r="U3426" s="19">
        <f t="shared" si="322"/>
        <v>42040.290972222225</v>
      </c>
      <c r="V3426">
        <f t="shared" si="323"/>
        <v>2015</v>
      </c>
    </row>
    <row r="3427" spans="1:22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22">
        <f t="shared" si="320"/>
        <v>41916.617314814815</v>
      </c>
      <c r="K3427">
        <v>1409669336</v>
      </c>
      <c r="L3427" s="22">
        <f t="shared" si="321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318"/>
        <v>103</v>
      </c>
      <c r="R3427">
        <f t="shared" si="319"/>
        <v>297.02999999999997</v>
      </c>
      <c r="S3427" t="s">
        <v>8315</v>
      </c>
      <c r="T3427" t="s">
        <v>8316</v>
      </c>
      <c r="U3427" s="19">
        <f t="shared" si="322"/>
        <v>41916.617314814815</v>
      </c>
      <c r="V3427">
        <f t="shared" si="323"/>
        <v>2014</v>
      </c>
    </row>
    <row r="3428" spans="1:22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22">
        <f t="shared" si="320"/>
        <v>41903.083333333336</v>
      </c>
      <c r="K3428">
        <v>1409620903</v>
      </c>
      <c r="L3428" s="22">
        <f t="shared" si="321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318"/>
        <v>108</v>
      </c>
      <c r="R3428">
        <f t="shared" si="319"/>
        <v>46.61</v>
      </c>
      <c r="S3428" t="s">
        <v>8315</v>
      </c>
      <c r="T3428" t="s">
        <v>8316</v>
      </c>
      <c r="U3428" s="19">
        <f t="shared" si="322"/>
        <v>41903.083333333336</v>
      </c>
      <c r="V3428">
        <f t="shared" si="323"/>
        <v>2014</v>
      </c>
    </row>
    <row r="3429" spans="1:22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22">
        <f t="shared" si="320"/>
        <v>41822.645277777774</v>
      </c>
      <c r="K3429">
        <v>1401722952</v>
      </c>
      <c r="L3429" s="22">
        <f t="shared" si="321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318"/>
        <v>100</v>
      </c>
      <c r="R3429">
        <f t="shared" si="319"/>
        <v>51.72</v>
      </c>
      <c r="S3429" t="s">
        <v>8315</v>
      </c>
      <c r="T3429" t="s">
        <v>8316</v>
      </c>
      <c r="U3429" s="19">
        <f t="shared" si="322"/>
        <v>41822.645277777774</v>
      </c>
      <c r="V3429">
        <f t="shared" si="323"/>
        <v>2014</v>
      </c>
    </row>
    <row r="3430" spans="1:22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22">
        <f t="shared" si="320"/>
        <v>42063.708333333328</v>
      </c>
      <c r="K3430">
        <v>1422983847</v>
      </c>
      <c r="L3430" s="22">
        <f t="shared" si="321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318"/>
        <v>103</v>
      </c>
      <c r="R3430">
        <f t="shared" si="319"/>
        <v>40.29</v>
      </c>
      <c r="S3430" t="s">
        <v>8315</v>
      </c>
      <c r="T3430" t="s">
        <v>8316</v>
      </c>
      <c r="U3430" s="19">
        <f t="shared" si="322"/>
        <v>42063.708333333328</v>
      </c>
      <c r="V3430">
        <f t="shared" si="323"/>
        <v>2015</v>
      </c>
    </row>
    <row r="3431" spans="1:22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22">
        <f t="shared" si="320"/>
        <v>42676.021539351852</v>
      </c>
      <c r="K3431">
        <v>1476837061</v>
      </c>
      <c r="L3431" s="22">
        <f t="shared" si="321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318"/>
        <v>130</v>
      </c>
      <c r="R3431">
        <f t="shared" si="319"/>
        <v>16.25</v>
      </c>
      <c r="S3431" t="s">
        <v>8315</v>
      </c>
      <c r="T3431" t="s">
        <v>8316</v>
      </c>
      <c r="U3431" s="19">
        <f t="shared" si="322"/>
        <v>42676.021539351852</v>
      </c>
      <c r="V3431">
        <f t="shared" si="323"/>
        <v>2016</v>
      </c>
    </row>
    <row r="3432" spans="1:22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22">
        <f t="shared" si="320"/>
        <v>41850.945613425924</v>
      </c>
      <c r="K3432">
        <v>1404168101</v>
      </c>
      <c r="L3432" s="22">
        <f t="shared" si="321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318"/>
        <v>109</v>
      </c>
      <c r="R3432">
        <f t="shared" si="319"/>
        <v>30.15</v>
      </c>
      <c r="S3432" t="s">
        <v>8315</v>
      </c>
      <c r="T3432" t="s">
        <v>8316</v>
      </c>
      <c r="U3432" s="19">
        <f t="shared" si="322"/>
        <v>41850.945613425924</v>
      </c>
      <c r="V3432">
        <f t="shared" si="323"/>
        <v>2014</v>
      </c>
    </row>
    <row r="3433" spans="1:22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22">
        <f t="shared" si="320"/>
        <v>41869.730937500004</v>
      </c>
      <c r="K3433">
        <v>1405791153</v>
      </c>
      <c r="L3433" s="22">
        <f t="shared" si="321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318"/>
        <v>100</v>
      </c>
      <c r="R3433">
        <f t="shared" si="319"/>
        <v>95.24</v>
      </c>
      <c r="S3433" t="s">
        <v>8315</v>
      </c>
      <c r="T3433" t="s">
        <v>8316</v>
      </c>
      <c r="U3433" s="19">
        <f t="shared" si="322"/>
        <v>41869.730937500004</v>
      </c>
      <c r="V3433">
        <f t="shared" si="323"/>
        <v>2014</v>
      </c>
    </row>
    <row r="3434" spans="1:22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22">
        <f t="shared" si="320"/>
        <v>42405.916666666672</v>
      </c>
      <c r="K3434">
        <v>1452520614</v>
      </c>
      <c r="L3434" s="22">
        <f t="shared" si="321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318"/>
        <v>110</v>
      </c>
      <c r="R3434">
        <f t="shared" si="319"/>
        <v>52.21</v>
      </c>
      <c r="S3434" t="s">
        <v>8315</v>
      </c>
      <c r="T3434" t="s">
        <v>8316</v>
      </c>
      <c r="U3434" s="19">
        <f t="shared" si="322"/>
        <v>42405.916666666672</v>
      </c>
      <c r="V3434">
        <f t="shared" si="323"/>
        <v>2016</v>
      </c>
    </row>
    <row r="3435" spans="1:22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22">
        <f t="shared" si="320"/>
        <v>41807.125</v>
      </c>
      <c r="K3435">
        <v>1400290255</v>
      </c>
      <c r="L3435" s="22">
        <f t="shared" si="321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 t="shared" si="318"/>
        <v>100</v>
      </c>
      <c r="R3435">
        <f t="shared" si="319"/>
        <v>134.15</v>
      </c>
      <c r="S3435" t="s">
        <v>8315</v>
      </c>
      <c r="T3435" t="s">
        <v>8316</v>
      </c>
      <c r="U3435" s="19">
        <f t="shared" si="322"/>
        <v>41807.125</v>
      </c>
      <c r="V3435">
        <f t="shared" si="323"/>
        <v>2014</v>
      </c>
    </row>
    <row r="3436" spans="1:22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22">
        <f t="shared" si="320"/>
        <v>41830.380428240744</v>
      </c>
      <c r="K3436">
        <v>1402391269</v>
      </c>
      <c r="L3436" s="22">
        <f t="shared" si="321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 t="shared" si="318"/>
        <v>106</v>
      </c>
      <c r="R3436">
        <f t="shared" si="319"/>
        <v>62.83</v>
      </c>
      <c r="S3436" t="s">
        <v>8315</v>
      </c>
      <c r="T3436" t="s">
        <v>8316</v>
      </c>
      <c r="U3436" s="19">
        <f t="shared" si="322"/>
        <v>41830.380428240744</v>
      </c>
      <c r="V3436">
        <f t="shared" si="323"/>
        <v>2014</v>
      </c>
    </row>
    <row r="3437" spans="1:22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22">
        <f t="shared" si="320"/>
        <v>42589.125</v>
      </c>
      <c r="K3437">
        <v>1469112493</v>
      </c>
      <c r="L3437" s="22">
        <f t="shared" si="321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318"/>
        <v>112</v>
      </c>
      <c r="R3437">
        <f t="shared" si="319"/>
        <v>58.95</v>
      </c>
      <c r="S3437" t="s">
        <v>8315</v>
      </c>
      <c r="T3437" t="s">
        <v>8316</v>
      </c>
      <c r="U3437" s="19">
        <f t="shared" si="322"/>
        <v>42589.125</v>
      </c>
      <c r="V3437">
        <f t="shared" si="323"/>
        <v>2016</v>
      </c>
    </row>
    <row r="3438" spans="1:22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22">
        <f t="shared" si="320"/>
        <v>41872.686111111114</v>
      </c>
      <c r="K3438">
        <v>1406811593</v>
      </c>
      <c r="L3438" s="22">
        <f t="shared" si="321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318"/>
        <v>106</v>
      </c>
      <c r="R3438">
        <f t="shared" si="319"/>
        <v>143.11000000000001</v>
      </c>
      <c r="S3438" t="s">
        <v>8315</v>
      </c>
      <c r="T3438" t="s">
        <v>8316</v>
      </c>
      <c r="U3438" s="19">
        <f t="shared" si="322"/>
        <v>41872.686111111114</v>
      </c>
      <c r="V3438">
        <f t="shared" si="323"/>
        <v>2014</v>
      </c>
    </row>
    <row r="3439" spans="1:22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22">
        <f t="shared" si="320"/>
        <v>42235.710879629631</v>
      </c>
      <c r="K3439">
        <v>1437411820</v>
      </c>
      <c r="L3439" s="22">
        <f t="shared" si="321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318"/>
        <v>101</v>
      </c>
      <c r="R3439">
        <f t="shared" si="319"/>
        <v>84.17</v>
      </c>
      <c r="S3439" t="s">
        <v>8315</v>
      </c>
      <c r="T3439" t="s">
        <v>8316</v>
      </c>
      <c r="U3439" s="19">
        <f t="shared" si="322"/>
        <v>42235.710879629631</v>
      </c>
      <c r="V3439">
        <f t="shared" si="323"/>
        <v>2015</v>
      </c>
    </row>
    <row r="3440" spans="1:22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22">
        <f t="shared" si="320"/>
        <v>42126.875</v>
      </c>
      <c r="K3440">
        <v>1428358567</v>
      </c>
      <c r="L3440" s="22">
        <f t="shared" si="321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 t="shared" si="318"/>
        <v>104</v>
      </c>
      <c r="R3440">
        <f t="shared" si="319"/>
        <v>186.07</v>
      </c>
      <c r="S3440" t="s">
        <v>8315</v>
      </c>
      <c r="T3440" t="s">
        <v>8316</v>
      </c>
      <c r="U3440" s="19">
        <f t="shared" si="322"/>
        <v>42126.875</v>
      </c>
      <c r="V3440">
        <f t="shared" si="323"/>
        <v>2015</v>
      </c>
    </row>
    <row r="3441" spans="1:22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22">
        <f t="shared" si="320"/>
        <v>42388.207638888889</v>
      </c>
      <c r="K3441">
        <v>1452030730</v>
      </c>
      <c r="L3441" s="22">
        <f t="shared" si="321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318"/>
        <v>135</v>
      </c>
      <c r="R3441">
        <f t="shared" si="319"/>
        <v>89.79</v>
      </c>
      <c r="S3441" t="s">
        <v>8315</v>
      </c>
      <c r="T3441" t="s">
        <v>8316</v>
      </c>
      <c r="U3441" s="19">
        <f t="shared" si="322"/>
        <v>42388.207638888889</v>
      </c>
      <c r="V3441">
        <f t="shared" si="323"/>
        <v>2016</v>
      </c>
    </row>
    <row r="3442" spans="1:22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22">
        <f t="shared" si="320"/>
        <v>41831.677083333336</v>
      </c>
      <c r="K3442">
        <v>1403146628</v>
      </c>
      <c r="L3442" s="22">
        <f t="shared" si="321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318"/>
        <v>105</v>
      </c>
      <c r="R3442">
        <f t="shared" si="319"/>
        <v>64.16</v>
      </c>
      <c r="S3442" t="s">
        <v>8315</v>
      </c>
      <c r="T3442" t="s">
        <v>8316</v>
      </c>
      <c r="U3442" s="19">
        <f t="shared" si="322"/>
        <v>41831.677083333336</v>
      </c>
      <c r="V3442">
        <f t="shared" si="323"/>
        <v>2014</v>
      </c>
    </row>
    <row r="3443" spans="1:22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22">
        <f t="shared" si="320"/>
        <v>42321.845138888893</v>
      </c>
      <c r="K3443">
        <v>1445077121</v>
      </c>
      <c r="L3443" s="22">
        <f t="shared" si="321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318"/>
        <v>103</v>
      </c>
      <c r="R3443">
        <f t="shared" si="319"/>
        <v>59.65</v>
      </c>
      <c r="S3443" t="s">
        <v>8315</v>
      </c>
      <c r="T3443" t="s">
        <v>8316</v>
      </c>
      <c r="U3443" s="19">
        <f t="shared" si="322"/>
        <v>42321.845138888893</v>
      </c>
      <c r="V3443">
        <f t="shared" si="323"/>
        <v>2015</v>
      </c>
    </row>
    <row r="3444" spans="1:22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22">
        <f t="shared" si="320"/>
        <v>42154.841111111105</v>
      </c>
      <c r="K3444">
        <v>1430424672</v>
      </c>
      <c r="L3444" s="22">
        <f t="shared" si="321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 t="shared" si="318"/>
        <v>100</v>
      </c>
      <c r="R3444">
        <f t="shared" si="319"/>
        <v>31.25</v>
      </c>
      <c r="S3444" t="s">
        <v>8315</v>
      </c>
      <c r="T3444" t="s">
        <v>8316</v>
      </c>
      <c r="U3444" s="19">
        <f t="shared" si="322"/>
        <v>42154.841111111105</v>
      </c>
      <c r="V3444">
        <f t="shared" si="323"/>
        <v>2015</v>
      </c>
    </row>
    <row r="3445" spans="1:22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22">
        <f t="shared" si="320"/>
        <v>41891.524837962963</v>
      </c>
      <c r="K3445">
        <v>1407674146</v>
      </c>
      <c r="L3445" s="22">
        <f t="shared" si="321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318"/>
        <v>186</v>
      </c>
      <c r="R3445">
        <f t="shared" si="319"/>
        <v>41.22</v>
      </c>
      <c r="S3445" t="s">
        <v>8315</v>
      </c>
      <c r="T3445" t="s">
        <v>8316</v>
      </c>
      <c r="U3445" s="19">
        <f t="shared" si="322"/>
        <v>41891.524837962963</v>
      </c>
      <c r="V3445">
        <f t="shared" si="323"/>
        <v>2014</v>
      </c>
    </row>
    <row r="3446" spans="1:22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22">
        <f t="shared" si="320"/>
        <v>42529.582638888889</v>
      </c>
      <c r="K3446">
        <v>1464677986</v>
      </c>
      <c r="L3446" s="22">
        <f t="shared" si="321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318"/>
        <v>289</v>
      </c>
      <c r="R3446">
        <f t="shared" si="319"/>
        <v>43.35</v>
      </c>
      <c r="S3446" t="s">
        <v>8315</v>
      </c>
      <c r="T3446" t="s">
        <v>8316</v>
      </c>
      <c r="U3446" s="19">
        <f t="shared" si="322"/>
        <v>42529.582638888889</v>
      </c>
      <c r="V3446">
        <f t="shared" si="323"/>
        <v>2016</v>
      </c>
    </row>
    <row r="3447" spans="1:22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22">
        <f t="shared" si="320"/>
        <v>42300.530509259261</v>
      </c>
      <c r="K3447">
        <v>1443185036</v>
      </c>
      <c r="L3447" s="22">
        <f t="shared" si="321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318"/>
        <v>100</v>
      </c>
      <c r="R3447">
        <f t="shared" si="319"/>
        <v>64.52</v>
      </c>
      <c r="S3447" t="s">
        <v>8315</v>
      </c>
      <c r="T3447" t="s">
        <v>8316</v>
      </c>
      <c r="U3447" s="19">
        <f t="shared" si="322"/>
        <v>42300.530509259261</v>
      </c>
      <c r="V3447">
        <f t="shared" si="323"/>
        <v>2015</v>
      </c>
    </row>
    <row r="3448" spans="1:22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22">
        <f t="shared" si="320"/>
        <v>42040.513888888891</v>
      </c>
      <c r="K3448">
        <v>1421092725</v>
      </c>
      <c r="L3448" s="22">
        <f t="shared" si="321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318"/>
        <v>108</v>
      </c>
      <c r="R3448">
        <f t="shared" si="319"/>
        <v>43.28</v>
      </c>
      <c r="S3448" t="s">
        <v>8315</v>
      </c>
      <c r="T3448" t="s">
        <v>8316</v>
      </c>
      <c r="U3448" s="19">
        <f t="shared" si="322"/>
        <v>42040.513888888891</v>
      </c>
      <c r="V3448">
        <f t="shared" si="323"/>
        <v>2015</v>
      </c>
    </row>
    <row r="3449" spans="1:22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22">
        <f t="shared" si="320"/>
        <v>42447.847361111111</v>
      </c>
      <c r="K3449">
        <v>1454448012</v>
      </c>
      <c r="L3449" s="22">
        <f t="shared" si="321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318"/>
        <v>108</v>
      </c>
      <c r="R3449">
        <f t="shared" si="319"/>
        <v>77</v>
      </c>
      <c r="S3449" t="s">
        <v>8315</v>
      </c>
      <c r="T3449" t="s">
        <v>8316</v>
      </c>
      <c r="U3449" s="19">
        <f t="shared" si="322"/>
        <v>42447.847361111111</v>
      </c>
      <c r="V3449">
        <f t="shared" si="323"/>
        <v>2016</v>
      </c>
    </row>
    <row r="3450" spans="1:22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22">
        <f t="shared" si="320"/>
        <v>41990.119085648148</v>
      </c>
      <c r="K3450">
        <v>1416192689</v>
      </c>
      <c r="L3450" s="22">
        <f t="shared" si="321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318"/>
        <v>110</v>
      </c>
      <c r="R3450">
        <f t="shared" si="319"/>
        <v>51.22</v>
      </c>
      <c r="S3450" t="s">
        <v>8315</v>
      </c>
      <c r="T3450" t="s">
        <v>8316</v>
      </c>
      <c r="U3450" s="19">
        <f t="shared" si="322"/>
        <v>41990.119085648148</v>
      </c>
      <c r="V3450">
        <f t="shared" si="323"/>
        <v>2014</v>
      </c>
    </row>
    <row r="3451" spans="1:22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22">
        <f t="shared" si="320"/>
        <v>42560.166666666672</v>
      </c>
      <c r="K3451">
        <v>1465607738</v>
      </c>
      <c r="L3451" s="22">
        <f t="shared" si="321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318"/>
        <v>171</v>
      </c>
      <c r="R3451">
        <f t="shared" si="319"/>
        <v>68.25</v>
      </c>
      <c r="S3451" t="s">
        <v>8315</v>
      </c>
      <c r="T3451" t="s">
        <v>8316</v>
      </c>
      <c r="U3451" s="19">
        <f t="shared" si="322"/>
        <v>42560.166666666672</v>
      </c>
      <c r="V3451">
        <f t="shared" si="323"/>
        <v>2016</v>
      </c>
    </row>
    <row r="3452" spans="1:22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22">
        <f t="shared" si="320"/>
        <v>42096.662858796291</v>
      </c>
      <c r="K3452">
        <v>1422809671</v>
      </c>
      <c r="L3452" s="22">
        <f t="shared" si="321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318"/>
        <v>152</v>
      </c>
      <c r="R3452">
        <f t="shared" si="319"/>
        <v>19.489999999999998</v>
      </c>
      <c r="S3452" t="s">
        <v>8315</v>
      </c>
      <c r="T3452" t="s">
        <v>8316</v>
      </c>
      <c r="U3452" s="19">
        <f t="shared" si="322"/>
        <v>42096.662858796291</v>
      </c>
      <c r="V3452">
        <f t="shared" si="323"/>
        <v>2015</v>
      </c>
    </row>
    <row r="3453" spans="1:22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22">
        <f t="shared" si="320"/>
        <v>42115.723692129628</v>
      </c>
      <c r="K3453">
        <v>1427304127</v>
      </c>
      <c r="L3453" s="22">
        <f t="shared" si="321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318"/>
        <v>101</v>
      </c>
      <c r="R3453">
        <f t="shared" si="319"/>
        <v>41.13</v>
      </c>
      <c r="S3453" t="s">
        <v>8315</v>
      </c>
      <c r="T3453" t="s">
        <v>8316</v>
      </c>
      <c r="U3453" s="19">
        <f t="shared" si="322"/>
        <v>42115.723692129628</v>
      </c>
      <c r="V3453">
        <f t="shared" si="323"/>
        <v>2015</v>
      </c>
    </row>
    <row r="3454" spans="1:22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22">
        <f t="shared" si="320"/>
        <v>41843.165972222225</v>
      </c>
      <c r="K3454">
        <v>1404141626</v>
      </c>
      <c r="L3454" s="22">
        <f t="shared" si="321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318"/>
        <v>153</v>
      </c>
      <c r="R3454">
        <f t="shared" si="319"/>
        <v>41.41</v>
      </c>
      <c r="S3454" t="s">
        <v>8315</v>
      </c>
      <c r="T3454" t="s">
        <v>8316</v>
      </c>
      <c r="U3454" s="19">
        <f t="shared" si="322"/>
        <v>41843.165972222225</v>
      </c>
      <c r="V3454">
        <f t="shared" si="323"/>
        <v>2014</v>
      </c>
    </row>
    <row r="3455" spans="1:22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22">
        <f t="shared" si="320"/>
        <v>42595.97865740741</v>
      </c>
      <c r="K3455">
        <v>1465946956</v>
      </c>
      <c r="L3455" s="22">
        <f t="shared" si="321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318"/>
        <v>128</v>
      </c>
      <c r="R3455">
        <f t="shared" si="319"/>
        <v>27.5</v>
      </c>
      <c r="S3455" t="s">
        <v>8315</v>
      </c>
      <c r="T3455" t="s">
        <v>8316</v>
      </c>
      <c r="U3455" s="19">
        <f t="shared" si="322"/>
        <v>42595.97865740741</v>
      </c>
      <c r="V3455">
        <f t="shared" si="323"/>
        <v>2016</v>
      </c>
    </row>
    <row r="3456" spans="1:22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22">
        <f t="shared" si="320"/>
        <v>41851.698599537034</v>
      </c>
      <c r="K3456">
        <v>1404233159</v>
      </c>
      <c r="L3456" s="22">
        <f t="shared" si="321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318"/>
        <v>101</v>
      </c>
      <c r="R3456">
        <f t="shared" si="319"/>
        <v>33.57</v>
      </c>
      <c r="S3456" t="s">
        <v>8315</v>
      </c>
      <c r="T3456" t="s">
        <v>8316</v>
      </c>
      <c r="U3456" s="19">
        <f t="shared" si="322"/>
        <v>41851.698599537034</v>
      </c>
      <c r="V3456">
        <f t="shared" si="323"/>
        <v>2014</v>
      </c>
    </row>
    <row r="3457" spans="1:22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22">
        <f t="shared" si="320"/>
        <v>42656.7503125</v>
      </c>
      <c r="K3457">
        <v>1473789627</v>
      </c>
      <c r="L3457" s="22">
        <f t="shared" si="321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318"/>
        <v>101</v>
      </c>
      <c r="R3457">
        <f t="shared" si="319"/>
        <v>145.87</v>
      </c>
      <c r="S3457" t="s">
        <v>8315</v>
      </c>
      <c r="T3457" t="s">
        <v>8316</v>
      </c>
      <c r="U3457" s="19">
        <f t="shared" si="322"/>
        <v>42656.7503125</v>
      </c>
      <c r="V3457">
        <f t="shared" si="323"/>
        <v>2016</v>
      </c>
    </row>
    <row r="3458" spans="1:22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22">
        <f t="shared" si="320"/>
        <v>41852.290972222225</v>
      </c>
      <c r="K3458">
        <v>1404190567</v>
      </c>
      <c r="L3458" s="22">
        <f t="shared" si="321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ref="Q3458:Q3521" si="324">ROUND(E3458/D3458*100,0)</f>
        <v>191</v>
      </c>
      <c r="R3458">
        <f t="shared" ref="R3458:R3521" si="325">IFERROR(ROUND(E3458/N3458,2),0)</f>
        <v>358.69</v>
      </c>
      <c r="S3458" t="s">
        <v>8315</v>
      </c>
      <c r="T3458" t="s">
        <v>8316</v>
      </c>
      <c r="U3458" s="19">
        <f t="shared" si="322"/>
        <v>41852.290972222225</v>
      </c>
      <c r="V3458">
        <f t="shared" si="323"/>
        <v>2014</v>
      </c>
    </row>
    <row r="3459" spans="1:22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22">
        <f t="shared" ref="J3459:J3522" si="326">(((I3459/60)/60)/24)+DATE(1970,1,1)</f>
        <v>42047.249305555553</v>
      </c>
      <c r="K3459">
        <v>1421081857</v>
      </c>
      <c r="L3459" s="22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si="324"/>
        <v>140</v>
      </c>
      <c r="R3459">
        <f t="shared" si="325"/>
        <v>50.98</v>
      </c>
      <c r="S3459" t="s">
        <v>8315</v>
      </c>
      <c r="T3459" t="s">
        <v>8316</v>
      </c>
      <c r="U3459" s="19">
        <f t="shared" ref="U3459:U3522" si="328">(((I3459/60)/60)/24)+DATE(1970,1,1)</f>
        <v>42047.249305555553</v>
      </c>
      <c r="V3459">
        <f t="shared" ref="V3459:V3522" si="329">YEAR(L3459)</f>
        <v>2015</v>
      </c>
    </row>
    <row r="3460" spans="1:22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22">
        <f t="shared" si="326"/>
        <v>42038.185416666667</v>
      </c>
      <c r="K3460">
        <v>1420606303</v>
      </c>
      <c r="L3460" s="22">
        <f t="shared" si="327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324"/>
        <v>124</v>
      </c>
      <c r="R3460">
        <f t="shared" si="325"/>
        <v>45.04</v>
      </c>
      <c r="S3460" t="s">
        <v>8315</v>
      </c>
      <c r="T3460" t="s">
        <v>8316</v>
      </c>
      <c r="U3460" s="19">
        <f t="shared" si="328"/>
        <v>42038.185416666667</v>
      </c>
      <c r="V3460">
        <f t="shared" si="329"/>
        <v>2015</v>
      </c>
    </row>
    <row r="3461" spans="1:22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22">
        <f t="shared" si="326"/>
        <v>42510.479861111111</v>
      </c>
      <c r="K3461">
        <v>1461151860</v>
      </c>
      <c r="L3461" s="22">
        <f t="shared" si="327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324"/>
        <v>126</v>
      </c>
      <c r="R3461">
        <f t="shared" si="325"/>
        <v>17.53</v>
      </c>
      <c r="S3461" t="s">
        <v>8315</v>
      </c>
      <c r="T3461" t="s">
        <v>8316</v>
      </c>
      <c r="U3461" s="19">
        <f t="shared" si="328"/>
        <v>42510.479861111111</v>
      </c>
      <c r="V3461">
        <f t="shared" si="329"/>
        <v>2016</v>
      </c>
    </row>
    <row r="3462" spans="1:22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22">
        <f t="shared" si="326"/>
        <v>41866.527222222219</v>
      </c>
      <c r="K3462">
        <v>1406896752</v>
      </c>
      <c r="L3462" s="22">
        <f t="shared" si="327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 t="shared" si="324"/>
        <v>190</v>
      </c>
      <c r="R3462">
        <f t="shared" si="325"/>
        <v>50</v>
      </c>
      <c r="S3462" t="s">
        <v>8315</v>
      </c>
      <c r="T3462" t="s">
        <v>8316</v>
      </c>
      <c r="U3462" s="19">
        <f t="shared" si="328"/>
        <v>41866.527222222219</v>
      </c>
      <c r="V3462">
        <f t="shared" si="329"/>
        <v>2014</v>
      </c>
    </row>
    <row r="3463" spans="1:22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22">
        <f t="shared" si="326"/>
        <v>42672.125</v>
      </c>
      <c r="K3463">
        <v>1475248279</v>
      </c>
      <c r="L3463" s="22">
        <f t="shared" si="327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324"/>
        <v>139</v>
      </c>
      <c r="R3463">
        <f t="shared" si="325"/>
        <v>57.92</v>
      </c>
      <c r="S3463" t="s">
        <v>8315</v>
      </c>
      <c r="T3463" t="s">
        <v>8316</v>
      </c>
      <c r="U3463" s="19">
        <f t="shared" si="328"/>
        <v>42672.125</v>
      </c>
      <c r="V3463">
        <f t="shared" si="329"/>
        <v>2016</v>
      </c>
    </row>
    <row r="3464" spans="1:22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22">
        <f t="shared" si="326"/>
        <v>42195.75</v>
      </c>
      <c r="K3464">
        <v>1435181628</v>
      </c>
      <c r="L3464" s="22">
        <f t="shared" si="327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324"/>
        <v>202</v>
      </c>
      <c r="R3464">
        <f t="shared" si="325"/>
        <v>29.71</v>
      </c>
      <c r="S3464" t="s">
        <v>8315</v>
      </c>
      <c r="T3464" t="s">
        <v>8316</v>
      </c>
      <c r="U3464" s="19">
        <f t="shared" si="328"/>
        <v>42195.75</v>
      </c>
      <c r="V3464">
        <f t="shared" si="329"/>
        <v>2015</v>
      </c>
    </row>
    <row r="3465" spans="1:22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22">
        <f t="shared" si="326"/>
        <v>42654.165972222225</v>
      </c>
      <c r="K3465">
        <v>1472594585</v>
      </c>
      <c r="L3465" s="22">
        <f t="shared" si="327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324"/>
        <v>103</v>
      </c>
      <c r="R3465">
        <f t="shared" si="325"/>
        <v>90.68</v>
      </c>
      <c r="S3465" t="s">
        <v>8315</v>
      </c>
      <c r="T3465" t="s">
        <v>8316</v>
      </c>
      <c r="U3465" s="19">
        <f t="shared" si="328"/>
        <v>42654.165972222225</v>
      </c>
      <c r="V3465">
        <f t="shared" si="329"/>
        <v>2016</v>
      </c>
    </row>
    <row r="3466" spans="1:22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22">
        <f t="shared" si="326"/>
        <v>42605.130057870367</v>
      </c>
      <c r="K3466">
        <v>1469329637</v>
      </c>
      <c r="L3466" s="22">
        <f t="shared" si="327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324"/>
        <v>102</v>
      </c>
      <c r="R3466">
        <f t="shared" si="325"/>
        <v>55.01</v>
      </c>
      <c r="S3466" t="s">
        <v>8315</v>
      </c>
      <c r="T3466" t="s">
        <v>8316</v>
      </c>
      <c r="U3466" s="19">
        <f t="shared" si="328"/>
        <v>42605.130057870367</v>
      </c>
      <c r="V3466">
        <f t="shared" si="329"/>
        <v>2016</v>
      </c>
    </row>
    <row r="3467" spans="1:22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22">
        <f t="shared" si="326"/>
        <v>42225.666666666672</v>
      </c>
      <c r="K3467">
        <v>1436972472</v>
      </c>
      <c r="L3467" s="22">
        <f t="shared" si="327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324"/>
        <v>103</v>
      </c>
      <c r="R3467">
        <f t="shared" si="325"/>
        <v>57.22</v>
      </c>
      <c r="S3467" t="s">
        <v>8315</v>
      </c>
      <c r="T3467" t="s">
        <v>8316</v>
      </c>
      <c r="U3467" s="19">
        <f t="shared" si="328"/>
        <v>42225.666666666672</v>
      </c>
      <c r="V3467">
        <f t="shared" si="329"/>
        <v>2015</v>
      </c>
    </row>
    <row r="3468" spans="1:22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22">
        <f t="shared" si="326"/>
        <v>42479.977430555555</v>
      </c>
      <c r="K3468">
        <v>1455928050</v>
      </c>
      <c r="L3468" s="22">
        <f t="shared" si="327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324"/>
        <v>127</v>
      </c>
      <c r="R3468">
        <f t="shared" si="325"/>
        <v>72.95</v>
      </c>
      <c r="S3468" t="s">
        <v>8315</v>
      </c>
      <c r="T3468" t="s">
        <v>8316</v>
      </c>
      <c r="U3468" s="19">
        <f t="shared" si="328"/>
        <v>42479.977430555555</v>
      </c>
      <c r="V3468">
        <f t="shared" si="329"/>
        <v>2016</v>
      </c>
    </row>
    <row r="3469" spans="1:22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22">
        <f t="shared" si="326"/>
        <v>42083.630000000005</v>
      </c>
      <c r="K3469">
        <v>1424275632</v>
      </c>
      <c r="L3469" s="22">
        <f t="shared" si="327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324"/>
        <v>101</v>
      </c>
      <c r="R3469">
        <f t="shared" si="325"/>
        <v>64.47</v>
      </c>
      <c r="S3469" t="s">
        <v>8315</v>
      </c>
      <c r="T3469" t="s">
        <v>8316</v>
      </c>
      <c r="U3469" s="19">
        <f t="shared" si="328"/>
        <v>42083.630000000005</v>
      </c>
      <c r="V3469">
        <f t="shared" si="329"/>
        <v>2015</v>
      </c>
    </row>
    <row r="3470" spans="1:22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22">
        <f t="shared" si="326"/>
        <v>42634.125</v>
      </c>
      <c r="K3470">
        <v>1471976529</v>
      </c>
      <c r="L3470" s="22">
        <f t="shared" si="327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 t="shared" si="324"/>
        <v>122</v>
      </c>
      <c r="R3470">
        <f t="shared" si="325"/>
        <v>716.35</v>
      </c>
      <c r="S3470" t="s">
        <v>8315</v>
      </c>
      <c r="T3470" t="s">
        <v>8316</v>
      </c>
      <c r="U3470" s="19">
        <f t="shared" si="328"/>
        <v>42634.125</v>
      </c>
      <c r="V3470">
        <f t="shared" si="329"/>
        <v>2016</v>
      </c>
    </row>
    <row r="3471" spans="1:22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22">
        <f t="shared" si="326"/>
        <v>42488.641724537039</v>
      </c>
      <c r="K3471">
        <v>1459265045</v>
      </c>
      <c r="L3471" s="22">
        <f t="shared" si="327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324"/>
        <v>113</v>
      </c>
      <c r="R3471">
        <f t="shared" si="325"/>
        <v>50.4</v>
      </c>
      <c r="S3471" t="s">
        <v>8315</v>
      </c>
      <c r="T3471" t="s">
        <v>8316</v>
      </c>
      <c r="U3471" s="19">
        <f t="shared" si="328"/>
        <v>42488.641724537039</v>
      </c>
      <c r="V3471">
        <f t="shared" si="329"/>
        <v>2016</v>
      </c>
    </row>
    <row r="3472" spans="1:22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22">
        <f t="shared" si="326"/>
        <v>42566.901388888888</v>
      </c>
      <c r="K3472">
        <v>1465345902</v>
      </c>
      <c r="L3472" s="22">
        <f t="shared" si="327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324"/>
        <v>150</v>
      </c>
      <c r="R3472">
        <f t="shared" si="325"/>
        <v>41.67</v>
      </c>
      <c r="S3472" t="s">
        <v>8315</v>
      </c>
      <c r="T3472" t="s">
        <v>8316</v>
      </c>
      <c r="U3472" s="19">
        <f t="shared" si="328"/>
        <v>42566.901388888888</v>
      </c>
      <c r="V3472">
        <f t="shared" si="329"/>
        <v>2016</v>
      </c>
    </row>
    <row r="3473" spans="1:22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22">
        <f t="shared" si="326"/>
        <v>41882.833333333336</v>
      </c>
      <c r="K3473">
        <v>1405971690</v>
      </c>
      <c r="L3473" s="22">
        <f t="shared" si="327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 t="shared" si="324"/>
        <v>215</v>
      </c>
      <c r="R3473">
        <f t="shared" si="325"/>
        <v>35.770000000000003</v>
      </c>
      <c r="S3473" t="s">
        <v>8315</v>
      </c>
      <c r="T3473" t="s">
        <v>8316</v>
      </c>
      <c r="U3473" s="19">
        <f t="shared" si="328"/>
        <v>41882.833333333336</v>
      </c>
      <c r="V3473">
        <f t="shared" si="329"/>
        <v>2014</v>
      </c>
    </row>
    <row r="3474" spans="1:22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22">
        <f t="shared" si="326"/>
        <v>41949.249305555553</v>
      </c>
      <c r="K3474">
        <v>1413432331</v>
      </c>
      <c r="L3474" s="22">
        <f t="shared" si="327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324"/>
        <v>102</v>
      </c>
      <c r="R3474">
        <f t="shared" si="325"/>
        <v>88.74</v>
      </c>
      <c r="S3474" t="s">
        <v>8315</v>
      </c>
      <c r="T3474" t="s">
        <v>8316</v>
      </c>
      <c r="U3474" s="19">
        <f t="shared" si="328"/>
        <v>41949.249305555553</v>
      </c>
      <c r="V3474">
        <f t="shared" si="329"/>
        <v>2014</v>
      </c>
    </row>
    <row r="3475" spans="1:22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22">
        <f t="shared" si="326"/>
        <v>42083.852083333331</v>
      </c>
      <c r="K3475">
        <v>1425067296</v>
      </c>
      <c r="L3475" s="22">
        <f t="shared" si="327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324"/>
        <v>100</v>
      </c>
      <c r="R3475">
        <f t="shared" si="325"/>
        <v>148.47999999999999</v>
      </c>
      <c r="S3475" t="s">
        <v>8315</v>
      </c>
      <c r="T3475" t="s">
        <v>8316</v>
      </c>
      <c r="U3475" s="19">
        <f t="shared" si="328"/>
        <v>42083.852083333331</v>
      </c>
      <c r="V3475">
        <f t="shared" si="329"/>
        <v>2015</v>
      </c>
    </row>
    <row r="3476" spans="1:22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22">
        <f t="shared" si="326"/>
        <v>42571.501516203702</v>
      </c>
      <c r="K3476">
        <v>1466424131</v>
      </c>
      <c r="L3476" s="22">
        <f t="shared" si="327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324"/>
        <v>101</v>
      </c>
      <c r="R3476">
        <f t="shared" si="325"/>
        <v>51.79</v>
      </c>
      <c r="S3476" t="s">
        <v>8315</v>
      </c>
      <c r="T3476" t="s">
        <v>8316</v>
      </c>
      <c r="U3476" s="19">
        <f t="shared" si="328"/>
        <v>42571.501516203702</v>
      </c>
      <c r="V3476">
        <f t="shared" si="329"/>
        <v>2016</v>
      </c>
    </row>
    <row r="3477" spans="1:22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22">
        <f t="shared" si="326"/>
        <v>41946</v>
      </c>
      <c r="K3477">
        <v>1412629704</v>
      </c>
      <c r="L3477" s="22">
        <f t="shared" si="327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324"/>
        <v>113</v>
      </c>
      <c r="R3477">
        <f t="shared" si="325"/>
        <v>20</v>
      </c>
      <c r="S3477" t="s">
        <v>8315</v>
      </c>
      <c r="T3477" t="s">
        <v>8316</v>
      </c>
      <c r="U3477" s="19">
        <f t="shared" si="328"/>
        <v>41946</v>
      </c>
      <c r="V3477">
        <f t="shared" si="329"/>
        <v>2014</v>
      </c>
    </row>
    <row r="3478" spans="1:22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22">
        <f t="shared" si="326"/>
        <v>41939.125</v>
      </c>
      <c r="K3478">
        <v>1412836990</v>
      </c>
      <c r="L3478" s="22">
        <f t="shared" si="327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324"/>
        <v>104</v>
      </c>
      <c r="R3478">
        <f t="shared" si="325"/>
        <v>52</v>
      </c>
      <c r="S3478" t="s">
        <v>8315</v>
      </c>
      <c r="T3478" t="s">
        <v>8316</v>
      </c>
      <c r="U3478" s="19">
        <f t="shared" si="328"/>
        <v>41939.125</v>
      </c>
      <c r="V3478">
        <f t="shared" si="329"/>
        <v>2014</v>
      </c>
    </row>
    <row r="3479" spans="1:22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22">
        <f t="shared" si="326"/>
        <v>42141.125</v>
      </c>
      <c r="K3479">
        <v>1430761243</v>
      </c>
      <c r="L3479" s="22">
        <f t="shared" si="327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324"/>
        <v>115</v>
      </c>
      <c r="R3479">
        <f t="shared" si="325"/>
        <v>53.23</v>
      </c>
      <c r="S3479" t="s">
        <v>8315</v>
      </c>
      <c r="T3479" t="s">
        <v>8316</v>
      </c>
      <c r="U3479" s="19">
        <f t="shared" si="328"/>
        <v>42141.125</v>
      </c>
      <c r="V3479">
        <f t="shared" si="329"/>
        <v>2015</v>
      </c>
    </row>
    <row r="3480" spans="1:22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22">
        <f t="shared" si="326"/>
        <v>42079.875</v>
      </c>
      <c r="K3480">
        <v>1424296822</v>
      </c>
      <c r="L3480" s="22">
        <f t="shared" si="327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 t="shared" si="324"/>
        <v>113</v>
      </c>
      <c r="R3480">
        <f t="shared" si="325"/>
        <v>39.6</v>
      </c>
      <c r="S3480" t="s">
        <v>8315</v>
      </c>
      <c r="T3480" t="s">
        <v>8316</v>
      </c>
      <c r="U3480" s="19">
        <f t="shared" si="328"/>
        <v>42079.875</v>
      </c>
      <c r="V3480">
        <f t="shared" si="329"/>
        <v>2015</v>
      </c>
    </row>
    <row r="3481" spans="1:22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22">
        <f t="shared" si="326"/>
        <v>41811.855092592588</v>
      </c>
      <c r="K3481">
        <v>1400790680</v>
      </c>
      <c r="L3481" s="22">
        <f t="shared" si="327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 t="shared" si="324"/>
        <v>128</v>
      </c>
      <c r="R3481">
        <f t="shared" si="325"/>
        <v>34.25</v>
      </c>
      <c r="S3481" t="s">
        <v>8315</v>
      </c>
      <c r="T3481" t="s">
        <v>8316</v>
      </c>
      <c r="U3481" s="19">
        <f t="shared" si="328"/>
        <v>41811.855092592588</v>
      </c>
      <c r="V3481">
        <f t="shared" si="329"/>
        <v>2014</v>
      </c>
    </row>
    <row r="3482" spans="1:22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22">
        <f t="shared" si="326"/>
        <v>42195.875</v>
      </c>
      <c r="K3482">
        <v>1434440227</v>
      </c>
      <c r="L3482" s="22">
        <f t="shared" si="327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324"/>
        <v>143</v>
      </c>
      <c r="R3482">
        <f t="shared" si="325"/>
        <v>164.62</v>
      </c>
      <c r="S3482" t="s">
        <v>8315</v>
      </c>
      <c r="T3482" t="s">
        <v>8316</v>
      </c>
      <c r="U3482" s="19">
        <f t="shared" si="328"/>
        <v>42195.875</v>
      </c>
      <c r="V3482">
        <f t="shared" si="329"/>
        <v>2015</v>
      </c>
    </row>
    <row r="3483" spans="1:22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22">
        <f t="shared" si="326"/>
        <v>42006.24754629629</v>
      </c>
      <c r="K3483">
        <v>1418709388</v>
      </c>
      <c r="L3483" s="22">
        <f t="shared" si="327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 t="shared" si="324"/>
        <v>119</v>
      </c>
      <c r="R3483">
        <f t="shared" si="325"/>
        <v>125.05</v>
      </c>
      <c r="S3483" t="s">
        <v>8315</v>
      </c>
      <c r="T3483" t="s">
        <v>8316</v>
      </c>
      <c r="U3483" s="19">
        <f t="shared" si="328"/>
        <v>42006.24754629629</v>
      </c>
      <c r="V3483">
        <f t="shared" si="329"/>
        <v>2014</v>
      </c>
    </row>
    <row r="3484" spans="1:22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22">
        <f t="shared" si="326"/>
        <v>41826.771597222221</v>
      </c>
      <c r="K3484">
        <v>1402079466</v>
      </c>
      <c r="L3484" s="22">
        <f t="shared" si="327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324"/>
        <v>138</v>
      </c>
      <c r="R3484">
        <f t="shared" si="325"/>
        <v>51.88</v>
      </c>
      <c r="S3484" t="s">
        <v>8315</v>
      </c>
      <c r="T3484" t="s">
        <v>8316</v>
      </c>
      <c r="U3484" s="19">
        <f t="shared" si="328"/>
        <v>41826.771597222221</v>
      </c>
      <c r="V3484">
        <f t="shared" si="329"/>
        <v>2014</v>
      </c>
    </row>
    <row r="3485" spans="1:22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22">
        <f t="shared" si="326"/>
        <v>41823.668761574074</v>
      </c>
      <c r="K3485">
        <v>1401811381</v>
      </c>
      <c r="L3485" s="22">
        <f t="shared" si="327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324"/>
        <v>160</v>
      </c>
      <c r="R3485">
        <f t="shared" si="325"/>
        <v>40.29</v>
      </c>
      <c r="S3485" t="s">
        <v>8315</v>
      </c>
      <c r="T3485" t="s">
        <v>8316</v>
      </c>
      <c r="U3485" s="19">
        <f t="shared" si="328"/>
        <v>41823.668761574074</v>
      </c>
      <c r="V3485">
        <f t="shared" si="329"/>
        <v>2014</v>
      </c>
    </row>
    <row r="3486" spans="1:22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22">
        <f t="shared" si="326"/>
        <v>42536.760405092587</v>
      </c>
      <c r="K3486">
        <v>1463422499</v>
      </c>
      <c r="L3486" s="22">
        <f t="shared" si="327"/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324"/>
        <v>114</v>
      </c>
      <c r="R3486">
        <f t="shared" si="325"/>
        <v>64.91</v>
      </c>
      <c r="S3486" t="s">
        <v>8315</v>
      </c>
      <c r="T3486" t="s">
        <v>8316</v>
      </c>
      <c r="U3486" s="19">
        <f t="shared" si="328"/>
        <v>42536.760405092587</v>
      </c>
      <c r="V3486">
        <f t="shared" si="329"/>
        <v>2016</v>
      </c>
    </row>
    <row r="3487" spans="1:22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22">
        <f t="shared" si="326"/>
        <v>42402.693055555559</v>
      </c>
      <c r="K3487">
        <v>1451839080</v>
      </c>
      <c r="L3487" s="22">
        <f t="shared" si="327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324"/>
        <v>101</v>
      </c>
      <c r="R3487">
        <f t="shared" si="325"/>
        <v>55.33</v>
      </c>
      <c r="S3487" t="s">
        <v>8315</v>
      </c>
      <c r="T3487" t="s">
        <v>8316</v>
      </c>
      <c r="U3487" s="19">
        <f t="shared" si="328"/>
        <v>42402.693055555559</v>
      </c>
      <c r="V3487">
        <f t="shared" si="329"/>
        <v>2016</v>
      </c>
    </row>
    <row r="3488" spans="1:22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22">
        <f t="shared" si="326"/>
        <v>42158.290972222225</v>
      </c>
      <c r="K3488">
        <v>1430600401</v>
      </c>
      <c r="L3488" s="22">
        <f t="shared" si="327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324"/>
        <v>155</v>
      </c>
      <c r="R3488">
        <f t="shared" si="325"/>
        <v>83.14</v>
      </c>
      <c r="S3488" t="s">
        <v>8315</v>
      </c>
      <c r="T3488" t="s">
        <v>8316</v>
      </c>
      <c r="U3488" s="19">
        <f t="shared" si="328"/>
        <v>42158.290972222225</v>
      </c>
      <c r="V3488">
        <f t="shared" si="329"/>
        <v>2015</v>
      </c>
    </row>
    <row r="3489" spans="1:22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22">
        <f t="shared" si="326"/>
        <v>42179.940416666665</v>
      </c>
      <c r="K3489">
        <v>1432593252</v>
      </c>
      <c r="L3489" s="22">
        <f t="shared" si="327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324"/>
        <v>128</v>
      </c>
      <c r="R3489">
        <f t="shared" si="325"/>
        <v>38.71</v>
      </c>
      <c r="S3489" t="s">
        <v>8315</v>
      </c>
      <c r="T3489" t="s">
        <v>8316</v>
      </c>
      <c r="U3489" s="19">
        <f t="shared" si="328"/>
        <v>42179.940416666665</v>
      </c>
      <c r="V3489">
        <f t="shared" si="329"/>
        <v>2015</v>
      </c>
    </row>
    <row r="3490" spans="1:22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22">
        <f t="shared" si="326"/>
        <v>42111.666666666672</v>
      </c>
      <c r="K3490">
        <v>1427221560</v>
      </c>
      <c r="L3490" s="22">
        <f t="shared" si="327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324"/>
        <v>121</v>
      </c>
      <c r="R3490">
        <f t="shared" si="325"/>
        <v>125.38</v>
      </c>
      <c r="S3490" t="s">
        <v>8315</v>
      </c>
      <c r="T3490" t="s">
        <v>8316</v>
      </c>
      <c r="U3490" s="19">
        <f t="shared" si="328"/>
        <v>42111.666666666672</v>
      </c>
      <c r="V3490">
        <f t="shared" si="329"/>
        <v>2015</v>
      </c>
    </row>
    <row r="3491" spans="1:22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22">
        <f t="shared" si="326"/>
        <v>41783.875</v>
      </c>
      <c r="K3491">
        <v>1398352531</v>
      </c>
      <c r="L3491" s="22">
        <f t="shared" si="327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324"/>
        <v>113</v>
      </c>
      <c r="R3491">
        <f t="shared" si="325"/>
        <v>78.260000000000005</v>
      </c>
      <c r="S3491" t="s">
        <v>8315</v>
      </c>
      <c r="T3491" t="s">
        <v>8316</v>
      </c>
      <c r="U3491" s="19">
        <f t="shared" si="328"/>
        <v>41783.875</v>
      </c>
      <c r="V3491">
        <f t="shared" si="329"/>
        <v>2014</v>
      </c>
    </row>
    <row r="3492" spans="1:22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22">
        <f t="shared" si="326"/>
        <v>42473.802361111113</v>
      </c>
      <c r="K3492">
        <v>1457982924</v>
      </c>
      <c r="L3492" s="22">
        <f t="shared" si="327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324"/>
        <v>128</v>
      </c>
      <c r="R3492">
        <f t="shared" si="325"/>
        <v>47.22</v>
      </c>
      <c r="S3492" t="s">
        <v>8315</v>
      </c>
      <c r="T3492" t="s">
        <v>8316</v>
      </c>
      <c r="U3492" s="19">
        <f t="shared" si="328"/>
        <v>42473.802361111113</v>
      </c>
      <c r="V3492">
        <f t="shared" si="329"/>
        <v>2016</v>
      </c>
    </row>
    <row r="3493" spans="1:22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22">
        <f t="shared" si="326"/>
        <v>42142.249814814815</v>
      </c>
      <c r="K3493">
        <v>1430114384</v>
      </c>
      <c r="L3493" s="22">
        <f t="shared" si="327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324"/>
        <v>158</v>
      </c>
      <c r="R3493">
        <f t="shared" si="325"/>
        <v>79.099999999999994</v>
      </c>
      <c r="S3493" t="s">
        <v>8315</v>
      </c>
      <c r="T3493" t="s">
        <v>8316</v>
      </c>
      <c r="U3493" s="19">
        <f t="shared" si="328"/>
        <v>42142.249814814815</v>
      </c>
      <c r="V3493">
        <f t="shared" si="329"/>
        <v>2015</v>
      </c>
    </row>
    <row r="3494" spans="1:22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22">
        <f t="shared" si="326"/>
        <v>42303.009224537032</v>
      </c>
      <c r="K3494">
        <v>1442794397</v>
      </c>
      <c r="L3494" s="22">
        <f t="shared" si="327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324"/>
        <v>105</v>
      </c>
      <c r="R3494">
        <f t="shared" si="325"/>
        <v>114.29</v>
      </c>
      <c r="S3494" t="s">
        <v>8315</v>
      </c>
      <c r="T3494" t="s">
        <v>8316</v>
      </c>
      <c r="U3494" s="19">
        <f t="shared" si="328"/>
        <v>42303.009224537032</v>
      </c>
      <c r="V3494">
        <f t="shared" si="329"/>
        <v>2015</v>
      </c>
    </row>
    <row r="3495" spans="1:22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22">
        <f t="shared" si="326"/>
        <v>41868.21597222222</v>
      </c>
      <c r="K3495">
        <v>1406580436</v>
      </c>
      <c r="L3495" s="22">
        <f t="shared" si="327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324"/>
        <v>100</v>
      </c>
      <c r="R3495">
        <f t="shared" si="325"/>
        <v>51.72</v>
      </c>
      <c r="S3495" t="s">
        <v>8315</v>
      </c>
      <c r="T3495" t="s">
        <v>8316</v>
      </c>
      <c r="U3495" s="19">
        <f t="shared" si="328"/>
        <v>41868.21597222222</v>
      </c>
      <c r="V3495">
        <f t="shared" si="329"/>
        <v>2014</v>
      </c>
    </row>
    <row r="3496" spans="1:22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22">
        <f t="shared" si="326"/>
        <v>42700.25</v>
      </c>
      <c r="K3496">
        <v>1479186575</v>
      </c>
      <c r="L3496" s="22">
        <f t="shared" si="327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324"/>
        <v>100</v>
      </c>
      <c r="R3496">
        <f t="shared" si="325"/>
        <v>30.77</v>
      </c>
      <c r="S3496" t="s">
        <v>8315</v>
      </c>
      <c r="T3496" t="s">
        <v>8316</v>
      </c>
      <c r="U3496" s="19">
        <f t="shared" si="328"/>
        <v>42700.25</v>
      </c>
      <c r="V3496">
        <f t="shared" si="329"/>
        <v>2016</v>
      </c>
    </row>
    <row r="3497" spans="1:22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22">
        <f t="shared" si="326"/>
        <v>41944.720833333333</v>
      </c>
      <c r="K3497">
        <v>1412360309</v>
      </c>
      <c r="L3497" s="22">
        <f t="shared" si="327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 t="shared" si="324"/>
        <v>107</v>
      </c>
      <c r="R3497">
        <f t="shared" si="325"/>
        <v>74.209999999999994</v>
      </c>
      <c r="S3497" t="s">
        <v>8315</v>
      </c>
      <c r="T3497" t="s">
        <v>8316</v>
      </c>
      <c r="U3497" s="19">
        <f t="shared" si="328"/>
        <v>41944.720833333333</v>
      </c>
      <c r="V3497">
        <f t="shared" si="329"/>
        <v>2014</v>
      </c>
    </row>
    <row r="3498" spans="1:22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22">
        <f t="shared" si="326"/>
        <v>42624.846828703703</v>
      </c>
      <c r="K3498">
        <v>1470169166</v>
      </c>
      <c r="L3498" s="22">
        <f t="shared" si="327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324"/>
        <v>124</v>
      </c>
      <c r="R3498">
        <f t="shared" si="325"/>
        <v>47.85</v>
      </c>
      <c r="S3498" t="s">
        <v>8315</v>
      </c>
      <c r="T3498" t="s">
        <v>8316</v>
      </c>
      <c r="U3498" s="19">
        <f t="shared" si="328"/>
        <v>42624.846828703703</v>
      </c>
      <c r="V3498">
        <f t="shared" si="329"/>
        <v>2016</v>
      </c>
    </row>
    <row r="3499" spans="1:22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22">
        <f t="shared" si="326"/>
        <v>42523.916666666672</v>
      </c>
      <c r="K3499">
        <v>1463852904</v>
      </c>
      <c r="L3499" s="22">
        <f t="shared" si="327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 t="shared" si="324"/>
        <v>109</v>
      </c>
      <c r="R3499">
        <f t="shared" si="325"/>
        <v>34.409999999999997</v>
      </c>
      <c r="S3499" t="s">
        <v>8315</v>
      </c>
      <c r="T3499" t="s">
        <v>8316</v>
      </c>
      <c r="U3499" s="19">
        <f t="shared" si="328"/>
        <v>42523.916666666672</v>
      </c>
      <c r="V3499">
        <f t="shared" si="329"/>
        <v>2016</v>
      </c>
    </row>
    <row r="3500" spans="1:22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22">
        <f t="shared" si="326"/>
        <v>42518.905555555553</v>
      </c>
      <c r="K3500">
        <v>1459309704</v>
      </c>
      <c r="L3500" s="22">
        <f t="shared" si="327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324"/>
        <v>102</v>
      </c>
      <c r="R3500">
        <f t="shared" si="325"/>
        <v>40.24</v>
      </c>
      <c r="S3500" t="s">
        <v>8315</v>
      </c>
      <c r="T3500" t="s">
        <v>8316</v>
      </c>
      <c r="U3500" s="19">
        <f t="shared" si="328"/>
        <v>42518.905555555553</v>
      </c>
      <c r="V3500">
        <f t="shared" si="329"/>
        <v>2016</v>
      </c>
    </row>
    <row r="3501" spans="1:22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22">
        <f t="shared" si="326"/>
        <v>42186.290972222225</v>
      </c>
      <c r="K3501">
        <v>1431046325</v>
      </c>
      <c r="L3501" s="22">
        <f t="shared" si="327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324"/>
        <v>106</v>
      </c>
      <c r="R3501">
        <f t="shared" si="325"/>
        <v>60.29</v>
      </c>
      <c r="S3501" t="s">
        <v>8315</v>
      </c>
      <c r="T3501" t="s">
        <v>8316</v>
      </c>
      <c r="U3501" s="19">
        <f t="shared" si="328"/>
        <v>42186.290972222225</v>
      </c>
      <c r="V3501">
        <f t="shared" si="329"/>
        <v>2015</v>
      </c>
    </row>
    <row r="3502" spans="1:22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22">
        <f t="shared" si="326"/>
        <v>42436.207638888889</v>
      </c>
      <c r="K3502">
        <v>1455919438</v>
      </c>
      <c r="L3502" s="22">
        <f t="shared" si="327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 t="shared" si="324"/>
        <v>106</v>
      </c>
      <c r="R3502">
        <f t="shared" si="325"/>
        <v>25.31</v>
      </c>
      <c r="S3502" t="s">
        <v>8315</v>
      </c>
      <c r="T3502" t="s">
        <v>8316</v>
      </c>
      <c r="U3502" s="19">
        <f t="shared" si="328"/>
        <v>42436.207638888889</v>
      </c>
      <c r="V3502">
        <f t="shared" si="329"/>
        <v>2016</v>
      </c>
    </row>
    <row r="3503" spans="1:22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22">
        <f t="shared" si="326"/>
        <v>42258.763831018514</v>
      </c>
      <c r="K3503">
        <v>1439835595</v>
      </c>
      <c r="L3503" s="22">
        <f t="shared" si="327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324"/>
        <v>101</v>
      </c>
      <c r="R3503">
        <f t="shared" si="325"/>
        <v>35.950000000000003</v>
      </c>
      <c r="S3503" t="s">
        <v>8315</v>
      </c>
      <c r="T3503" t="s">
        <v>8316</v>
      </c>
      <c r="U3503" s="19">
        <f t="shared" si="328"/>
        <v>42258.763831018514</v>
      </c>
      <c r="V3503">
        <f t="shared" si="329"/>
        <v>2015</v>
      </c>
    </row>
    <row r="3504" spans="1:22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22">
        <f t="shared" si="326"/>
        <v>42445.165972222225</v>
      </c>
      <c r="K3504">
        <v>1456862924</v>
      </c>
      <c r="L3504" s="22">
        <f t="shared" si="327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324"/>
        <v>105</v>
      </c>
      <c r="R3504">
        <f t="shared" si="325"/>
        <v>136</v>
      </c>
      <c r="S3504" t="s">
        <v>8315</v>
      </c>
      <c r="T3504" t="s">
        <v>8316</v>
      </c>
      <c r="U3504" s="19">
        <f t="shared" si="328"/>
        <v>42445.165972222225</v>
      </c>
      <c r="V3504">
        <f t="shared" si="329"/>
        <v>2016</v>
      </c>
    </row>
    <row r="3505" spans="1:22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22">
        <f t="shared" si="326"/>
        <v>42575.478333333333</v>
      </c>
      <c r="K3505">
        <v>1466767728</v>
      </c>
      <c r="L3505" s="22">
        <f t="shared" si="327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324"/>
        <v>108</v>
      </c>
      <c r="R3505">
        <f t="shared" si="325"/>
        <v>70.760000000000005</v>
      </c>
      <c r="S3505" t="s">
        <v>8315</v>
      </c>
      <c r="T3505" t="s">
        <v>8316</v>
      </c>
      <c r="U3505" s="19">
        <f t="shared" si="328"/>
        <v>42575.478333333333</v>
      </c>
      <c r="V3505">
        <f t="shared" si="329"/>
        <v>2016</v>
      </c>
    </row>
    <row r="3506" spans="1:22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22">
        <f t="shared" si="326"/>
        <v>42327.790405092594</v>
      </c>
      <c r="K3506">
        <v>1445363891</v>
      </c>
      <c r="L3506" s="22">
        <f t="shared" si="327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324"/>
        <v>100</v>
      </c>
      <c r="R3506">
        <f t="shared" si="325"/>
        <v>125</v>
      </c>
      <c r="S3506" t="s">
        <v>8315</v>
      </c>
      <c r="T3506" t="s">
        <v>8316</v>
      </c>
      <c r="U3506" s="19">
        <f t="shared" si="328"/>
        <v>42327.790405092594</v>
      </c>
      <c r="V3506">
        <f t="shared" si="329"/>
        <v>2015</v>
      </c>
    </row>
    <row r="3507" spans="1:22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22">
        <f t="shared" si="326"/>
        <v>41772.166666666664</v>
      </c>
      <c r="K3507">
        <v>1398983245</v>
      </c>
      <c r="L3507" s="22">
        <f t="shared" si="327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324"/>
        <v>104</v>
      </c>
      <c r="R3507">
        <f t="shared" si="325"/>
        <v>66.510000000000005</v>
      </c>
      <c r="S3507" t="s">
        <v>8315</v>
      </c>
      <c r="T3507" t="s">
        <v>8316</v>
      </c>
      <c r="U3507" s="19">
        <f t="shared" si="328"/>
        <v>41772.166666666664</v>
      </c>
      <c r="V3507">
        <f t="shared" si="329"/>
        <v>2014</v>
      </c>
    </row>
    <row r="3508" spans="1:22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22">
        <f t="shared" si="326"/>
        <v>41874.734259259261</v>
      </c>
      <c r="K3508">
        <v>1404927440</v>
      </c>
      <c r="L3508" s="22">
        <f t="shared" si="327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324"/>
        <v>102</v>
      </c>
      <c r="R3508">
        <f t="shared" si="325"/>
        <v>105</v>
      </c>
      <c r="S3508" t="s">
        <v>8315</v>
      </c>
      <c r="T3508" t="s">
        <v>8316</v>
      </c>
      <c r="U3508" s="19">
        <f t="shared" si="328"/>
        <v>41874.734259259261</v>
      </c>
      <c r="V3508">
        <f t="shared" si="329"/>
        <v>2014</v>
      </c>
    </row>
    <row r="3509" spans="1:22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22">
        <f t="shared" si="326"/>
        <v>42521.92288194444</v>
      </c>
      <c r="K3509">
        <v>1462140537</v>
      </c>
      <c r="L3509" s="22">
        <f t="shared" si="327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324"/>
        <v>104</v>
      </c>
      <c r="R3509">
        <f t="shared" si="325"/>
        <v>145</v>
      </c>
      <c r="S3509" t="s">
        <v>8315</v>
      </c>
      <c r="T3509" t="s">
        <v>8316</v>
      </c>
      <c r="U3509" s="19">
        <f t="shared" si="328"/>
        <v>42521.92288194444</v>
      </c>
      <c r="V3509">
        <f t="shared" si="329"/>
        <v>2016</v>
      </c>
    </row>
    <row r="3510" spans="1:22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22">
        <f t="shared" si="326"/>
        <v>42500.875</v>
      </c>
      <c r="K3510">
        <v>1460914253</v>
      </c>
      <c r="L3510" s="22">
        <f t="shared" si="327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324"/>
        <v>180</v>
      </c>
      <c r="R3510">
        <f t="shared" si="325"/>
        <v>12</v>
      </c>
      <c r="S3510" t="s">
        <v>8315</v>
      </c>
      <c r="T3510" t="s">
        <v>8316</v>
      </c>
      <c r="U3510" s="19">
        <f t="shared" si="328"/>
        <v>42500.875</v>
      </c>
      <c r="V3510">
        <f t="shared" si="329"/>
        <v>2016</v>
      </c>
    </row>
    <row r="3511" spans="1:22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22">
        <f t="shared" si="326"/>
        <v>41964.204861111109</v>
      </c>
      <c r="K3511">
        <v>1415392666</v>
      </c>
      <c r="L3511" s="22">
        <f t="shared" si="327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324"/>
        <v>106</v>
      </c>
      <c r="R3511">
        <f t="shared" si="325"/>
        <v>96.67</v>
      </c>
      <c r="S3511" t="s">
        <v>8315</v>
      </c>
      <c r="T3511" t="s">
        <v>8316</v>
      </c>
      <c r="U3511" s="19">
        <f t="shared" si="328"/>
        <v>41964.204861111109</v>
      </c>
      <c r="V3511">
        <f t="shared" si="329"/>
        <v>2014</v>
      </c>
    </row>
    <row r="3512" spans="1:22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22">
        <f t="shared" si="326"/>
        <v>41822.62090277778</v>
      </c>
      <c r="K3512">
        <v>1402584846</v>
      </c>
      <c r="L3512" s="22">
        <f t="shared" si="327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324"/>
        <v>101</v>
      </c>
      <c r="R3512">
        <f t="shared" si="325"/>
        <v>60.33</v>
      </c>
      <c r="S3512" t="s">
        <v>8315</v>
      </c>
      <c r="T3512" t="s">
        <v>8316</v>
      </c>
      <c r="U3512" s="19">
        <f t="shared" si="328"/>
        <v>41822.62090277778</v>
      </c>
      <c r="V3512">
        <f t="shared" si="329"/>
        <v>2014</v>
      </c>
    </row>
    <row r="3513" spans="1:22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22">
        <f t="shared" si="326"/>
        <v>41950.770833333336</v>
      </c>
      <c r="K3513">
        <v>1413406695</v>
      </c>
      <c r="L3513" s="22">
        <f t="shared" si="327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324"/>
        <v>101</v>
      </c>
      <c r="R3513">
        <f t="shared" si="325"/>
        <v>79.89</v>
      </c>
      <c r="S3513" t="s">
        <v>8315</v>
      </c>
      <c r="T3513" t="s">
        <v>8316</v>
      </c>
      <c r="U3513" s="19">
        <f t="shared" si="328"/>
        <v>41950.770833333336</v>
      </c>
      <c r="V3513">
        <f t="shared" si="329"/>
        <v>2014</v>
      </c>
    </row>
    <row r="3514" spans="1:22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22">
        <f t="shared" si="326"/>
        <v>42117.49527777778</v>
      </c>
      <c r="K3514">
        <v>1424609592</v>
      </c>
      <c r="L3514" s="22">
        <f t="shared" si="327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324"/>
        <v>100</v>
      </c>
      <c r="R3514">
        <f t="shared" si="325"/>
        <v>58.82</v>
      </c>
      <c r="S3514" t="s">
        <v>8315</v>
      </c>
      <c r="T3514" t="s">
        <v>8316</v>
      </c>
      <c r="U3514" s="19">
        <f t="shared" si="328"/>
        <v>42117.49527777778</v>
      </c>
      <c r="V3514">
        <f t="shared" si="329"/>
        <v>2015</v>
      </c>
    </row>
    <row r="3515" spans="1:22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22">
        <f t="shared" si="326"/>
        <v>41794.207638888889</v>
      </c>
      <c r="K3515">
        <v>1400725112</v>
      </c>
      <c r="L3515" s="22">
        <f t="shared" si="327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324"/>
        <v>118</v>
      </c>
      <c r="R3515">
        <f t="shared" si="325"/>
        <v>75.34</v>
      </c>
      <c r="S3515" t="s">
        <v>8315</v>
      </c>
      <c r="T3515" t="s">
        <v>8316</v>
      </c>
      <c r="U3515" s="19">
        <f t="shared" si="328"/>
        <v>41794.207638888889</v>
      </c>
      <c r="V3515">
        <f t="shared" si="329"/>
        <v>2014</v>
      </c>
    </row>
    <row r="3516" spans="1:22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22">
        <f t="shared" si="326"/>
        <v>42037.207638888889</v>
      </c>
      <c r="K3516">
        <v>1421439552</v>
      </c>
      <c r="L3516" s="22">
        <f t="shared" si="327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324"/>
        <v>110</v>
      </c>
      <c r="R3516">
        <f t="shared" si="325"/>
        <v>55</v>
      </c>
      <c r="S3516" t="s">
        <v>8315</v>
      </c>
      <c r="T3516" t="s">
        <v>8316</v>
      </c>
      <c r="U3516" s="19">
        <f t="shared" si="328"/>
        <v>42037.207638888889</v>
      </c>
      <c r="V3516">
        <f t="shared" si="329"/>
        <v>2015</v>
      </c>
    </row>
    <row r="3517" spans="1:22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22">
        <f t="shared" si="326"/>
        <v>42155.772812499999</v>
      </c>
      <c r="K3517">
        <v>1430505171</v>
      </c>
      <c r="L3517" s="22">
        <f t="shared" si="327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324"/>
        <v>103</v>
      </c>
      <c r="R3517">
        <f t="shared" si="325"/>
        <v>66.959999999999994</v>
      </c>
      <c r="S3517" t="s">
        <v>8315</v>
      </c>
      <c r="T3517" t="s">
        <v>8316</v>
      </c>
      <c r="U3517" s="19">
        <f t="shared" si="328"/>
        <v>42155.772812499999</v>
      </c>
      <c r="V3517">
        <f t="shared" si="329"/>
        <v>2015</v>
      </c>
    </row>
    <row r="3518" spans="1:22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22">
        <f t="shared" si="326"/>
        <v>41890.125</v>
      </c>
      <c r="K3518">
        <v>1407197670</v>
      </c>
      <c r="L3518" s="22">
        <f t="shared" si="327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324"/>
        <v>100</v>
      </c>
      <c r="R3518">
        <f t="shared" si="325"/>
        <v>227.27</v>
      </c>
      <c r="S3518" t="s">
        <v>8315</v>
      </c>
      <c r="T3518" t="s">
        <v>8316</v>
      </c>
      <c r="U3518" s="19">
        <f t="shared" si="328"/>
        <v>41890.125</v>
      </c>
      <c r="V3518">
        <f t="shared" si="329"/>
        <v>2014</v>
      </c>
    </row>
    <row r="3519" spans="1:22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22">
        <f t="shared" si="326"/>
        <v>41824.458333333336</v>
      </c>
      <c r="K3519">
        <v>1401910634</v>
      </c>
      <c r="L3519" s="22">
        <f t="shared" si="327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 t="shared" si="324"/>
        <v>100</v>
      </c>
      <c r="R3519">
        <f t="shared" si="325"/>
        <v>307.69</v>
      </c>
      <c r="S3519" t="s">
        <v>8315</v>
      </c>
      <c r="T3519" t="s">
        <v>8316</v>
      </c>
      <c r="U3519" s="19">
        <f t="shared" si="328"/>
        <v>41824.458333333336</v>
      </c>
      <c r="V3519">
        <f t="shared" si="329"/>
        <v>2014</v>
      </c>
    </row>
    <row r="3520" spans="1:22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22">
        <f t="shared" si="326"/>
        <v>41914.597916666666</v>
      </c>
      <c r="K3520">
        <v>1410461299</v>
      </c>
      <c r="L3520" s="22">
        <f t="shared" si="327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324"/>
        <v>110</v>
      </c>
      <c r="R3520">
        <f t="shared" si="325"/>
        <v>50.02</v>
      </c>
      <c r="S3520" t="s">
        <v>8315</v>
      </c>
      <c r="T3520" t="s">
        <v>8316</v>
      </c>
      <c r="U3520" s="19">
        <f t="shared" si="328"/>
        <v>41914.597916666666</v>
      </c>
      <c r="V3520">
        <f t="shared" si="329"/>
        <v>2014</v>
      </c>
    </row>
    <row r="3521" spans="1:22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22">
        <f t="shared" si="326"/>
        <v>42067.598958333328</v>
      </c>
      <c r="K3521">
        <v>1422886950</v>
      </c>
      <c r="L3521" s="22">
        <f t="shared" si="327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324"/>
        <v>101</v>
      </c>
      <c r="R3521">
        <f t="shared" si="325"/>
        <v>72.39</v>
      </c>
      <c r="S3521" t="s">
        <v>8315</v>
      </c>
      <c r="T3521" t="s">
        <v>8316</v>
      </c>
      <c r="U3521" s="19">
        <f t="shared" si="328"/>
        <v>42067.598958333328</v>
      </c>
      <c r="V3521">
        <f t="shared" si="329"/>
        <v>2015</v>
      </c>
    </row>
    <row r="3522" spans="1:22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22">
        <f t="shared" si="326"/>
        <v>42253.57430555555</v>
      </c>
      <c r="K3522">
        <v>1439322412</v>
      </c>
      <c r="L3522" s="22">
        <f t="shared" si="327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ref="Q3522:Q3585" si="330">ROUND(E3522/D3522*100,0)</f>
        <v>101</v>
      </c>
      <c r="R3522">
        <f t="shared" ref="R3522:R3585" si="331">IFERROR(ROUND(E3522/N3522,2),0)</f>
        <v>95.95</v>
      </c>
      <c r="S3522" t="s">
        <v>8315</v>
      </c>
      <c r="T3522" t="s">
        <v>8316</v>
      </c>
      <c r="U3522" s="19">
        <f t="shared" si="328"/>
        <v>42253.57430555555</v>
      </c>
      <c r="V3522">
        <f t="shared" si="329"/>
        <v>2015</v>
      </c>
    </row>
    <row r="3523" spans="1:22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22">
        <f t="shared" ref="J3523:J3586" si="332">(((I3523/60)/60)/24)+DATE(1970,1,1)</f>
        <v>41911.361342592594</v>
      </c>
      <c r="K3523">
        <v>1409388020</v>
      </c>
      <c r="L3523" s="22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si="330"/>
        <v>169</v>
      </c>
      <c r="R3523">
        <f t="shared" si="331"/>
        <v>45.62</v>
      </c>
      <c r="S3523" t="s">
        <v>8315</v>
      </c>
      <c r="T3523" t="s">
        <v>8316</v>
      </c>
      <c r="U3523" s="19">
        <f t="shared" ref="U3523:U3586" si="334">(((I3523/60)/60)/24)+DATE(1970,1,1)</f>
        <v>41911.361342592594</v>
      </c>
      <c r="V3523">
        <f t="shared" ref="V3523:V3586" si="335">YEAR(L3523)</f>
        <v>2014</v>
      </c>
    </row>
    <row r="3524" spans="1:22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22">
        <f t="shared" si="332"/>
        <v>42262.420833333337</v>
      </c>
      <c r="K3524">
        <v>1439924246</v>
      </c>
      <c r="L3524" s="22">
        <f t="shared" si="333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330"/>
        <v>100</v>
      </c>
      <c r="R3524">
        <f t="shared" si="331"/>
        <v>41.03</v>
      </c>
      <c r="S3524" t="s">
        <v>8315</v>
      </c>
      <c r="T3524" t="s">
        <v>8316</v>
      </c>
      <c r="U3524" s="19">
        <f t="shared" si="334"/>
        <v>42262.420833333337</v>
      </c>
      <c r="V3524">
        <f t="shared" si="335"/>
        <v>2015</v>
      </c>
    </row>
    <row r="3525" spans="1:22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22">
        <f t="shared" si="332"/>
        <v>42638.958333333328</v>
      </c>
      <c r="K3525">
        <v>1469871148</v>
      </c>
      <c r="L3525" s="22">
        <f t="shared" si="333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330"/>
        <v>114</v>
      </c>
      <c r="R3525">
        <f t="shared" si="331"/>
        <v>56.83</v>
      </c>
      <c r="S3525" t="s">
        <v>8315</v>
      </c>
      <c r="T3525" t="s">
        <v>8316</v>
      </c>
      <c r="U3525" s="19">
        <f t="shared" si="334"/>
        <v>42638.958333333328</v>
      </c>
      <c r="V3525">
        <f t="shared" si="335"/>
        <v>2016</v>
      </c>
    </row>
    <row r="3526" spans="1:22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22">
        <f t="shared" si="332"/>
        <v>41895.166666666664</v>
      </c>
      <c r="K3526">
        <v>1409336373</v>
      </c>
      <c r="L3526" s="22">
        <f t="shared" si="333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330"/>
        <v>102</v>
      </c>
      <c r="R3526">
        <f t="shared" si="331"/>
        <v>137.24</v>
      </c>
      <c r="S3526" t="s">
        <v>8315</v>
      </c>
      <c r="T3526" t="s">
        <v>8316</v>
      </c>
      <c r="U3526" s="19">
        <f t="shared" si="334"/>
        <v>41895.166666666664</v>
      </c>
      <c r="V3526">
        <f t="shared" si="335"/>
        <v>2014</v>
      </c>
    </row>
    <row r="3527" spans="1:22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22">
        <f t="shared" si="332"/>
        <v>42225.666666666672</v>
      </c>
      <c r="K3527">
        <v>1438188106</v>
      </c>
      <c r="L3527" s="22">
        <f t="shared" si="333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330"/>
        <v>106</v>
      </c>
      <c r="R3527">
        <f t="shared" si="331"/>
        <v>75.709999999999994</v>
      </c>
      <c r="S3527" t="s">
        <v>8315</v>
      </c>
      <c r="T3527" t="s">
        <v>8316</v>
      </c>
      <c r="U3527" s="19">
        <f t="shared" si="334"/>
        <v>42225.666666666672</v>
      </c>
      <c r="V3527">
        <f t="shared" si="335"/>
        <v>2015</v>
      </c>
    </row>
    <row r="3528" spans="1:22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22">
        <f t="shared" si="332"/>
        <v>42488.249305555553</v>
      </c>
      <c r="K3528">
        <v>1459411371</v>
      </c>
      <c r="L3528" s="22">
        <f t="shared" si="333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330"/>
        <v>102</v>
      </c>
      <c r="R3528">
        <f t="shared" si="331"/>
        <v>99</v>
      </c>
      <c r="S3528" t="s">
        <v>8315</v>
      </c>
      <c r="T3528" t="s">
        <v>8316</v>
      </c>
      <c r="U3528" s="19">
        <f t="shared" si="334"/>
        <v>42488.249305555553</v>
      </c>
      <c r="V3528">
        <f t="shared" si="335"/>
        <v>2016</v>
      </c>
    </row>
    <row r="3529" spans="1:22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22">
        <f t="shared" si="332"/>
        <v>42196.165972222225</v>
      </c>
      <c r="K3529">
        <v>1434069205</v>
      </c>
      <c r="L3529" s="22">
        <f t="shared" si="333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330"/>
        <v>117</v>
      </c>
      <c r="R3529">
        <f t="shared" si="331"/>
        <v>81.569999999999993</v>
      </c>
      <c r="S3529" t="s">
        <v>8315</v>
      </c>
      <c r="T3529" t="s">
        <v>8316</v>
      </c>
      <c r="U3529" s="19">
        <f t="shared" si="334"/>
        <v>42196.165972222225</v>
      </c>
      <c r="V3529">
        <f t="shared" si="335"/>
        <v>2015</v>
      </c>
    </row>
    <row r="3530" spans="1:22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22">
        <f t="shared" si="332"/>
        <v>42753.50136574074</v>
      </c>
      <c r="K3530">
        <v>1483012918</v>
      </c>
      <c r="L3530" s="22">
        <f t="shared" si="333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330"/>
        <v>101</v>
      </c>
      <c r="R3530">
        <f t="shared" si="331"/>
        <v>45.11</v>
      </c>
      <c r="S3530" t="s">
        <v>8315</v>
      </c>
      <c r="T3530" t="s">
        <v>8316</v>
      </c>
      <c r="U3530" s="19">
        <f t="shared" si="334"/>
        <v>42753.50136574074</v>
      </c>
      <c r="V3530">
        <f t="shared" si="335"/>
        <v>2016</v>
      </c>
    </row>
    <row r="3531" spans="1:22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22">
        <f t="shared" si="332"/>
        <v>42198.041666666672</v>
      </c>
      <c r="K3531">
        <v>1434997018</v>
      </c>
      <c r="L3531" s="22">
        <f t="shared" si="333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330"/>
        <v>132</v>
      </c>
      <c r="R3531">
        <f t="shared" si="331"/>
        <v>36.67</v>
      </c>
      <c r="S3531" t="s">
        <v>8315</v>
      </c>
      <c r="T3531" t="s">
        <v>8316</v>
      </c>
      <c r="U3531" s="19">
        <f t="shared" si="334"/>
        <v>42198.041666666672</v>
      </c>
      <c r="V3531">
        <f t="shared" si="335"/>
        <v>2015</v>
      </c>
    </row>
    <row r="3532" spans="1:22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22">
        <f t="shared" si="332"/>
        <v>42470.833333333328</v>
      </c>
      <c r="K3532">
        <v>1457881057</v>
      </c>
      <c r="L3532" s="22">
        <f t="shared" si="333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330"/>
        <v>100</v>
      </c>
      <c r="R3532">
        <f t="shared" si="331"/>
        <v>125</v>
      </c>
      <c r="S3532" t="s">
        <v>8315</v>
      </c>
      <c r="T3532" t="s">
        <v>8316</v>
      </c>
      <c r="U3532" s="19">
        <f t="shared" si="334"/>
        <v>42470.833333333328</v>
      </c>
      <c r="V3532">
        <f t="shared" si="335"/>
        <v>2016</v>
      </c>
    </row>
    <row r="3533" spans="1:22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22">
        <f t="shared" si="332"/>
        <v>42551.654328703706</v>
      </c>
      <c r="K3533">
        <v>1464709334</v>
      </c>
      <c r="L3533" s="22">
        <f t="shared" si="333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330"/>
        <v>128</v>
      </c>
      <c r="R3533">
        <f t="shared" si="331"/>
        <v>49.23</v>
      </c>
      <c r="S3533" t="s">
        <v>8315</v>
      </c>
      <c r="T3533" t="s">
        <v>8316</v>
      </c>
      <c r="U3533" s="19">
        <f t="shared" si="334"/>
        <v>42551.654328703706</v>
      </c>
      <c r="V3533">
        <f t="shared" si="335"/>
        <v>2016</v>
      </c>
    </row>
    <row r="3534" spans="1:22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22">
        <f t="shared" si="332"/>
        <v>41900.165972222225</v>
      </c>
      <c r="K3534">
        <v>1409667827</v>
      </c>
      <c r="L3534" s="22">
        <f t="shared" si="333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330"/>
        <v>119</v>
      </c>
      <c r="R3534">
        <f t="shared" si="331"/>
        <v>42.3</v>
      </c>
      <c r="S3534" t="s">
        <v>8315</v>
      </c>
      <c r="T3534" t="s">
        <v>8316</v>
      </c>
      <c r="U3534" s="19">
        <f t="shared" si="334"/>
        <v>41900.165972222225</v>
      </c>
      <c r="V3534">
        <f t="shared" si="335"/>
        <v>2014</v>
      </c>
    </row>
    <row r="3535" spans="1:22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22">
        <f t="shared" si="332"/>
        <v>42319.802858796291</v>
      </c>
      <c r="K3535">
        <v>1444673767</v>
      </c>
      <c r="L3535" s="22">
        <f t="shared" si="333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330"/>
        <v>126</v>
      </c>
      <c r="R3535">
        <f t="shared" si="331"/>
        <v>78.88</v>
      </c>
      <c r="S3535" t="s">
        <v>8315</v>
      </c>
      <c r="T3535" t="s">
        <v>8316</v>
      </c>
      <c r="U3535" s="19">
        <f t="shared" si="334"/>
        <v>42319.802858796291</v>
      </c>
      <c r="V3535">
        <f t="shared" si="335"/>
        <v>2015</v>
      </c>
    </row>
    <row r="3536" spans="1:22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22">
        <f t="shared" si="332"/>
        <v>42278.6252662037</v>
      </c>
      <c r="K3536">
        <v>1440687623</v>
      </c>
      <c r="L3536" s="22">
        <f t="shared" si="333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330"/>
        <v>156</v>
      </c>
      <c r="R3536">
        <f t="shared" si="331"/>
        <v>38.28</v>
      </c>
      <c r="S3536" t="s">
        <v>8315</v>
      </c>
      <c r="T3536" t="s">
        <v>8316</v>
      </c>
      <c r="U3536" s="19">
        <f t="shared" si="334"/>
        <v>42278.6252662037</v>
      </c>
      <c r="V3536">
        <f t="shared" si="335"/>
        <v>2015</v>
      </c>
    </row>
    <row r="3537" spans="1:22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22">
        <f t="shared" si="332"/>
        <v>42279.75</v>
      </c>
      <c r="K3537">
        <v>1441120910</v>
      </c>
      <c r="L3537" s="22">
        <f t="shared" si="333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 t="shared" si="330"/>
        <v>103</v>
      </c>
      <c r="R3537">
        <f t="shared" si="331"/>
        <v>44.85</v>
      </c>
      <c r="S3537" t="s">
        <v>8315</v>
      </c>
      <c r="T3537" t="s">
        <v>8316</v>
      </c>
      <c r="U3537" s="19">
        <f t="shared" si="334"/>
        <v>42279.75</v>
      </c>
      <c r="V3537">
        <f t="shared" si="335"/>
        <v>2015</v>
      </c>
    </row>
    <row r="3538" spans="1:22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22">
        <f t="shared" si="332"/>
        <v>42358.499305555553</v>
      </c>
      <c r="K3538">
        <v>1448040425</v>
      </c>
      <c r="L3538" s="22">
        <f t="shared" si="333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330"/>
        <v>153</v>
      </c>
      <c r="R3538">
        <f t="shared" si="331"/>
        <v>13.53</v>
      </c>
      <c r="S3538" t="s">
        <v>8315</v>
      </c>
      <c r="T3538" t="s">
        <v>8316</v>
      </c>
      <c r="U3538" s="19">
        <f t="shared" si="334"/>
        <v>42358.499305555553</v>
      </c>
      <c r="V3538">
        <f t="shared" si="335"/>
        <v>2015</v>
      </c>
    </row>
    <row r="3539" spans="1:22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22">
        <f t="shared" si="332"/>
        <v>41960.332638888889</v>
      </c>
      <c r="K3539">
        <v>1413016216</v>
      </c>
      <c r="L3539" s="22">
        <f t="shared" si="333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 t="shared" si="330"/>
        <v>180</v>
      </c>
      <c r="R3539">
        <f t="shared" si="331"/>
        <v>43.5</v>
      </c>
      <c r="S3539" t="s">
        <v>8315</v>
      </c>
      <c r="T3539" t="s">
        <v>8316</v>
      </c>
      <c r="U3539" s="19">
        <f t="shared" si="334"/>
        <v>41960.332638888889</v>
      </c>
      <c r="V3539">
        <f t="shared" si="335"/>
        <v>2014</v>
      </c>
    </row>
    <row r="3540" spans="1:22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22">
        <f t="shared" si="332"/>
        <v>42599.420601851853</v>
      </c>
      <c r="K3540">
        <v>1469009140</v>
      </c>
      <c r="L3540" s="22">
        <f t="shared" si="333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330"/>
        <v>128</v>
      </c>
      <c r="R3540">
        <f t="shared" si="331"/>
        <v>30.95</v>
      </c>
      <c r="S3540" t="s">
        <v>8315</v>
      </c>
      <c r="T3540" t="s">
        <v>8316</v>
      </c>
      <c r="U3540" s="19">
        <f t="shared" si="334"/>
        <v>42599.420601851853</v>
      </c>
      <c r="V3540">
        <f t="shared" si="335"/>
        <v>2016</v>
      </c>
    </row>
    <row r="3541" spans="1:22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22">
        <f t="shared" si="332"/>
        <v>42621.756041666667</v>
      </c>
      <c r="K3541">
        <v>1471543722</v>
      </c>
      <c r="L3541" s="22">
        <f t="shared" si="333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330"/>
        <v>120</v>
      </c>
      <c r="R3541">
        <f t="shared" si="331"/>
        <v>55.23</v>
      </c>
      <c r="S3541" t="s">
        <v>8315</v>
      </c>
      <c r="T3541" t="s">
        <v>8316</v>
      </c>
      <c r="U3541" s="19">
        <f t="shared" si="334"/>
        <v>42621.756041666667</v>
      </c>
      <c r="V3541">
        <f t="shared" si="335"/>
        <v>2016</v>
      </c>
    </row>
    <row r="3542" spans="1:22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22">
        <f t="shared" si="332"/>
        <v>42547.003368055557</v>
      </c>
      <c r="K3542">
        <v>1464307491</v>
      </c>
      <c r="L3542" s="22">
        <f t="shared" si="333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330"/>
        <v>123</v>
      </c>
      <c r="R3542">
        <f t="shared" si="331"/>
        <v>46.13</v>
      </c>
      <c r="S3542" t="s">
        <v>8315</v>
      </c>
      <c r="T3542" t="s">
        <v>8316</v>
      </c>
      <c r="U3542" s="19">
        <f t="shared" si="334"/>
        <v>42547.003368055557</v>
      </c>
      <c r="V3542">
        <f t="shared" si="335"/>
        <v>2016</v>
      </c>
    </row>
    <row r="3543" spans="1:22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22">
        <f t="shared" si="332"/>
        <v>42247.730034722219</v>
      </c>
      <c r="K3543">
        <v>1438882275</v>
      </c>
      <c r="L3543" s="22">
        <f t="shared" si="333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330"/>
        <v>105</v>
      </c>
      <c r="R3543">
        <f t="shared" si="331"/>
        <v>39.380000000000003</v>
      </c>
      <c r="S3543" t="s">
        <v>8315</v>
      </c>
      <c r="T3543" t="s">
        <v>8316</v>
      </c>
      <c r="U3543" s="19">
        <f t="shared" si="334"/>
        <v>42247.730034722219</v>
      </c>
      <c r="V3543">
        <f t="shared" si="335"/>
        <v>2015</v>
      </c>
    </row>
    <row r="3544" spans="1:22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22">
        <f t="shared" si="332"/>
        <v>41889.599791666667</v>
      </c>
      <c r="K3544">
        <v>1404915822</v>
      </c>
      <c r="L3544" s="22">
        <f t="shared" si="333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330"/>
        <v>102</v>
      </c>
      <c r="R3544">
        <f t="shared" si="331"/>
        <v>66.150000000000006</v>
      </c>
      <c r="S3544" t="s">
        <v>8315</v>
      </c>
      <c r="T3544" t="s">
        <v>8316</v>
      </c>
      <c r="U3544" s="19">
        <f t="shared" si="334"/>
        <v>41889.599791666667</v>
      </c>
      <c r="V3544">
        <f t="shared" si="335"/>
        <v>2014</v>
      </c>
    </row>
    <row r="3545" spans="1:22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22">
        <f t="shared" si="332"/>
        <v>42180.755312499998</v>
      </c>
      <c r="K3545">
        <v>1432663659</v>
      </c>
      <c r="L3545" s="22">
        <f t="shared" si="333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330"/>
        <v>105</v>
      </c>
      <c r="R3545">
        <f t="shared" si="331"/>
        <v>54.14</v>
      </c>
      <c r="S3545" t="s">
        <v>8315</v>
      </c>
      <c r="T3545" t="s">
        <v>8316</v>
      </c>
      <c r="U3545" s="19">
        <f t="shared" si="334"/>
        <v>42180.755312499998</v>
      </c>
      <c r="V3545">
        <f t="shared" si="335"/>
        <v>2015</v>
      </c>
    </row>
    <row r="3546" spans="1:22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22">
        <f t="shared" si="332"/>
        <v>42070.831678240742</v>
      </c>
      <c r="K3546">
        <v>1423166257</v>
      </c>
      <c r="L3546" s="22">
        <f t="shared" si="333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330"/>
        <v>100</v>
      </c>
      <c r="R3546">
        <f t="shared" si="331"/>
        <v>104.17</v>
      </c>
      <c r="S3546" t="s">
        <v>8315</v>
      </c>
      <c r="T3546" t="s">
        <v>8316</v>
      </c>
      <c r="U3546" s="19">
        <f t="shared" si="334"/>
        <v>42070.831678240742</v>
      </c>
      <c r="V3546">
        <f t="shared" si="335"/>
        <v>2015</v>
      </c>
    </row>
    <row r="3547" spans="1:22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22">
        <f t="shared" si="332"/>
        <v>42105.807395833333</v>
      </c>
      <c r="K3547">
        <v>1426188159</v>
      </c>
      <c r="L3547" s="22">
        <f t="shared" si="333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330"/>
        <v>100</v>
      </c>
      <c r="R3547">
        <f t="shared" si="331"/>
        <v>31.38</v>
      </c>
      <c r="S3547" t="s">
        <v>8315</v>
      </c>
      <c r="T3547" t="s">
        <v>8316</v>
      </c>
      <c r="U3547" s="19">
        <f t="shared" si="334"/>
        <v>42105.807395833333</v>
      </c>
      <c r="V3547">
        <f t="shared" si="335"/>
        <v>2015</v>
      </c>
    </row>
    <row r="3548" spans="1:22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22">
        <f t="shared" si="332"/>
        <v>42095.165972222225</v>
      </c>
      <c r="K3548">
        <v>1426002684</v>
      </c>
      <c r="L3548" s="22">
        <f t="shared" si="333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330"/>
        <v>102</v>
      </c>
      <c r="R3548">
        <f t="shared" si="331"/>
        <v>59.21</v>
      </c>
      <c r="S3548" t="s">
        <v>8315</v>
      </c>
      <c r="T3548" t="s">
        <v>8316</v>
      </c>
      <c r="U3548" s="19">
        <f t="shared" si="334"/>
        <v>42095.165972222225</v>
      </c>
      <c r="V3548">
        <f t="shared" si="335"/>
        <v>2015</v>
      </c>
    </row>
    <row r="3549" spans="1:22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22">
        <f t="shared" si="332"/>
        <v>42504.165972222225</v>
      </c>
      <c r="K3549">
        <v>1461117201</v>
      </c>
      <c r="L3549" s="22">
        <f t="shared" si="333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330"/>
        <v>114</v>
      </c>
      <c r="R3549">
        <f t="shared" si="331"/>
        <v>119.18</v>
      </c>
      <c r="S3549" t="s">
        <v>8315</v>
      </c>
      <c r="T3549" t="s">
        <v>8316</v>
      </c>
      <c r="U3549" s="19">
        <f t="shared" si="334"/>
        <v>42504.165972222225</v>
      </c>
      <c r="V3549">
        <f t="shared" si="335"/>
        <v>2016</v>
      </c>
    </row>
    <row r="3550" spans="1:22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22">
        <f t="shared" si="332"/>
        <v>42434.041666666672</v>
      </c>
      <c r="K3550">
        <v>1455230214</v>
      </c>
      <c r="L3550" s="22">
        <f t="shared" si="333"/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330"/>
        <v>102</v>
      </c>
      <c r="R3550">
        <f t="shared" si="331"/>
        <v>164.62</v>
      </c>
      <c r="S3550" t="s">
        <v>8315</v>
      </c>
      <c r="T3550" t="s">
        <v>8316</v>
      </c>
      <c r="U3550" s="19">
        <f t="shared" si="334"/>
        <v>42434.041666666672</v>
      </c>
      <c r="V3550">
        <f t="shared" si="335"/>
        <v>2016</v>
      </c>
    </row>
    <row r="3551" spans="1:22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22">
        <f t="shared" si="332"/>
        <v>42251.394363425927</v>
      </c>
      <c r="K3551">
        <v>1438939673</v>
      </c>
      <c r="L3551" s="22">
        <f t="shared" si="333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330"/>
        <v>102</v>
      </c>
      <c r="R3551">
        <f t="shared" si="331"/>
        <v>24.29</v>
      </c>
      <c r="S3551" t="s">
        <v>8315</v>
      </c>
      <c r="T3551" t="s">
        <v>8316</v>
      </c>
      <c r="U3551" s="19">
        <f t="shared" si="334"/>
        <v>42251.394363425927</v>
      </c>
      <c r="V3551">
        <f t="shared" si="335"/>
        <v>2015</v>
      </c>
    </row>
    <row r="3552" spans="1:22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22">
        <f t="shared" si="332"/>
        <v>42492.893495370372</v>
      </c>
      <c r="K3552">
        <v>1459632398</v>
      </c>
      <c r="L3552" s="22">
        <f t="shared" si="333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330"/>
        <v>105</v>
      </c>
      <c r="R3552">
        <f t="shared" si="331"/>
        <v>40.94</v>
      </c>
      <c r="S3552" t="s">
        <v>8315</v>
      </c>
      <c r="T3552" t="s">
        <v>8316</v>
      </c>
      <c r="U3552" s="19">
        <f t="shared" si="334"/>
        <v>42492.893495370372</v>
      </c>
      <c r="V3552">
        <f t="shared" si="335"/>
        <v>2016</v>
      </c>
    </row>
    <row r="3553" spans="1:22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22">
        <f t="shared" si="332"/>
        <v>41781.921527777777</v>
      </c>
      <c r="K3553">
        <v>1398342170</v>
      </c>
      <c r="L3553" s="22">
        <f t="shared" si="333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330"/>
        <v>102</v>
      </c>
      <c r="R3553">
        <f t="shared" si="331"/>
        <v>61.1</v>
      </c>
      <c r="S3553" t="s">
        <v>8315</v>
      </c>
      <c r="T3553" t="s">
        <v>8316</v>
      </c>
      <c r="U3553" s="19">
        <f t="shared" si="334"/>
        <v>41781.921527777777</v>
      </c>
      <c r="V3553">
        <f t="shared" si="335"/>
        <v>2014</v>
      </c>
    </row>
    <row r="3554" spans="1:22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22">
        <f t="shared" si="332"/>
        <v>41818.587083333332</v>
      </c>
      <c r="K3554">
        <v>1401372324</v>
      </c>
      <c r="L3554" s="22">
        <f t="shared" si="333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330"/>
        <v>100</v>
      </c>
      <c r="R3554">
        <f t="shared" si="331"/>
        <v>38.65</v>
      </c>
      <c r="S3554" t="s">
        <v>8315</v>
      </c>
      <c r="T3554" t="s">
        <v>8316</v>
      </c>
      <c r="U3554" s="19">
        <f t="shared" si="334"/>
        <v>41818.587083333332</v>
      </c>
      <c r="V3554">
        <f t="shared" si="335"/>
        <v>2014</v>
      </c>
    </row>
    <row r="3555" spans="1:22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22">
        <f t="shared" si="332"/>
        <v>42228</v>
      </c>
      <c r="K3555">
        <v>1436575280</v>
      </c>
      <c r="L3555" s="22">
        <f t="shared" si="333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330"/>
        <v>106</v>
      </c>
      <c r="R3555">
        <f t="shared" si="331"/>
        <v>56.2</v>
      </c>
      <c r="S3555" t="s">
        <v>8315</v>
      </c>
      <c r="T3555" t="s">
        <v>8316</v>
      </c>
      <c r="U3555" s="19">
        <f t="shared" si="334"/>
        <v>42228</v>
      </c>
      <c r="V3555">
        <f t="shared" si="335"/>
        <v>2015</v>
      </c>
    </row>
    <row r="3556" spans="1:22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22">
        <f t="shared" si="332"/>
        <v>42046.708333333328</v>
      </c>
      <c r="K3556">
        <v>1421025159</v>
      </c>
      <c r="L3556" s="22">
        <f t="shared" si="333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330"/>
        <v>113</v>
      </c>
      <c r="R3556">
        <f t="shared" si="331"/>
        <v>107</v>
      </c>
      <c r="S3556" t="s">
        <v>8315</v>
      </c>
      <c r="T3556" t="s">
        <v>8316</v>
      </c>
      <c r="U3556" s="19">
        <f t="shared" si="334"/>
        <v>42046.708333333328</v>
      </c>
      <c r="V3556">
        <f t="shared" si="335"/>
        <v>2015</v>
      </c>
    </row>
    <row r="3557" spans="1:22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22">
        <f t="shared" si="332"/>
        <v>42691.483726851846</v>
      </c>
      <c r="K3557">
        <v>1476786994</v>
      </c>
      <c r="L3557" s="22">
        <f t="shared" si="333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330"/>
        <v>100</v>
      </c>
      <c r="R3557">
        <f t="shared" si="331"/>
        <v>171.43</v>
      </c>
      <c r="S3557" t="s">
        <v>8315</v>
      </c>
      <c r="T3557" t="s">
        <v>8316</v>
      </c>
      <c r="U3557" s="19">
        <f t="shared" si="334"/>
        <v>42691.483726851846</v>
      </c>
      <c r="V3557">
        <f t="shared" si="335"/>
        <v>2016</v>
      </c>
    </row>
    <row r="3558" spans="1:22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22">
        <f t="shared" si="332"/>
        <v>41868.649583333332</v>
      </c>
      <c r="K3558">
        <v>1403105724</v>
      </c>
      <c r="L3558" s="22">
        <f t="shared" si="333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330"/>
        <v>100</v>
      </c>
      <c r="R3558">
        <f t="shared" si="331"/>
        <v>110.5</v>
      </c>
      <c r="S3558" t="s">
        <v>8315</v>
      </c>
      <c r="T3558" t="s">
        <v>8316</v>
      </c>
      <c r="U3558" s="19">
        <f t="shared" si="334"/>
        <v>41868.649583333332</v>
      </c>
      <c r="V3558">
        <f t="shared" si="335"/>
        <v>2014</v>
      </c>
    </row>
    <row r="3559" spans="1:22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22">
        <f t="shared" si="332"/>
        <v>41764.276747685188</v>
      </c>
      <c r="K3559">
        <v>1396334311</v>
      </c>
      <c r="L3559" s="22">
        <f t="shared" si="333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330"/>
        <v>100</v>
      </c>
      <c r="R3559">
        <f t="shared" si="331"/>
        <v>179.28</v>
      </c>
      <c r="S3559" t="s">
        <v>8315</v>
      </c>
      <c r="T3559" t="s">
        <v>8316</v>
      </c>
      <c r="U3559" s="19">
        <f t="shared" si="334"/>
        <v>41764.276747685188</v>
      </c>
      <c r="V3559">
        <f t="shared" si="335"/>
        <v>2014</v>
      </c>
    </row>
    <row r="3560" spans="1:22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22">
        <f t="shared" si="332"/>
        <v>42181.875</v>
      </c>
      <c r="K3560">
        <v>1431718575</v>
      </c>
      <c r="L3560" s="22">
        <f t="shared" si="333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330"/>
        <v>144</v>
      </c>
      <c r="R3560">
        <f t="shared" si="331"/>
        <v>22.91</v>
      </c>
      <c r="S3560" t="s">
        <v>8315</v>
      </c>
      <c r="T3560" t="s">
        <v>8316</v>
      </c>
      <c r="U3560" s="19">
        <f t="shared" si="334"/>
        <v>42181.875</v>
      </c>
      <c r="V3560">
        <f t="shared" si="335"/>
        <v>2015</v>
      </c>
    </row>
    <row r="3561" spans="1:22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22">
        <f t="shared" si="332"/>
        <v>42216.373611111107</v>
      </c>
      <c r="K3561">
        <v>1436408308</v>
      </c>
      <c r="L3561" s="22">
        <f t="shared" si="333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330"/>
        <v>104</v>
      </c>
      <c r="R3561">
        <f t="shared" si="331"/>
        <v>43.13</v>
      </c>
      <c r="S3561" t="s">
        <v>8315</v>
      </c>
      <c r="T3561" t="s">
        <v>8316</v>
      </c>
      <c r="U3561" s="19">
        <f t="shared" si="334"/>
        <v>42216.373611111107</v>
      </c>
      <c r="V3561">
        <f t="shared" si="335"/>
        <v>2015</v>
      </c>
    </row>
    <row r="3562" spans="1:22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22">
        <f t="shared" si="332"/>
        <v>42151.114583333328</v>
      </c>
      <c r="K3562">
        <v>1429651266</v>
      </c>
      <c r="L3562" s="22">
        <f t="shared" si="333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 t="shared" si="330"/>
        <v>108</v>
      </c>
      <c r="R3562">
        <f t="shared" si="331"/>
        <v>46.89</v>
      </c>
      <c r="S3562" t="s">
        <v>8315</v>
      </c>
      <c r="T3562" t="s">
        <v>8316</v>
      </c>
      <c r="U3562" s="19">
        <f t="shared" si="334"/>
        <v>42151.114583333328</v>
      </c>
      <c r="V3562">
        <f t="shared" si="335"/>
        <v>2015</v>
      </c>
    </row>
    <row r="3563" spans="1:22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22">
        <f t="shared" si="332"/>
        <v>42221.774999999994</v>
      </c>
      <c r="K3563">
        <v>1437236378</v>
      </c>
      <c r="L3563" s="22">
        <f t="shared" si="333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330"/>
        <v>102</v>
      </c>
      <c r="R3563">
        <f t="shared" si="331"/>
        <v>47.41</v>
      </c>
      <c r="S3563" t="s">
        <v>8315</v>
      </c>
      <c r="T3563" t="s">
        <v>8316</v>
      </c>
      <c r="U3563" s="19">
        <f t="shared" si="334"/>
        <v>42221.774999999994</v>
      </c>
      <c r="V3563">
        <f t="shared" si="335"/>
        <v>2015</v>
      </c>
    </row>
    <row r="3564" spans="1:22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22">
        <f t="shared" si="332"/>
        <v>42442.916666666672</v>
      </c>
      <c r="K3564">
        <v>1457115427</v>
      </c>
      <c r="L3564" s="22">
        <f t="shared" si="333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330"/>
        <v>149</v>
      </c>
      <c r="R3564">
        <f t="shared" si="331"/>
        <v>15.13</v>
      </c>
      <c r="S3564" t="s">
        <v>8315</v>
      </c>
      <c r="T3564" t="s">
        <v>8316</v>
      </c>
      <c r="U3564" s="19">
        <f t="shared" si="334"/>
        <v>42442.916666666672</v>
      </c>
      <c r="V3564">
        <f t="shared" si="335"/>
        <v>2016</v>
      </c>
    </row>
    <row r="3565" spans="1:22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22">
        <f t="shared" si="332"/>
        <v>42583.791666666672</v>
      </c>
      <c r="K3565">
        <v>1467648456</v>
      </c>
      <c r="L3565" s="22">
        <f t="shared" si="333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330"/>
        <v>105</v>
      </c>
      <c r="R3565">
        <f t="shared" si="331"/>
        <v>21.1</v>
      </c>
      <c r="S3565" t="s">
        <v>8315</v>
      </c>
      <c r="T3565" t="s">
        <v>8316</v>
      </c>
      <c r="U3565" s="19">
        <f t="shared" si="334"/>
        <v>42583.791666666672</v>
      </c>
      <c r="V3565">
        <f t="shared" si="335"/>
        <v>2016</v>
      </c>
    </row>
    <row r="3566" spans="1:22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22">
        <f t="shared" si="332"/>
        <v>42282.666666666672</v>
      </c>
      <c r="K3566">
        <v>1440082649</v>
      </c>
      <c r="L3566" s="22">
        <f t="shared" si="333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 t="shared" si="330"/>
        <v>101</v>
      </c>
      <c r="R3566">
        <f t="shared" si="331"/>
        <v>59.12</v>
      </c>
      <c r="S3566" t="s">
        <v>8315</v>
      </c>
      <c r="T3566" t="s">
        <v>8316</v>
      </c>
      <c r="U3566" s="19">
        <f t="shared" si="334"/>
        <v>42282.666666666672</v>
      </c>
      <c r="V3566">
        <f t="shared" si="335"/>
        <v>2015</v>
      </c>
    </row>
    <row r="3567" spans="1:22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22">
        <f t="shared" si="332"/>
        <v>42004.743148148147</v>
      </c>
      <c r="K3567">
        <v>1417456208</v>
      </c>
      <c r="L3567" s="22">
        <f t="shared" si="333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330"/>
        <v>131</v>
      </c>
      <c r="R3567">
        <f t="shared" si="331"/>
        <v>97.92</v>
      </c>
      <c r="S3567" t="s">
        <v>8315</v>
      </c>
      <c r="T3567" t="s">
        <v>8316</v>
      </c>
      <c r="U3567" s="19">
        <f t="shared" si="334"/>
        <v>42004.743148148147</v>
      </c>
      <c r="V3567">
        <f t="shared" si="335"/>
        <v>2014</v>
      </c>
    </row>
    <row r="3568" spans="1:22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22">
        <f t="shared" si="332"/>
        <v>42027.507905092592</v>
      </c>
      <c r="K3568">
        <v>1419423083</v>
      </c>
      <c r="L3568" s="22">
        <f t="shared" si="333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330"/>
        <v>105</v>
      </c>
      <c r="R3568">
        <f t="shared" si="331"/>
        <v>55.13</v>
      </c>
      <c r="S3568" t="s">
        <v>8315</v>
      </c>
      <c r="T3568" t="s">
        <v>8316</v>
      </c>
      <c r="U3568" s="19">
        <f t="shared" si="334"/>
        <v>42027.507905092592</v>
      </c>
      <c r="V3568">
        <f t="shared" si="335"/>
        <v>2014</v>
      </c>
    </row>
    <row r="3569" spans="1:22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22">
        <f t="shared" si="332"/>
        <v>42165.810694444444</v>
      </c>
      <c r="K3569">
        <v>1431372444</v>
      </c>
      <c r="L3569" s="22">
        <f t="shared" si="333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330"/>
        <v>109</v>
      </c>
      <c r="R3569">
        <f t="shared" si="331"/>
        <v>26.54</v>
      </c>
      <c r="S3569" t="s">
        <v>8315</v>
      </c>
      <c r="T3569" t="s">
        <v>8316</v>
      </c>
      <c r="U3569" s="19">
        <f t="shared" si="334"/>
        <v>42165.810694444444</v>
      </c>
      <c r="V3569">
        <f t="shared" si="335"/>
        <v>2015</v>
      </c>
    </row>
    <row r="3570" spans="1:22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22">
        <f t="shared" si="332"/>
        <v>41899.740671296298</v>
      </c>
      <c r="K3570">
        <v>1408383994</v>
      </c>
      <c r="L3570" s="22">
        <f t="shared" si="333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330"/>
        <v>111</v>
      </c>
      <c r="R3570">
        <f t="shared" si="331"/>
        <v>58.42</v>
      </c>
      <c r="S3570" t="s">
        <v>8315</v>
      </c>
      <c r="T3570" t="s">
        <v>8316</v>
      </c>
      <c r="U3570" s="19">
        <f t="shared" si="334"/>
        <v>41899.740671296298</v>
      </c>
      <c r="V3570">
        <f t="shared" si="335"/>
        <v>2014</v>
      </c>
    </row>
    <row r="3571" spans="1:22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22">
        <f t="shared" si="332"/>
        <v>42012.688611111109</v>
      </c>
      <c r="K3571">
        <v>1418142696</v>
      </c>
      <c r="L3571" s="22">
        <f t="shared" si="333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330"/>
        <v>100</v>
      </c>
      <c r="R3571">
        <f t="shared" si="331"/>
        <v>122.54</v>
      </c>
      <c r="S3571" t="s">
        <v>8315</v>
      </c>
      <c r="T3571" t="s">
        <v>8316</v>
      </c>
      <c r="U3571" s="19">
        <f t="shared" si="334"/>
        <v>42012.688611111109</v>
      </c>
      <c r="V3571">
        <f t="shared" si="335"/>
        <v>2014</v>
      </c>
    </row>
    <row r="3572" spans="1:22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22">
        <f t="shared" si="332"/>
        <v>42004.291666666672</v>
      </c>
      <c r="K3572">
        <v>1417593483</v>
      </c>
      <c r="L3572" s="22">
        <f t="shared" si="333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 t="shared" si="330"/>
        <v>114</v>
      </c>
      <c r="R3572">
        <f t="shared" si="331"/>
        <v>87.96</v>
      </c>
      <c r="S3572" t="s">
        <v>8315</v>
      </c>
      <c r="T3572" t="s">
        <v>8316</v>
      </c>
      <c r="U3572" s="19">
        <f t="shared" si="334"/>
        <v>42004.291666666672</v>
      </c>
      <c r="V3572">
        <f t="shared" si="335"/>
        <v>2014</v>
      </c>
    </row>
    <row r="3573" spans="1:22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22">
        <f t="shared" si="332"/>
        <v>41942.858946759261</v>
      </c>
      <c r="K3573">
        <v>1412109413</v>
      </c>
      <c r="L3573" s="22">
        <f t="shared" si="333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330"/>
        <v>122</v>
      </c>
      <c r="R3573">
        <f t="shared" si="331"/>
        <v>73.239999999999995</v>
      </c>
      <c r="S3573" t="s">
        <v>8315</v>
      </c>
      <c r="T3573" t="s">
        <v>8316</v>
      </c>
      <c r="U3573" s="19">
        <f t="shared" si="334"/>
        <v>41942.858946759261</v>
      </c>
      <c r="V3573">
        <f t="shared" si="335"/>
        <v>2014</v>
      </c>
    </row>
    <row r="3574" spans="1:22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22">
        <f t="shared" si="332"/>
        <v>42176.570393518516</v>
      </c>
      <c r="K3574">
        <v>1432302082</v>
      </c>
      <c r="L3574" s="22">
        <f t="shared" si="333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330"/>
        <v>100</v>
      </c>
      <c r="R3574">
        <f t="shared" si="331"/>
        <v>55.56</v>
      </c>
      <c r="S3574" t="s">
        <v>8315</v>
      </c>
      <c r="T3574" t="s">
        <v>8316</v>
      </c>
      <c r="U3574" s="19">
        <f t="shared" si="334"/>
        <v>42176.570393518516</v>
      </c>
      <c r="V3574">
        <f t="shared" si="335"/>
        <v>2015</v>
      </c>
    </row>
    <row r="3575" spans="1:22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22">
        <f t="shared" si="332"/>
        <v>41951.417199074072</v>
      </c>
      <c r="K3575">
        <v>1412845246</v>
      </c>
      <c r="L3575" s="22">
        <f t="shared" si="333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330"/>
        <v>103</v>
      </c>
      <c r="R3575">
        <f t="shared" si="331"/>
        <v>39.54</v>
      </c>
      <c r="S3575" t="s">
        <v>8315</v>
      </c>
      <c r="T3575" t="s">
        <v>8316</v>
      </c>
      <c r="U3575" s="19">
        <f t="shared" si="334"/>
        <v>41951.417199074072</v>
      </c>
      <c r="V3575">
        <f t="shared" si="335"/>
        <v>2014</v>
      </c>
    </row>
    <row r="3576" spans="1:22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22">
        <f t="shared" si="332"/>
        <v>41956.984351851846</v>
      </c>
      <c r="K3576">
        <v>1413326248</v>
      </c>
      <c r="L3576" s="22">
        <f t="shared" si="333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 t="shared" si="330"/>
        <v>106</v>
      </c>
      <c r="R3576">
        <f t="shared" si="331"/>
        <v>136.78</v>
      </c>
      <c r="S3576" t="s">
        <v>8315</v>
      </c>
      <c r="T3576" t="s">
        <v>8316</v>
      </c>
      <c r="U3576" s="19">
        <f t="shared" si="334"/>
        <v>41956.984351851846</v>
      </c>
      <c r="V3576">
        <f t="shared" si="335"/>
        <v>2014</v>
      </c>
    </row>
    <row r="3577" spans="1:22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22">
        <f t="shared" si="332"/>
        <v>42593.165972222225</v>
      </c>
      <c r="K3577">
        <v>1468176527</v>
      </c>
      <c r="L3577" s="22">
        <f t="shared" si="333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330"/>
        <v>101</v>
      </c>
      <c r="R3577">
        <f t="shared" si="331"/>
        <v>99.34</v>
      </c>
      <c r="S3577" t="s">
        <v>8315</v>
      </c>
      <c r="T3577" t="s">
        <v>8316</v>
      </c>
      <c r="U3577" s="19">
        <f t="shared" si="334"/>
        <v>42593.165972222225</v>
      </c>
      <c r="V3577">
        <f t="shared" si="335"/>
        <v>2016</v>
      </c>
    </row>
    <row r="3578" spans="1:22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22">
        <f t="shared" si="332"/>
        <v>42709.590902777782</v>
      </c>
      <c r="K3578">
        <v>1475759454</v>
      </c>
      <c r="L3578" s="22">
        <f t="shared" si="333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330"/>
        <v>100</v>
      </c>
      <c r="R3578">
        <f t="shared" si="331"/>
        <v>20</v>
      </c>
      <c r="S3578" t="s">
        <v>8315</v>
      </c>
      <c r="T3578" t="s">
        <v>8316</v>
      </c>
      <c r="U3578" s="19">
        <f t="shared" si="334"/>
        <v>42709.590902777782</v>
      </c>
      <c r="V3578">
        <f t="shared" si="335"/>
        <v>2016</v>
      </c>
    </row>
    <row r="3579" spans="1:22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22">
        <f t="shared" si="332"/>
        <v>42120.26944444445</v>
      </c>
      <c r="K3579">
        <v>1427741583</v>
      </c>
      <c r="L3579" s="22">
        <f t="shared" si="333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330"/>
        <v>130</v>
      </c>
      <c r="R3579">
        <f t="shared" si="331"/>
        <v>28.89</v>
      </c>
      <c r="S3579" t="s">
        <v>8315</v>
      </c>
      <c r="T3579" t="s">
        <v>8316</v>
      </c>
      <c r="U3579" s="19">
        <f t="shared" si="334"/>
        <v>42120.26944444445</v>
      </c>
      <c r="V3579">
        <f t="shared" si="335"/>
        <v>2015</v>
      </c>
    </row>
    <row r="3580" spans="1:22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22">
        <f t="shared" si="332"/>
        <v>42490.733530092592</v>
      </c>
      <c r="K3580">
        <v>1459445777</v>
      </c>
      <c r="L3580" s="22">
        <f t="shared" si="333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330"/>
        <v>100</v>
      </c>
      <c r="R3580">
        <f t="shared" si="331"/>
        <v>40.549999999999997</v>
      </c>
      <c r="S3580" t="s">
        <v>8315</v>
      </c>
      <c r="T3580" t="s">
        <v>8316</v>
      </c>
      <c r="U3580" s="19">
        <f t="shared" si="334"/>
        <v>42490.733530092592</v>
      </c>
      <c r="V3580">
        <f t="shared" si="335"/>
        <v>2016</v>
      </c>
    </row>
    <row r="3581" spans="1:22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22">
        <f t="shared" si="332"/>
        <v>42460.720555555556</v>
      </c>
      <c r="K3581">
        <v>1456856256</v>
      </c>
      <c r="L3581" s="22">
        <f t="shared" si="333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330"/>
        <v>100</v>
      </c>
      <c r="R3581">
        <f t="shared" si="331"/>
        <v>35.71</v>
      </c>
      <c r="S3581" t="s">
        <v>8315</v>
      </c>
      <c r="T3581" t="s">
        <v>8316</v>
      </c>
      <c r="U3581" s="19">
        <f t="shared" si="334"/>
        <v>42460.720555555556</v>
      </c>
      <c r="V3581">
        <f t="shared" si="335"/>
        <v>2016</v>
      </c>
    </row>
    <row r="3582" spans="1:22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22">
        <f t="shared" si="332"/>
        <v>42064.207638888889</v>
      </c>
      <c r="K3582">
        <v>1421900022</v>
      </c>
      <c r="L3582" s="22">
        <f t="shared" si="333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330"/>
        <v>114</v>
      </c>
      <c r="R3582">
        <f t="shared" si="331"/>
        <v>37.96</v>
      </c>
      <c r="S3582" t="s">
        <v>8315</v>
      </c>
      <c r="T3582" t="s">
        <v>8316</v>
      </c>
      <c r="U3582" s="19">
        <f t="shared" si="334"/>
        <v>42064.207638888889</v>
      </c>
      <c r="V3582">
        <f t="shared" si="335"/>
        <v>2015</v>
      </c>
    </row>
    <row r="3583" spans="1:22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22">
        <f t="shared" si="332"/>
        <v>41850.471180555556</v>
      </c>
      <c r="K3583">
        <v>1405509510</v>
      </c>
      <c r="L3583" s="22">
        <f t="shared" si="333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330"/>
        <v>100</v>
      </c>
      <c r="R3583">
        <f t="shared" si="331"/>
        <v>33.33</v>
      </c>
      <c r="S3583" t="s">
        <v>8315</v>
      </c>
      <c r="T3583" t="s">
        <v>8316</v>
      </c>
      <c r="U3583" s="19">
        <f t="shared" si="334"/>
        <v>41850.471180555556</v>
      </c>
      <c r="V3583">
        <f t="shared" si="335"/>
        <v>2014</v>
      </c>
    </row>
    <row r="3584" spans="1:22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22">
        <f t="shared" si="332"/>
        <v>42465.095856481479</v>
      </c>
      <c r="K3584">
        <v>1458613082</v>
      </c>
      <c r="L3584" s="22">
        <f t="shared" si="333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330"/>
        <v>287</v>
      </c>
      <c r="R3584">
        <f t="shared" si="331"/>
        <v>58.57</v>
      </c>
      <c r="S3584" t="s">
        <v>8315</v>
      </c>
      <c r="T3584" t="s">
        <v>8316</v>
      </c>
      <c r="U3584" s="19">
        <f t="shared" si="334"/>
        <v>42465.095856481479</v>
      </c>
      <c r="V3584">
        <f t="shared" si="335"/>
        <v>2016</v>
      </c>
    </row>
    <row r="3585" spans="1:22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22">
        <f t="shared" si="332"/>
        <v>42478.384317129632</v>
      </c>
      <c r="K3585">
        <v>1455790405</v>
      </c>
      <c r="L3585" s="22">
        <f t="shared" si="333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330"/>
        <v>109</v>
      </c>
      <c r="R3585">
        <f t="shared" si="331"/>
        <v>135.63</v>
      </c>
      <c r="S3585" t="s">
        <v>8315</v>
      </c>
      <c r="T3585" t="s">
        <v>8316</v>
      </c>
      <c r="U3585" s="19">
        <f t="shared" si="334"/>
        <v>42478.384317129632</v>
      </c>
      <c r="V3585">
        <f t="shared" si="335"/>
        <v>2016</v>
      </c>
    </row>
    <row r="3586" spans="1:22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22">
        <f t="shared" si="332"/>
        <v>42198.316481481481</v>
      </c>
      <c r="K3586">
        <v>1434180944</v>
      </c>
      <c r="L3586" s="22">
        <f t="shared" si="333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ref="Q3586:Q3649" si="336">ROUND(E3586/D3586*100,0)</f>
        <v>116</v>
      </c>
      <c r="R3586">
        <f t="shared" ref="R3586:R3649" si="337">IFERROR(ROUND(E3586/N3586,2),0)</f>
        <v>30.94</v>
      </c>
      <c r="S3586" t="s">
        <v>8315</v>
      </c>
      <c r="T3586" t="s">
        <v>8316</v>
      </c>
      <c r="U3586" s="19">
        <f t="shared" si="334"/>
        <v>42198.316481481481</v>
      </c>
      <c r="V3586">
        <f t="shared" si="335"/>
        <v>2015</v>
      </c>
    </row>
    <row r="3587" spans="1:22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22">
        <f t="shared" ref="J3587:J3650" si="338">(((I3587/60)/60)/24)+DATE(1970,1,1)</f>
        <v>41994.716319444444</v>
      </c>
      <c r="K3587">
        <v>1416589890</v>
      </c>
      <c r="L3587" s="22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si="336"/>
        <v>119</v>
      </c>
      <c r="R3587">
        <f t="shared" si="337"/>
        <v>176.09</v>
      </c>
      <c r="S3587" t="s">
        <v>8315</v>
      </c>
      <c r="T3587" t="s">
        <v>8316</v>
      </c>
      <c r="U3587" s="19">
        <f t="shared" ref="U3587:U3650" si="340">(((I3587/60)/60)/24)+DATE(1970,1,1)</f>
        <v>41994.716319444444</v>
      </c>
      <c r="V3587">
        <f t="shared" ref="V3587:V3650" si="341">YEAR(L3587)</f>
        <v>2014</v>
      </c>
    </row>
    <row r="3588" spans="1:22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22">
        <f t="shared" si="338"/>
        <v>42636.697569444441</v>
      </c>
      <c r="K3588">
        <v>1469465070</v>
      </c>
      <c r="L3588" s="22">
        <f t="shared" si="339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336"/>
        <v>109</v>
      </c>
      <c r="R3588">
        <f t="shared" si="337"/>
        <v>151.97999999999999</v>
      </c>
      <c r="S3588" t="s">
        <v>8315</v>
      </c>
      <c r="T3588" t="s">
        <v>8316</v>
      </c>
      <c r="U3588" s="19">
        <f t="shared" si="340"/>
        <v>42636.697569444441</v>
      </c>
      <c r="V3588">
        <f t="shared" si="341"/>
        <v>2016</v>
      </c>
    </row>
    <row r="3589" spans="1:22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22">
        <f t="shared" si="338"/>
        <v>42548.791666666672</v>
      </c>
      <c r="K3589">
        <v>1463144254</v>
      </c>
      <c r="L3589" s="22">
        <f t="shared" si="339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336"/>
        <v>127</v>
      </c>
      <c r="R3589">
        <f t="shared" si="337"/>
        <v>22.61</v>
      </c>
      <c r="S3589" t="s">
        <v>8315</v>
      </c>
      <c r="T3589" t="s">
        <v>8316</v>
      </c>
      <c r="U3589" s="19">
        <f t="shared" si="340"/>
        <v>42548.791666666672</v>
      </c>
      <c r="V3589">
        <f t="shared" si="341"/>
        <v>2016</v>
      </c>
    </row>
    <row r="3590" spans="1:22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22">
        <f t="shared" si="338"/>
        <v>42123.958333333328</v>
      </c>
      <c r="K3590">
        <v>1428436410</v>
      </c>
      <c r="L3590" s="22">
        <f t="shared" si="339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336"/>
        <v>101</v>
      </c>
      <c r="R3590">
        <f t="shared" si="337"/>
        <v>18.27</v>
      </c>
      <c r="S3590" t="s">
        <v>8315</v>
      </c>
      <c r="T3590" t="s">
        <v>8316</v>
      </c>
      <c r="U3590" s="19">
        <f t="shared" si="340"/>
        <v>42123.958333333328</v>
      </c>
      <c r="V3590">
        <f t="shared" si="341"/>
        <v>2015</v>
      </c>
    </row>
    <row r="3591" spans="1:22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22">
        <f t="shared" si="338"/>
        <v>42150.647534722222</v>
      </c>
      <c r="K3591">
        <v>1430494347</v>
      </c>
      <c r="L3591" s="22">
        <f t="shared" si="339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336"/>
        <v>128</v>
      </c>
      <c r="R3591">
        <f t="shared" si="337"/>
        <v>82.26</v>
      </c>
      <c r="S3591" t="s">
        <v>8315</v>
      </c>
      <c r="T3591" t="s">
        <v>8316</v>
      </c>
      <c r="U3591" s="19">
        <f t="shared" si="340"/>
        <v>42150.647534722222</v>
      </c>
      <c r="V3591">
        <f t="shared" si="341"/>
        <v>2015</v>
      </c>
    </row>
    <row r="3592" spans="1:22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22">
        <f t="shared" si="338"/>
        <v>41932.333726851852</v>
      </c>
      <c r="K3592">
        <v>1411200034</v>
      </c>
      <c r="L3592" s="22">
        <f t="shared" si="339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336"/>
        <v>100</v>
      </c>
      <c r="R3592">
        <f t="shared" si="337"/>
        <v>68.53</v>
      </c>
      <c r="S3592" t="s">
        <v>8315</v>
      </c>
      <c r="T3592" t="s">
        <v>8316</v>
      </c>
      <c r="U3592" s="19">
        <f t="shared" si="340"/>
        <v>41932.333726851852</v>
      </c>
      <c r="V3592">
        <f t="shared" si="341"/>
        <v>2014</v>
      </c>
    </row>
    <row r="3593" spans="1:22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22">
        <f t="shared" si="338"/>
        <v>42028.207638888889</v>
      </c>
      <c r="K3593">
        <v>1419979544</v>
      </c>
      <c r="L3593" s="22">
        <f t="shared" si="339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336"/>
        <v>175</v>
      </c>
      <c r="R3593">
        <f t="shared" si="337"/>
        <v>68.06</v>
      </c>
      <c r="S3593" t="s">
        <v>8315</v>
      </c>
      <c r="T3593" t="s">
        <v>8316</v>
      </c>
      <c r="U3593" s="19">
        <f t="shared" si="340"/>
        <v>42028.207638888889</v>
      </c>
      <c r="V3593">
        <f t="shared" si="341"/>
        <v>2014</v>
      </c>
    </row>
    <row r="3594" spans="1:22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22">
        <f t="shared" si="338"/>
        <v>42046.207638888889</v>
      </c>
      <c r="K3594">
        <v>1418673307</v>
      </c>
      <c r="L3594" s="22">
        <f t="shared" si="339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336"/>
        <v>127</v>
      </c>
      <c r="R3594">
        <f t="shared" si="337"/>
        <v>72.709999999999994</v>
      </c>
      <c r="S3594" t="s">
        <v>8315</v>
      </c>
      <c r="T3594" t="s">
        <v>8316</v>
      </c>
      <c r="U3594" s="19">
        <f t="shared" si="340"/>
        <v>42046.207638888889</v>
      </c>
      <c r="V3594">
        <f t="shared" si="341"/>
        <v>2014</v>
      </c>
    </row>
    <row r="3595" spans="1:22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22">
        <f t="shared" si="338"/>
        <v>42009.851388888885</v>
      </c>
      <c r="K3595">
        <v>1417469639</v>
      </c>
      <c r="L3595" s="22">
        <f t="shared" si="339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336"/>
        <v>111</v>
      </c>
      <c r="R3595">
        <f t="shared" si="337"/>
        <v>77.19</v>
      </c>
      <c r="S3595" t="s">
        <v>8315</v>
      </c>
      <c r="T3595" t="s">
        <v>8316</v>
      </c>
      <c r="U3595" s="19">
        <f t="shared" si="340"/>
        <v>42009.851388888885</v>
      </c>
      <c r="V3595">
        <f t="shared" si="341"/>
        <v>2014</v>
      </c>
    </row>
    <row r="3596" spans="1:22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22">
        <f t="shared" si="338"/>
        <v>42617.066921296297</v>
      </c>
      <c r="K3596">
        <v>1470792982</v>
      </c>
      <c r="L3596" s="22">
        <f t="shared" si="339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336"/>
        <v>126</v>
      </c>
      <c r="R3596">
        <f t="shared" si="337"/>
        <v>55.97</v>
      </c>
      <c r="S3596" t="s">
        <v>8315</v>
      </c>
      <c r="T3596" t="s">
        <v>8316</v>
      </c>
      <c r="U3596" s="19">
        <f t="shared" si="340"/>
        <v>42617.066921296297</v>
      </c>
      <c r="V3596">
        <f t="shared" si="341"/>
        <v>2016</v>
      </c>
    </row>
    <row r="3597" spans="1:22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22">
        <f t="shared" si="338"/>
        <v>42076.290972222225</v>
      </c>
      <c r="K3597">
        <v>1423959123</v>
      </c>
      <c r="L3597" s="22">
        <f t="shared" si="339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336"/>
        <v>119</v>
      </c>
      <c r="R3597">
        <f t="shared" si="337"/>
        <v>49.69</v>
      </c>
      <c r="S3597" t="s">
        <v>8315</v>
      </c>
      <c r="T3597" t="s">
        <v>8316</v>
      </c>
      <c r="U3597" s="19">
        <f t="shared" si="340"/>
        <v>42076.290972222225</v>
      </c>
      <c r="V3597">
        <f t="shared" si="341"/>
        <v>2015</v>
      </c>
    </row>
    <row r="3598" spans="1:22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22">
        <f t="shared" si="338"/>
        <v>41877.715069444443</v>
      </c>
      <c r="K3598">
        <v>1407258582</v>
      </c>
      <c r="L3598" s="22">
        <f t="shared" si="339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336"/>
        <v>108</v>
      </c>
      <c r="R3598">
        <f t="shared" si="337"/>
        <v>79</v>
      </c>
      <c r="S3598" t="s">
        <v>8315</v>
      </c>
      <c r="T3598" t="s">
        <v>8316</v>
      </c>
      <c r="U3598" s="19">
        <f t="shared" si="340"/>
        <v>41877.715069444443</v>
      </c>
      <c r="V3598">
        <f t="shared" si="341"/>
        <v>2014</v>
      </c>
    </row>
    <row r="3599" spans="1:22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22">
        <f t="shared" si="338"/>
        <v>42432.249305555553</v>
      </c>
      <c r="K3599">
        <v>1455717790</v>
      </c>
      <c r="L3599" s="22">
        <f t="shared" si="339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336"/>
        <v>103</v>
      </c>
      <c r="R3599">
        <f t="shared" si="337"/>
        <v>77.73</v>
      </c>
      <c r="S3599" t="s">
        <v>8315</v>
      </c>
      <c r="T3599" t="s">
        <v>8316</v>
      </c>
      <c r="U3599" s="19">
        <f t="shared" si="340"/>
        <v>42432.249305555553</v>
      </c>
      <c r="V3599">
        <f t="shared" si="341"/>
        <v>2016</v>
      </c>
    </row>
    <row r="3600" spans="1:22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22">
        <f t="shared" si="338"/>
        <v>41885.207638888889</v>
      </c>
      <c r="K3600">
        <v>1408129822</v>
      </c>
      <c r="L3600" s="22">
        <f t="shared" si="339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336"/>
        <v>110</v>
      </c>
      <c r="R3600">
        <f t="shared" si="337"/>
        <v>40.78</v>
      </c>
      <c r="S3600" t="s">
        <v>8315</v>
      </c>
      <c r="T3600" t="s">
        <v>8316</v>
      </c>
      <c r="U3600" s="19">
        <f t="shared" si="340"/>
        <v>41885.207638888889</v>
      </c>
      <c r="V3600">
        <f t="shared" si="341"/>
        <v>2014</v>
      </c>
    </row>
    <row r="3601" spans="1:22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22">
        <f t="shared" si="338"/>
        <v>42246</v>
      </c>
      <c r="K3601">
        <v>1438715077</v>
      </c>
      <c r="L3601" s="22">
        <f t="shared" si="339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336"/>
        <v>202</v>
      </c>
      <c r="R3601">
        <f t="shared" si="337"/>
        <v>59.41</v>
      </c>
      <c r="S3601" t="s">
        <v>8315</v>
      </c>
      <c r="T3601" t="s">
        <v>8316</v>
      </c>
      <c r="U3601" s="19">
        <f t="shared" si="340"/>
        <v>42246</v>
      </c>
      <c r="V3601">
        <f t="shared" si="341"/>
        <v>2015</v>
      </c>
    </row>
    <row r="3602" spans="1:22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22">
        <f t="shared" si="338"/>
        <v>42656.849120370374</v>
      </c>
      <c r="K3602">
        <v>1473970964</v>
      </c>
      <c r="L3602" s="22">
        <f t="shared" si="339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336"/>
        <v>130</v>
      </c>
      <c r="R3602">
        <f t="shared" si="337"/>
        <v>3.25</v>
      </c>
      <c r="S3602" t="s">
        <v>8315</v>
      </c>
      <c r="T3602" t="s">
        <v>8316</v>
      </c>
      <c r="U3602" s="19">
        <f t="shared" si="340"/>
        <v>42656.849120370374</v>
      </c>
      <c r="V3602">
        <f t="shared" si="341"/>
        <v>2016</v>
      </c>
    </row>
    <row r="3603" spans="1:22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22">
        <f t="shared" si="338"/>
        <v>42020.99863425926</v>
      </c>
      <c r="K3603">
        <v>1418860682</v>
      </c>
      <c r="L3603" s="22">
        <f t="shared" si="339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336"/>
        <v>104</v>
      </c>
      <c r="R3603">
        <f t="shared" si="337"/>
        <v>39.380000000000003</v>
      </c>
      <c r="S3603" t="s">
        <v>8315</v>
      </c>
      <c r="T3603" t="s">
        <v>8316</v>
      </c>
      <c r="U3603" s="19">
        <f t="shared" si="340"/>
        <v>42020.99863425926</v>
      </c>
      <c r="V3603">
        <f t="shared" si="341"/>
        <v>2014</v>
      </c>
    </row>
    <row r="3604" spans="1:22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22">
        <f t="shared" si="338"/>
        <v>42507.894432870366</v>
      </c>
      <c r="K3604">
        <v>1458336479</v>
      </c>
      <c r="L3604" s="22">
        <f t="shared" si="339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336"/>
        <v>100</v>
      </c>
      <c r="R3604">
        <f t="shared" si="337"/>
        <v>81.67</v>
      </c>
      <c r="S3604" t="s">
        <v>8315</v>
      </c>
      <c r="T3604" t="s">
        <v>8316</v>
      </c>
      <c r="U3604" s="19">
        <f t="shared" si="340"/>
        <v>42507.894432870366</v>
      </c>
      <c r="V3604">
        <f t="shared" si="341"/>
        <v>2016</v>
      </c>
    </row>
    <row r="3605" spans="1:22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22">
        <f t="shared" si="338"/>
        <v>42313.906018518523</v>
      </c>
      <c r="K3605">
        <v>1444164280</v>
      </c>
      <c r="L3605" s="22">
        <f t="shared" si="339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336"/>
        <v>171</v>
      </c>
      <c r="R3605">
        <f t="shared" si="337"/>
        <v>44.91</v>
      </c>
      <c r="S3605" t="s">
        <v>8315</v>
      </c>
      <c r="T3605" t="s">
        <v>8316</v>
      </c>
      <c r="U3605" s="19">
        <f t="shared" si="340"/>
        <v>42313.906018518523</v>
      </c>
      <c r="V3605">
        <f t="shared" si="341"/>
        <v>2015</v>
      </c>
    </row>
    <row r="3606" spans="1:22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22">
        <f t="shared" si="338"/>
        <v>42489.290972222225</v>
      </c>
      <c r="K3606">
        <v>1461370956</v>
      </c>
      <c r="L3606" s="22">
        <f t="shared" si="339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336"/>
        <v>113</v>
      </c>
      <c r="R3606">
        <f t="shared" si="337"/>
        <v>49.06</v>
      </c>
      <c r="S3606" t="s">
        <v>8315</v>
      </c>
      <c r="T3606" t="s">
        <v>8316</v>
      </c>
      <c r="U3606" s="19">
        <f t="shared" si="340"/>
        <v>42489.290972222225</v>
      </c>
      <c r="V3606">
        <f t="shared" si="341"/>
        <v>2016</v>
      </c>
    </row>
    <row r="3607" spans="1:22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22">
        <f t="shared" si="338"/>
        <v>42413.793124999997</v>
      </c>
      <c r="K3607">
        <v>1452798126</v>
      </c>
      <c r="L3607" s="22">
        <f t="shared" si="339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336"/>
        <v>184</v>
      </c>
      <c r="R3607">
        <f t="shared" si="337"/>
        <v>30.67</v>
      </c>
      <c r="S3607" t="s">
        <v>8315</v>
      </c>
      <c r="T3607" t="s">
        <v>8316</v>
      </c>
      <c r="U3607" s="19">
        <f t="shared" si="340"/>
        <v>42413.793124999997</v>
      </c>
      <c r="V3607">
        <f t="shared" si="341"/>
        <v>2016</v>
      </c>
    </row>
    <row r="3608" spans="1:22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22">
        <f t="shared" si="338"/>
        <v>42596.604826388888</v>
      </c>
      <c r="K3608">
        <v>1468593057</v>
      </c>
      <c r="L3608" s="22">
        <f t="shared" si="339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336"/>
        <v>130</v>
      </c>
      <c r="R3608">
        <f t="shared" si="337"/>
        <v>61.06</v>
      </c>
      <c r="S3608" t="s">
        <v>8315</v>
      </c>
      <c r="T3608" t="s">
        <v>8316</v>
      </c>
      <c r="U3608" s="19">
        <f t="shared" si="340"/>
        <v>42596.604826388888</v>
      </c>
      <c r="V3608">
        <f t="shared" si="341"/>
        <v>2016</v>
      </c>
    </row>
    <row r="3609" spans="1:22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22">
        <f t="shared" si="338"/>
        <v>42353</v>
      </c>
      <c r="K3609">
        <v>1448924882</v>
      </c>
      <c r="L3609" s="22">
        <f t="shared" si="339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336"/>
        <v>105</v>
      </c>
      <c r="R3609">
        <f t="shared" si="337"/>
        <v>29</v>
      </c>
      <c r="S3609" t="s">
        <v>8315</v>
      </c>
      <c r="T3609" t="s">
        <v>8316</v>
      </c>
      <c r="U3609" s="19">
        <f t="shared" si="340"/>
        <v>42353</v>
      </c>
      <c r="V3609">
        <f t="shared" si="341"/>
        <v>2015</v>
      </c>
    </row>
    <row r="3610" spans="1:22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22">
        <f t="shared" si="338"/>
        <v>42538.583333333328</v>
      </c>
      <c r="K3610">
        <v>1463418090</v>
      </c>
      <c r="L3610" s="22">
        <f t="shared" si="339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 t="shared" si="336"/>
        <v>100</v>
      </c>
      <c r="R3610">
        <f t="shared" si="337"/>
        <v>29.63</v>
      </c>
      <c r="S3610" t="s">
        <v>8315</v>
      </c>
      <c r="T3610" t="s">
        <v>8316</v>
      </c>
      <c r="U3610" s="19">
        <f t="shared" si="340"/>
        <v>42538.583333333328</v>
      </c>
      <c r="V3610">
        <f t="shared" si="341"/>
        <v>2016</v>
      </c>
    </row>
    <row r="3611" spans="1:22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22">
        <f t="shared" si="338"/>
        <v>42459.950057870374</v>
      </c>
      <c r="K3611">
        <v>1456789685</v>
      </c>
      <c r="L3611" s="22">
        <f t="shared" si="339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 t="shared" si="336"/>
        <v>153</v>
      </c>
      <c r="R3611">
        <f t="shared" si="337"/>
        <v>143.1</v>
      </c>
      <c r="S3611" t="s">
        <v>8315</v>
      </c>
      <c r="T3611" t="s">
        <v>8316</v>
      </c>
      <c r="U3611" s="19">
        <f t="shared" si="340"/>
        <v>42459.950057870374</v>
      </c>
      <c r="V3611">
        <f t="shared" si="341"/>
        <v>2016</v>
      </c>
    </row>
    <row r="3612" spans="1:22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22">
        <f t="shared" si="338"/>
        <v>42233.432129629626</v>
      </c>
      <c r="K3612">
        <v>1437214936</v>
      </c>
      <c r="L3612" s="22">
        <f t="shared" si="339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336"/>
        <v>162</v>
      </c>
      <c r="R3612">
        <f t="shared" si="337"/>
        <v>52.35</v>
      </c>
      <c r="S3612" t="s">
        <v>8315</v>
      </c>
      <c r="T3612" t="s">
        <v>8316</v>
      </c>
      <c r="U3612" s="19">
        <f t="shared" si="340"/>
        <v>42233.432129629626</v>
      </c>
      <c r="V3612">
        <f t="shared" si="341"/>
        <v>2015</v>
      </c>
    </row>
    <row r="3613" spans="1:22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22">
        <f t="shared" si="338"/>
        <v>42102.370381944449</v>
      </c>
      <c r="K3613">
        <v>1425891201</v>
      </c>
      <c r="L3613" s="22">
        <f t="shared" si="339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336"/>
        <v>136</v>
      </c>
      <c r="R3613">
        <f t="shared" si="337"/>
        <v>66.67</v>
      </c>
      <c r="S3613" t="s">
        <v>8315</v>
      </c>
      <c r="T3613" t="s">
        <v>8316</v>
      </c>
      <c r="U3613" s="19">
        <f t="shared" si="340"/>
        <v>42102.370381944449</v>
      </c>
      <c r="V3613">
        <f t="shared" si="341"/>
        <v>2015</v>
      </c>
    </row>
    <row r="3614" spans="1:22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22">
        <f t="shared" si="338"/>
        <v>41799.726979166669</v>
      </c>
      <c r="K3614">
        <v>1401470811</v>
      </c>
      <c r="L3614" s="22">
        <f t="shared" si="339"/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 t="shared" si="336"/>
        <v>144</v>
      </c>
      <c r="R3614">
        <f t="shared" si="337"/>
        <v>126.67</v>
      </c>
      <c r="S3614" t="s">
        <v>8315</v>
      </c>
      <c r="T3614" t="s">
        <v>8316</v>
      </c>
      <c r="U3614" s="19">
        <f t="shared" si="340"/>
        <v>41799.726979166669</v>
      </c>
      <c r="V3614">
        <f t="shared" si="341"/>
        <v>2014</v>
      </c>
    </row>
    <row r="3615" spans="1:22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22">
        <f t="shared" si="338"/>
        <v>41818.58997685185</v>
      </c>
      <c r="K3615">
        <v>1401372574</v>
      </c>
      <c r="L3615" s="22">
        <f t="shared" si="339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336"/>
        <v>100</v>
      </c>
      <c r="R3615">
        <f t="shared" si="337"/>
        <v>62.5</v>
      </c>
      <c r="S3615" t="s">
        <v>8315</v>
      </c>
      <c r="T3615" t="s">
        <v>8316</v>
      </c>
      <c r="U3615" s="19">
        <f t="shared" si="340"/>
        <v>41818.58997685185</v>
      </c>
      <c r="V3615">
        <f t="shared" si="341"/>
        <v>2014</v>
      </c>
    </row>
    <row r="3616" spans="1:22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22">
        <f t="shared" si="338"/>
        <v>42174.041851851856</v>
      </c>
      <c r="K3616">
        <v>1432083616</v>
      </c>
      <c r="L3616" s="22">
        <f t="shared" si="339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336"/>
        <v>101</v>
      </c>
      <c r="R3616">
        <f t="shared" si="337"/>
        <v>35.49</v>
      </c>
      <c r="S3616" t="s">
        <v>8315</v>
      </c>
      <c r="T3616" t="s">
        <v>8316</v>
      </c>
      <c r="U3616" s="19">
        <f t="shared" si="340"/>
        <v>42174.041851851856</v>
      </c>
      <c r="V3616">
        <f t="shared" si="341"/>
        <v>2015</v>
      </c>
    </row>
    <row r="3617" spans="1:22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22">
        <f t="shared" si="338"/>
        <v>42348.593703703707</v>
      </c>
      <c r="K3617">
        <v>1447164896</v>
      </c>
      <c r="L3617" s="22">
        <f t="shared" si="339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336"/>
        <v>107</v>
      </c>
      <c r="R3617">
        <f t="shared" si="337"/>
        <v>37.08</v>
      </c>
      <c r="S3617" t="s">
        <v>8315</v>
      </c>
      <c r="T3617" t="s">
        <v>8316</v>
      </c>
      <c r="U3617" s="19">
        <f t="shared" si="340"/>
        <v>42348.593703703707</v>
      </c>
      <c r="V3617">
        <f t="shared" si="341"/>
        <v>2015</v>
      </c>
    </row>
    <row r="3618" spans="1:22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22">
        <f t="shared" si="338"/>
        <v>42082.908148148148</v>
      </c>
      <c r="K3618">
        <v>1424213264</v>
      </c>
      <c r="L3618" s="22">
        <f t="shared" si="339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336"/>
        <v>125</v>
      </c>
      <c r="R3618">
        <f t="shared" si="337"/>
        <v>69.33</v>
      </c>
      <c r="S3618" t="s">
        <v>8315</v>
      </c>
      <c r="T3618" t="s">
        <v>8316</v>
      </c>
      <c r="U3618" s="19">
        <f t="shared" si="340"/>
        <v>42082.908148148148</v>
      </c>
      <c r="V3618">
        <f t="shared" si="341"/>
        <v>2015</v>
      </c>
    </row>
    <row r="3619" spans="1:22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22">
        <f t="shared" si="338"/>
        <v>42794</v>
      </c>
      <c r="K3619">
        <v>1486996729</v>
      </c>
      <c r="L3619" s="22">
        <f t="shared" si="339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336"/>
        <v>119</v>
      </c>
      <c r="R3619">
        <f t="shared" si="337"/>
        <v>17.25</v>
      </c>
      <c r="S3619" t="s">
        <v>8315</v>
      </c>
      <c r="T3619" t="s">
        <v>8316</v>
      </c>
      <c r="U3619" s="19">
        <f t="shared" si="340"/>
        <v>42794</v>
      </c>
      <c r="V3619">
        <f t="shared" si="341"/>
        <v>2017</v>
      </c>
    </row>
    <row r="3620" spans="1:22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22">
        <f t="shared" si="338"/>
        <v>42158.627893518518</v>
      </c>
      <c r="K3620">
        <v>1430751850</v>
      </c>
      <c r="L3620" s="22">
        <f t="shared" si="339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336"/>
        <v>101</v>
      </c>
      <c r="R3620">
        <f t="shared" si="337"/>
        <v>36.07</v>
      </c>
      <c r="S3620" t="s">
        <v>8315</v>
      </c>
      <c r="T3620" t="s">
        <v>8316</v>
      </c>
      <c r="U3620" s="19">
        <f t="shared" si="340"/>
        <v>42158.627893518518</v>
      </c>
      <c r="V3620">
        <f t="shared" si="341"/>
        <v>2015</v>
      </c>
    </row>
    <row r="3621" spans="1:22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22">
        <f t="shared" si="338"/>
        <v>42693.916666666672</v>
      </c>
      <c r="K3621">
        <v>1476760226</v>
      </c>
      <c r="L3621" s="22">
        <f t="shared" si="339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 t="shared" si="336"/>
        <v>113</v>
      </c>
      <c r="R3621">
        <f t="shared" si="337"/>
        <v>66.47</v>
      </c>
      <c r="S3621" t="s">
        <v>8315</v>
      </c>
      <c r="T3621" t="s">
        <v>8316</v>
      </c>
      <c r="U3621" s="19">
        <f t="shared" si="340"/>
        <v>42693.916666666672</v>
      </c>
      <c r="V3621">
        <f t="shared" si="341"/>
        <v>2016</v>
      </c>
    </row>
    <row r="3622" spans="1:22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22">
        <f t="shared" si="338"/>
        <v>42068.166666666672</v>
      </c>
      <c r="K3622">
        <v>1422916261</v>
      </c>
      <c r="L3622" s="22">
        <f t="shared" si="339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336"/>
        <v>105</v>
      </c>
      <c r="R3622">
        <f t="shared" si="337"/>
        <v>56.07</v>
      </c>
      <c r="S3622" t="s">
        <v>8315</v>
      </c>
      <c r="T3622" t="s">
        <v>8316</v>
      </c>
      <c r="U3622" s="19">
        <f t="shared" si="340"/>
        <v>42068.166666666672</v>
      </c>
      <c r="V3622">
        <f t="shared" si="341"/>
        <v>2015</v>
      </c>
    </row>
    <row r="3623" spans="1:22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22">
        <f t="shared" si="338"/>
        <v>42643.875</v>
      </c>
      <c r="K3623">
        <v>1473200844</v>
      </c>
      <c r="L3623" s="22">
        <f t="shared" si="339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336"/>
        <v>110</v>
      </c>
      <c r="R3623">
        <f t="shared" si="337"/>
        <v>47.03</v>
      </c>
      <c r="S3623" t="s">
        <v>8315</v>
      </c>
      <c r="T3623" t="s">
        <v>8316</v>
      </c>
      <c r="U3623" s="19">
        <f t="shared" si="340"/>
        <v>42643.875</v>
      </c>
      <c r="V3623">
        <f t="shared" si="341"/>
        <v>2016</v>
      </c>
    </row>
    <row r="3624" spans="1:22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22">
        <f t="shared" si="338"/>
        <v>41910.140972222223</v>
      </c>
      <c r="K3624">
        <v>1409030371</v>
      </c>
      <c r="L3624" s="22">
        <f t="shared" si="339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336"/>
        <v>100</v>
      </c>
      <c r="R3624">
        <f t="shared" si="337"/>
        <v>47.67</v>
      </c>
      <c r="S3624" t="s">
        <v>8315</v>
      </c>
      <c r="T3624" t="s">
        <v>8316</v>
      </c>
      <c r="U3624" s="19">
        <f t="shared" si="340"/>
        <v>41910.140972222223</v>
      </c>
      <c r="V3624">
        <f t="shared" si="341"/>
        <v>2014</v>
      </c>
    </row>
    <row r="3625" spans="1:22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22">
        <f t="shared" si="338"/>
        <v>41846.291666666664</v>
      </c>
      <c r="K3625">
        <v>1404841270</v>
      </c>
      <c r="L3625" s="22">
        <f t="shared" si="339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336"/>
        <v>120</v>
      </c>
      <c r="R3625">
        <f t="shared" si="337"/>
        <v>88.24</v>
      </c>
      <c r="S3625" t="s">
        <v>8315</v>
      </c>
      <c r="T3625" t="s">
        <v>8316</v>
      </c>
      <c r="U3625" s="19">
        <f t="shared" si="340"/>
        <v>41846.291666666664</v>
      </c>
      <c r="V3625">
        <f t="shared" si="341"/>
        <v>2014</v>
      </c>
    </row>
    <row r="3626" spans="1:22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22">
        <f t="shared" si="338"/>
        <v>42605.774189814809</v>
      </c>
      <c r="K3626">
        <v>1466793290</v>
      </c>
      <c r="L3626" s="22">
        <f t="shared" si="339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 t="shared" si="336"/>
        <v>105</v>
      </c>
      <c r="R3626">
        <f t="shared" si="337"/>
        <v>80.72</v>
      </c>
      <c r="S3626" t="s">
        <v>8315</v>
      </c>
      <c r="T3626" t="s">
        <v>8316</v>
      </c>
      <c r="U3626" s="19">
        <f t="shared" si="340"/>
        <v>42605.774189814809</v>
      </c>
      <c r="V3626">
        <f t="shared" si="341"/>
        <v>2016</v>
      </c>
    </row>
    <row r="3627" spans="1:22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22">
        <f t="shared" si="338"/>
        <v>42187.652511574073</v>
      </c>
      <c r="K3627">
        <v>1433259577</v>
      </c>
      <c r="L3627" s="22">
        <f t="shared" si="339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336"/>
        <v>103</v>
      </c>
      <c r="R3627">
        <f t="shared" si="337"/>
        <v>39.49</v>
      </c>
      <c r="S3627" t="s">
        <v>8315</v>
      </c>
      <c r="T3627" t="s">
        <v>8316</v>
      </c>
      <c r="U3627" s="19">
        <f t="shared" si="340"/>
        <v>42187.652511574073</v>
      </c>
      <c r="V3627">
        <f t="shared" si="341"/>
        <v>2015</v>
      </c>
    </row>
    <row r="3628" spans="1:22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22">
        <f t="shared" si="338"/>
        <v>41867.667326388888</v>
      </c>
      <c r="K3628">
        <v>1406390457</v>
      </c>
      <c r="L3628" s="22">
        <f t="shared" si="339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336"/>
        <v>102</v>
      </c>
      <c r="R3628">
        <f t="shared" si="337"/>
        <v>84.85</v>
      </c>
      <c r="S3628" t="s">
        <v>8315</v>
      </c>
      <c r="T3628" t="s">
        <v>8316</v>
      </c>
      <c r="U3628" s="19">
        <f t="shared" si="340"/>
        <v>41867.667326388888</v>
      </c>
      <c r="V3628">
        <f t="shared" si="341"/>
        <v>2014</v>
      </c>
    </row>
    <row r="3629" spans="1:22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22">
        <f t="shared" si="338"/>
        <v>42511.165972222225</v>
      </c>
      <c r="K3629">
        <v>1459446487</v>
      </c>
      <c r="L3629" s="22">
        <f t="shared" si="339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336"/>
        <v>100</v>
      </c>
      <c r="R3629">
        <f t="shared" si="337"/>
        <v>68.97</v>
      </c>
      <c r="S3629" t="s">
        <v>8315</v>
      </c>
      <c r="T3629" t="s">
        <v>8316</v>
      </c>
      <c r="U3629" s="19">
        <f t="shared" si="340"/>
        <v>42511.165972222225</v>
      </c>
      <c r="V3629">
        <f t="shared" si="341"/>
        <v>2016</v>
      </c>
    </row>
    <row r="3630" spans="1:22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9">
        <f t="shared" si="338"/>
        <v>42351.874953703707</v>
      </c>
      <c r="K3630">
        <v>1444852796</v>
      </c>
      <c r="L3630" s="19">
        <f t="shared" si="339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 t="shared" si="336"/>
        <v>0</v>
      </c>
      <c r="R3630">
        <f t="shared" si="337"/>
        <v>0</v>
      </c>
      <c r="S3630" t="s">
        <v>8315</v>
      </c>
      <c r="T3630" t="s">
        <v>8357</v>
      </c>
      <c r="U3630" s="19">
        <f t="shared" si="340"/>
        <v>42351.874953703707</v>
      </c>
      <c r="V3630">
        <f t="shared" si="341"/>
        <v>2015</v>
      </c>
    </row>
    <row r="3631" spans="1:22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9">
        <f t="shared" si="338"/>
        <v>42495.708333333328</v>
      </c>
      <c r="K3631">
        <v>1457403364</v>
      </c>
      <c r="L3631" s="19">
        <f t="shared" si="339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 t="shared" si="336"/>
        <v>0</v>
      </c>
      <c r="R3631">
        <f t="shared" si="337"/>
        <v>1</v>
      </c>
      <c r="S3631" t="s">
        <v>8315</v>
      </c>
      <c r="T3631" t="s">
        <v>8357</v>
      </c>
      <c r="U3631" s="19">
        <f t="shared" si="340"/>
        <v>42495.708333333328</v>
      </c>
      <c r="V3631">
        <f t="shared" si="341"/>
        <v>2016</v>
      </c>
    </row>
    <row r="3632" spans="1:22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9">
        <f t="shared" si="338"/>
        <v>41972.888773148152</v>
      </c>
      <c r="K3632">
        <v>1414700390</v>
      </c>
      <c r="L3632" s="19">
        <f t="shared" si="339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 t="shared" si="336"/>
        <v>0</v>
      </c>
      <c r="R3632">
        <f t="shared" si="337"/>
        <v>1</v>
      </c>
      <c r="S3632" t="s">
        <v>8315</v>
      </c>
      <c r="T3632" t="s">
        <v>8357</v>
      </c>
      <c r="U3632" s="19">
        <f t="shared" si="340"/>
        <v>41972.888773148152</v>
      </c>
      <c r="V3632">
        <f t="shared" si="341"/>
        <v>2014</v>
      </c>
    </row>
    <row r="3633" spans="1:22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9">
        <f t="shared" si="338"/>
        <v>41905.165972222225</v>
      </c>
      <c r="K3633">
        <v>1409335497</v>
      </c>
      <c r="L3633" s="19">
        <f t="shared" si="339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336"/>
        <v>51</v>
      </c>
      <c r="R3633">
        <f t="shared" si="337"/>
        <v>147.88</v>
      </c>
      <c r="S3633" t="s">
        <v>8315</v>
      </c>
      <c r="T3633" t="s">
        <v>8357</v>
      </c>
      <c r="U3633" s="19">
        <f t="shared" si="340"/>
        <v>41905.165972222225</v>
      </c>
      <c r="V3633">
        <f t="shared" si="341"/>
        <v>2014</v>
      </c>
    </row>
    <row r="3634" spans="1:22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9">
        <f t="shared" si="338"/>
        <v>41966.936909722222</v>
      </c>
      <c r="K3634">
        <v>1415053749</v>
      </c>
      <c r="L3634" s="19">
        <f t="shared" si="339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336"/>
        <v>20</v>
      </c>
      <c r="R3634">
        <f t="shared" si="337"/>
        <v>100</v>
      </c>
      <c r="S3634" t="s">
        <v>8315</v>
      </c>
      <c r="T3634" t="s">
        <v>8357</v>
      </c>
      <c r="U3634" s="19">
        <f t="shared" si="340"/>
        <v>41966.936909722222</v>
      </c>
      <c r="V3634">
        <f t="shared" si="341"/>
        <v>2014</v>
      </c>
    </row>
    <row r="3635" spans="1:22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9">
        <f t="shared" si="338"/>
        <v>42693.041666666672</v>
      </c>
      <c r="K3635">
        <v>1475765867</v>
      </c>
      <c r="L3635" s="19">
        <f t="shared" si="339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336"/>
        <v>35</v>
      </c>
      <c r="R3635">
        <f t="shared" si="337"/>
        <v>56.84</v>
      </c>
      <c r="S3635" t="s">
        <v>8315</v>
      </c>
      <c r="T3635" t="s">
        <v>8357</v>
      </c>
      <c r="U3635" s="19">
        <f t="shared" si="340"/>
        <v>42693.041666666672</v>
      </c>
      <c r="V3635">
        <f t="shared" si="341"/>
        <v>2016</v>
      </c>
    </row>
    <row r="3636" spans="1:22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9">
        <f t="shared" si="338"/>
        <v>42749.165972222225</v>
      </c>
      <c r="K3636">
        <v>1480219174</v>
      </c>
      <c r="L3636" s="19">
        <f t="shared" si="339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336"/>
        <v>4</v>
      </c>
      <c r="R3636">
        <f t="shared" si="337"/>
        <v>176.94</v>
      </c>
      <c r="S3636" t="s">
        <v>8315</v>
      </c>
      <c r="T3636" t="s">
        <v>8357</v>
      </c>
      <c r="U3636" s="19">
        <f t="shared" si="340"/>
        <v>42749.165972222225</v>
      </c>
      <c r="V3636">
        <f t="shared" si="341"/>
        <v>2016</v>
      </c>
    </row>
    <row r="3637" spans="1:22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9">
        <f t="shared" si="338"/>
        <v>42480.88282407407</v>
      </c>
      <c r="K3637">
        <v>1458594676</v>
      </c>
      <c r="L3637" s="19">
        <f t="shared" si="339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336"/>
        <v>36</v>
      </c>
      <c r="R3637">
        <f t="shared" si="337"/>
        <v>127.6</v>
      </c>
      <c r="S3637" t="s">
        <v>8315</v>
      </c>
      <c r="T3637" t="s">
        <v>8357</v>
      </c>
      <c r="U3637" s="19">
        <f t="shared" si="340"/>
        <v>42480.88282407407</v>
      </c>
      <c r="V3637">
        <f t="shared" si="341"/>
        <v>2016</v>
      </c>
    </row>
    <row r="3638" spans="1:22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9">
        <f t="shared" si="338"/>
        <v>42261.694780092599</v>
      </c>
      <c r="K3638">
        <v>1439224829</v>
      </c>
      <c r="L3638" s="19">
        <f t="shared" si="339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 t="shared" si="336"/>
        <v>0</v>
      </c>
      <c r="R3638">
        <f t="shared" si="337"/>
        <v>0</v>
      </c>
      <c r="S3638" t="s">
        <v>8315</v>
      </c>
      <c r="T3638" t="s">
        <v>8357</v>
      </c>
      <c r="U3638" s="19">
        <f t="shared" si="340"/>
        <v>42261.694780092599</v>
      </c>
      <c r="V3638">
        <f t="shared" si="341"/>
        <v>2015</v>
      </c>
    </row>
    <row r="3639" spans="1:22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9">
        <f t="shared" si="338"/>
        <v>42005.700636574074</v>
      </c>
      <c r="K3639">
        <v>1417538935</v>
      </c>
      <c r="L3639" s="19">
        <f t="shared" si="339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336"/>
        <v>31</v>
      </c>
      <c r="R3639">
        <f t="shared" si="337"/>
        <v>66.14</v>
      </c>
      <c r="S3639" t="s">
        <v>8315</v>
      </c>
      <c r="T3639" t="s">
        <v>8357</v>
      </c>
      <c r="U3639" s="19">
        <f t="shared" si="340"/>
        <v>42005.700636574074</v>
      </c>
      <c r="V3639">
        <f t="shared" si="341"/>
        <v>2014</v>
      </c>
    </row>
    <row r="3640" spans="1:22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9">
        <f t="shared" si="338"/>
        <v>42113.631157407406</v>
      </c>
      <c r="K3640">
        <v>1424275732</v>
      </c>
      <c r="L3640" s="19">
        <f t="shared" si="339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336"/>
        <v>7</v>
      </c>
      <c r="R3640">
        <f t="shared" si="337"/>
        <v>108</v>
      </c>
      <c r="S3640" t="s">
        <v>8315</v>
      </c>
      <c r="T3640" t="s">
        <v>8357</v>
      </c>
      <c r="U3640" s="19">
        <f t="shared" si="340"/>
        <v>42113.631157407406</v>
      </c>
      <c r="V3640">
        <f t="shared" si="341"/>
        <v>2015</v>
      </c>
    </row>
    <row r="3641" spans="1:22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9">
        <f t="shared" si="338"/>
        <v>42650.632638888885</v>
      </c>
      <c r="K3641">
        <v>1470672906</v>
      </c>
      <c r="L3641" s="19">
        <f t="shared" si="339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 t="shared" si="336"/>
        <v>0</v>
      </c>
      <c r="R3641">
        <f t="shared" si="337"/>
        <v>1</v>
      </c>
      <c r="S3641" t="s">
        <v>8315</v>
      </c>
      <c r="T3641" t="s">
        <v>8357</v>
      </c>
      <c r="U3641" s="19">
        <f t="shared" si="340"/>
        <v>42650.632638888885</v>
      </c>
      <c r="V3641">
        <f t="shared" si="341"/>
        <v>2016</v>
      </c>
    </row>
    <row r="3642" spans="1:22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9">
        <f t="shared" si="338"/>
        <v>42134.781597222223</v>
      </c>
      <c r="K3642">
        <v>1428691530</v>
      </c>
      <c r="L3642" s="19">
        <f t="shared" si="339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336"/>
        <v>6</v>
      </c>
      <c r="R3642">
        <f t="shared" si="337"/>
        <v>18.329999999999998</v>
      </c>
      <c r="S3642" t="s">
        <v>8315</v>
      </c>
      <c r="T3642" t="s">
        <v>8357</v>
      </c>
      <c r="U3642" s="19">
        <f t="shared" si="340"/>
        <v>42134.781597222223</v>
      </c>
      <c r="V3642">
        <f t="shared" si="341"/>
        <v>2015</v>
      </c>
    </row>
    <row r="3643" spans="1:22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9">
        <f t="shared" si="338"/>
        <v>41917.208333333336</v>
      </c>
      <c r="K3643">
        <v>1410966179</v>
      </c>
      <c r="L3643" s="19">
        <f t="shared" si="339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 t="shared" si="336"/>
        <v>0</v>
      </c>
      <c r="R3643">
        <f t="shared" si="337"/>
        <v>0</v>
      </c>
      <c r="S3643" t="s">
        <v>8315</v>
      </c>
      <c r="T3643" t="s">
        <v>8357</v>
      </c>
      <c r="U3643" s="19">
        <f t="shared" si="340"/>
        <v>41917.208333333336</v>
      </c>
      <c r="V3643">
        <f t="shared" si="341"/>
        <v>2014</v>
      </c>
    </row>
    <row r="3644" spans="1:22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9">
        <f t="shared" si="338"/>
        <v>42338.708333333328</v>
      </c>
      <c r="K3644">
        <v>1445369727</v>
      </c>
      <c r="L3644" s="19">
        <f t="shared" si="339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336"/>
        <v>2</v>
      </c>
      <c r="R3644">
        <f t="shared" si="337"/>
        <v>7.5</v>
      </c>
      <c r="S3644" t="s">
        <v>8315</v>
      </c>
      <c r="T3644" t="s">
        <v>8357</v>
      </c>
      <c r="U3644" s="19">
        <f t="shared" si="340"/>
        <v>42338.708333333328</v>
      </c>
      <c r="V3644">
        <f t="shared" si="341"/>
        <v>2015</v>
      </c>
    </row>
    <row r="3645" spans="1:22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9">
        <f t="shared" si="338"/>
        <v>42325.185636574075</v>
      </c>
      <c r="K3645">
        <v>1444274839</v>
      </c>
      <c r="L3645" s="19">
        <f t="shared" si="339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 t="shared" si="336"/>
        <v>0</v>
      </c>
      <c r="R3645">
        <f t="shared" si="337"/>
        <v>0</v>
      </c>
      <c r="S3645" t="s">
        <v>8315</v>
      </c>
      <c r="T3645" t="s">
        <v>8357</v>
      </c>
      <c r="U3645" s="19">
        <f t="shared" si="340"/>
        <v>42325.185636574075</v>
      </c>
      <c r="V3645">
        <f t="shared" si="341"/>
        <v>2015</v>
      </c>
    </row>
    <row r="3646" spans="1:22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9">
        <f t="shared" si="338"/>
        <v>42437.207638888889</v>
      </c>
      <c r="K3646">
        <v>1454996887</v>
      </c>
      <c r="L3646" s="19">
        <f t="shared" si="339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336"/>
        <v>16</v>
      </c>
      <c r="R3646">
        <f t="shared" si="337"/>
        <v>68.42</v>
      </c>
      <c r="S3646" t="s">
        <v>8315</v>
      </c>
      <c r="T3646" t="s">
        <v>8357</v>
      </c>
      <c r="U3646" s="19">
        <f t="shared" si="340"/>
        <v>42437.207638888889</v>
      </c>
      <c r="V3646">
        <f t="shared" si="341"/>
        <v>2016</v>
      </c>
    </row>
    <row r="3647" spans="1:22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9">
        <f t="shared" si="338"/>
        <v>42696.012013888889</v>
      </c>
      <c r="K3647">
        <v>1477178238</v>
      </c>
      <c r="L3647" s="19">
        <f t="shared" si="339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 t="shared" si="336"/>
        <v>0</v>
      </c>
      <c r="R3647">
        <f t="shared" si="337"/>
        <v>1</v>
      </c>
      <c r="S3647" t="s">
        <v>8315</v>
      </c>
      <c r="T3647" t="s">
        <v>8357</v>
      </c>
      <c r="U3647" s="19">
        <f t="shared" si="340"/>
        <v>42696.012013888889</v>
      </c>
      <c r="V3647">
        <f t="shared" si="341"/>
        <v>2016</v>
      </c>
    </row>
    <row r="3648" spans="1:22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9">
        <f t="shared" si="338"/>
        <v>42171.979166666672</v>
      </c>
      <c r="K3648">
        <v>1431770802</v>
      </c>
      <c r="L3648" s="19">
        <f t="shared" si="339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336"/>
        <v>5</v>
      </c>
      <c r="R3648">
        <f t="shared" si="337"/>
        <v>60.13</v>
      </c>
      <c r="S3648" t="s">
        <v>8315</v>
      </c>
      <c r="T3648" t="s">
        <v>8357</v>
      </c>
      <c r="U3648" s="19">
        <f t="shared" si="340"/>
        <v>42171.979166666672</v>
      </c>
      <c r="V3648">
        <f t="shared" si="341"/>
        <v>2015</v>
      </c>
    </row>
    <row r="3649" spans="1:22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9">
        <f t="shared" si="338"/>
        <v>42643.749155092592</v>
      </c>
      <c r="K3649">
        <v>1471370327</v>
      </c>
      <c r="L3649" s="19">
        <f t="shared" si="339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336"/>
        <v>6</v>
      </c>
      <c r="R3649">
        <f t="shared" si="337"/>
        <v>15</v>
      </c>
      <c r="S3649" t="s">
        <v>8315</v>
      </c>
      <c r="T3649" t="s">
        <v>8357</v>
      </c>
      <c r="U3649" s="19">
        <f t="shared" si="340"/>
        <v>42643.749155092592</v>
      </c>
      <c r="V3649">
        <f t="shared" si="341"/>
        <v>2016</v>
      </c>
    </row>
    <row r="3650" spans="1:22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22">
        <f t="shared" si="338"/>
        <v>41917.292187500003</v>
      </c>
      <c r="K3650">
        <v>1409900445</v>
      </c>
      <c r="L3650" s="22">
        <f t="shared" si="339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ref="Q3650:Q3713" si="342">ROUND(E3650/D3650*100,0)</f>
        <v>100</v>
      </c>
      <c r="R3650">
        <f t="shared" ref="R3650:R3713" si="343">IFERROR(ROUND(E3650/N3650,2),0)</f>
        <v>550.04</v>
      </c>
      <c r="S3650" t="s">
        <v>8315</v>
      </c>
      <c r="T3650" t="s">
        <v>8316</v>
      </c>
      <c r="U3650" s="19">
        <f t="shared" si="340"/>
        <v>41917.292187500003</v>
      </c>
      <c r="V3650">
        <f t="shared" si="341"/>
        <v>2014</v>
      </c>
    </row>
    <row r="3651" spans="1:22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22">
        <f t="shared" ref="J3651:J3714" si="344">(((I3651/60)/60)/24)+DATE(1970,1,1)</f>
        <v>41806.712893518517</v>
      </c>
      <c r="K3651">
        <v>1400691994</v>
      </c>
      <c r="L3651" s="22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si="342"/>
        <v>104</v>
      </c>
      <c r="R3651">
        <f t="shared" si="343"/>
        <v>97.5</v>
      </c>
      <c r="S3651" t="s">
        <v>8315</v>
      </c>
      <c r="T3651" t="s">
        <v>8316</v>
      </c>
      <c r="U3651" s="19">
        <f t="shared" ref="U3651:U3714" si="346">(((I3651/60)/60)/24)+DATE(1970,1,1)</f>
        <v>41806.712893518517</v>
      </c>
      <c r="V3651">
        <f t="shared" ref="V3651:V3714" si="347">YEAR(L3651)</f>
        <v>2014</v>
      </c>
    </row>
    <row r="3652" spans="1:22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22">
        <f t="shared" si="344"/>
        <v>42402.478981481487</v>
      </c>
      <c r="K3652">
        <v>1452598184</v>
      </c>
      <c r="L3652" s="22">
        <f t="shared" si="345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342"/>
        <v>100</v>
      </c>
      <c r="R3652">
        <f t="shared" si="343"/>
        <v>29.41</v>
      </c>
      <c r="S3652" t="s">
        <v>8315</v>
      </c>
      <c r="T3652" t="s">
        <v>8316</v>
      </c>
      <c r="U3652" s="19">
        <f t="shared" si="346"/>
        <v>42402.478981481487</v>
      </c>
      <c r="V3652">
        <f t="shared" si="347"/>
        <v>2016</v>
      </c>
    </row>
    <row r="3653" spans="1:22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22">
        <f t="shared" si="344"/>
        <v>41861.665972222225</v>
      </c>
      <c r="K3653">
        <v>1404833442</v>
      </c>
      <c r="L3653" s="22">
        <f t="shared" si="345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342"/>
        <v>104</v>
      </c>
      <c r="R3653">
        <f t="shared" si="343"/>
        <v>57.78</v>
      </c>
      <c r="S3653" t="s">
        <v>8315</v>
      </c>
      <c r="T3653" t="s">
        <v>8316</v>
      </c>
      <c r="U3653" s="19">
        <f t="shared" si="346"/>
        <v>41861.665972222225</v>
      </c>
      <c r="V3653">
        <f t="shared" si="347"/>
        <v>2014</v>
      </c>
    </row>
    <row r="3654" spans="1:22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22">
        <f t="shared" si="344"/>
        <v>42607.165972222225</v>
      </c>
      <c r="K3654">
        <v>1471188502</v>
      </c>
      <c r="L3654" s="22">
        <f t="shared" si="345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342"/>
        <v>251</v>
      </c>
      <c r="R3654">
        <f t="shared" si="343"/>
        <v>44.24</v>
      </c>
      <c r="S3654" t="s">
        <v>8315</v>
      </c>
      <c r="T3654" t="s">
        <v>8316</v>
      </c>
      <c r="U3654" s="19">
        <f t="shared" si="346"/>
        <v>42607.165972222225</v>
      </c>
      <c r="V3654">
        <f t="shared" si="347"/>
        <v>2016</v>
      </c>
    </row>
    <row r="3655" spans="1:22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22">
        <f t="shared" si="344"/>
        <v>42221.363506944443</v>
      </c>
      <c r="K3655">
        <v>1436172207</v>
      </c>
      <c r="L3655" s="22">
        <f t="shared" si="345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342"/>
        <v>101</v>
      </c>
      <c r="R3655">
        <f t="shared" si="343"/>
        <v>60.91</v>
      </c>
      <c r="S3655" t="s">
        <v>8315</v>
      </c>
      <c r="T3655" t="s">
        <v>8316</v>
      </c>
      <c r="U3655" s="19">
        <f t="shared" si="346"/>
        <v>42221.363506944443</v>
      </c>
      <c r="V3655">
        <f t="shared" si="347"/>
        <v>2015</v>
      </c>
    </row>
    <row r="3656" spans="1:22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22">
        <f t="shared" si="344"/>
        <v>42463.708333333328</v>
      </c>
      <c r="K3656">
        <v>1457690386</v>
      </c>
      <c r="L3656" s="22">
        <f t="shared" si="345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342"/>
        <v>174</v>
      </c>
      <c r="R3656">
        <f t="shared" si="343"/>
        <v>68.84</v>
      </c>
      <c r="S3656" t="s">
        <v>8315</v>
      </c>
      <c r="T3656" t="s">
        <v>8316</v>
      </c>
      <c r="U3656" s="19">
        <f t="shared" si="346"/>
        <v>42463.708333333328</v>
      </c>
      <c r="V3656">
        <f t="shared" si="347"/>
        <v>2016</v>
      </c>
    </row>
    <row r="3657" spans="1:22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22">
        <f t="shared" si="344"/>
        <v>42203.290972222225</v>
      </c>
      <c r="K3657">
        <v>1434654998</v>
      </c>
      <c r="L3657" s="22">
        <f t="shared" si="345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342"/>
        <v>116</v>
      </c>
      <c r="R3657">
        <f t="shared" si="343"/>
        <v>73.58</v>
      </c>
      <c r="S3657" t="s">
        <v>8315</v>
      </c>
      <c r="T3657" t="s">
        <v>8316</v>
      </c>
      <c r="U3657" s="19">
        <f t="shared" si="346"/>
        <v>42203.290972222225</v>
      </c>
      <c r="V3657">
        <f t="shared" si="347"/>
        <v>2015</v>
      </c>
    </row>
    <row r="3658" spans="1:22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22">
        <f t="shared" si="344"/>
        <v>42767.957638888889</v>
      </c>
      <c r="K3658">
        <v>1483393836</v>
      </c>
      <c r="L3658" s="22">
        <f t="shared" si="345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 t="shared" si="342"/>
        <v>106</v>
      </c>
      <c r="R3658">
        <f t="shared" si="343"/>
        <v>115.02</v>
      </c>
      <c r="S3658" t="s">
        <v>8315</v>
      </c>
      <c r="T3658" t="s">
        <v>8316</v>
      </c>
      <c r="U3658" s="19">
        <f t="shared" si="346"/>
        <v>42767.957638888889</v>
      </c>
      <c r="V3658">
        <f t="shared" si="347"/>
        <v>2017</v>
      </c>
    </row>
    <row r="3659" spans="1:22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22">
        <f t="shared" si="344"/>
        <v>42522.904166666667</v>
      </c>
      <c r="K3659">
        <v>1462806419</v>
      </c>
      <c r="L3659" s="22">
        <f t="shared" si="345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 t="shared" si="342"/>
        <v>111</v>
      </c>
      <c r="R3659">
        <f t="shared" si="343"/>
        <v>110.75</v>
      </c>
      <c r="S3659" t="s">
        <v>8315</v>
      </c>
      <c r="T3659" t="s">
        <v>8316</v>
      </c>
      <c r="U3659" s="19">
        <f t="shared" si="346"/>
        <v>42522.904166666667</v>
      </c>
      <c r="V3659">
        <f t="shared" si="347"/>
        <v>2016</v>
      </c>
    </row>
    <row r="3660" spans="1:22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22">
        <f t="shared" si="344"/>
        <v>41822.165972222225</v>
      </c>
      <c r="K3660">
        <v>1400272580</v>
      </c>
      <c r="L3660" s="22">
        <f t="shared" si="345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342"/>
        <v>101</v>
      </c>
      <c r="R3660">
        <f t="shared" si="343"/>
        <v>75.5</v>
      </c>
      <c r="S3660" t="s">
        <v>8315</v>
      </c>
      <c r="T3660" t="s">
        <v>8316</v>
      </c>
      <c r="U3660" s="19">
        <f t="shared" si="346"/>
        <v>41822.165972222225</v>
      </c>
      <c r="V3660">
        <f t="shared" si="347"/>
        <v>2014</v>
      </c>
    </row>
    <row r="3661" spans="1:22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22">
        <f t="shared" si="344"/>
        <v>42082.610416666663</v>
      </c>
      <c r="K3661">
        <v>1424414350</v>
      </c>
      <c r="L3661" s="22">
        <f t="shared" si="345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342"/>
        <v>102</v>
      </c>
      <c r="R3661">
        <f t="shared" si="343"/>
        <v>235.46</v>
      </c>
      <c r="S3661" t="s">
        <v>8315</v>
      </c>
      <c r="T3661" t="s">
        <v>8316</v>
      </c>
      <c r="U3661" s="19">
        <f t="shared" si="346"/>
        <v>42082.610416666663</v>
      </c>
      <c r="V3661">
        <f t="shared" si="347"/>
        <v>2015</v>
      </c>
    </row>
    <row r="3662" spans="1:22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22">
        <f t="shared" si="344"/>
        <v>41996.881076388891</v>
      </c>
      <c r="K3662">
        <v>1417208925</v>
      </c>
      <c r="L3662" s="22">
        <f t="shared" si="345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342"/>
        <v>100</v>
      </c>
      <c r="R3662">
        <f t="shared" si="343"/>
        <v>11.36</v>
      </c>
      <c r="S3662" t="s">
        <v>8315</v>
      </c>
      <c r="T3662" t="s">
        <v>8316</v>
      </c>
      <c r="U3662" s="19">
        <f t="shared" si="346"/>
        <v>41996.881076388891</v>
      </c>
      <c r="V3662">
        <f t="shared" si="347"/>
        <v>2014</v>
      </c>
    </row>
    <row r="3663" spans="1:22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22">
        <f t="shared" si="344"/>
        <v>42470.166666666672</v>
      </c>
      <c r="K3663">
        <v>1458336672</v>
      </c>
      <c r="L3663" s="22">
        <f t="shared" si="345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342"/>
        <v>111</v>
      </c>
      <c r="R3663">
        <f t="shared" si="343"/>
        <v>92.5</v>
      </c>
      <c r="S3663" t="s">
        <v>8315</v>
      </c>
      <c r="T3663" t="s">
        <v>8316</v>
      </c>
      <c r="U3663" s="19">
        <f t="shared" si="346"/>
        <v>42470.166666666672</v>
      </c>
      <c r="V3663">
        <f t="shared" si="347"/>
        <v>2016</v>
      </c>
    </row>
    <row r="3664" spans="1:22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22">
        <f t="shared" si="344"/>
        <v>42094.178402777776</v>
      </c>
      <c r="K3664">
        <v>1425187014</v>
      </c>
      <c r="L3664" s="22">
        <f t="shared" si="345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342"/>
        <v>101</v>
      </c>
      <c r="R3664">
        <f t="shared" si="343"/>
        <v>202.85</v>
      </c>
      <c r="S3664" t="s">
        <v>8315</v>
      </c>
      <c r="T3664" t="s">
        <v>8316</v>
      </c>
      <c r="U3664" s="19">
        <f t="shared" si="346"/>
        <v>42094.178402777776</v>
      </c>
      <c r="V3664">
        <f t="shared" si="347"/>
        <v>2015</v>
      </c>
    </row>
    <row r="3665" spans="1:22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22">
        <f t="shared" si="344"/>
        <v>42725.493402777778</v>
      </c>
      <c r="K3665">
        <v>1477133430</v>
      </c>
      <c r="L3665" s="22">
        <f t="shared" si="345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342"/>
        <v>104</v>
      </c>
      <c r="R3665">
        <f t="shared" si="343"/>
        <v>26</v>
      </c>
      <c r="S3665" t="s">
        <v>8315</v>
      </c>
      <c r="T3665" t="s">
        <v>8316</v>
      </c>
      <c r="U3665" s="19">
        <f t="shared" si="346"/>
        <v>42725.493402777778</v>
      </c>
      <c r="V3665">
        <f t="shared" si="347"/>
        <v>2016</v>
      </c>
    </row>
    <row r="3666" spans="1:22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22">
        <f t="shared" si="344"/>
        <v>42537.248715277776</v>
      </c>
      <c r="K3666">
        <v>1464847089</v>
      </c>
      <c r="L3666" s="22">
        <f t="shared" si="345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342"/>
        <v>109</v>
      </c>
      <c r="R3666">
        <f t="shared" si="343"/>
        <v>46.05</v>
      </c>
      <c r="S3666" t="s">
        <v>8315</v>
      </c>
      <c r="T3666" t="s">
        <v>8316</v>
      </c>
      <c r="U3666" s="19">
        <f t="shared" si="346"/>
        <v>42537.248715277776</v>
      </c>
      <c r="V3666">
        <f t="shared" si="347"/>
        <v>2016</v>
      </c>
    </row>
    <row r="3667" spans="1:22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22">
        <f t="shared" si="344"/>
        <v>42305.829166666663</v>
      </c>
      <c r="K3667">
        <v>1445109822</v>
      </c>
      <c r="L3667" s="22">
        <f t="shared" si="345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342"/>
        <v>115</v>
      </c>
      <c r="R3667">
        <f t="shared" si="343"/>
        <v>51</v>
      </c>
      <c r="S3667" t="s">
        <v>8315</v>
      </c>
      <c r="T3667" t="s">
        <v>8316</v>
      </c>
      <c r="U3667" s="19">
        <f t="shared" si="346"/>
        <v>42305.829166666663</v>
      </c>
      <c r="V3667">
        <f t="shared" si="347"/>
        <v>2015</v>
      </c>
    </row>
    <row r="3668" spans="1:22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22">
        <f t="shared" si="344"/>
        <v>41844.291666666664</v>
      </c>
      <c r="K3668">
        <v>1404337382</v>
      </c>
      <c r="L3668" s="22">
        <f t="shared" si="345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342"/>
        <v>100</v>
      </c>
      <c r="R3668">
        <f t="shared" si="343"/>
        <v>31.58</v>
      </c>
      <c r="S3668" t="s">
        <v>8315</v>
      </c>
      <c r="T3668" t="s">
        <v>8316</v>
      </c>
      <c r="U3668" s="19">
        <f t="shared" si="346"/>
        <v>41844.291666666664</v>
      </c>
      <c r="V3668">
        <f t="shared" si="347"/>
        <v>2014</v>
      </c>
    </row>
    <row r="3669" spans="1:22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22">
        <f t="shared" si="344"/>
        <v>42203.970127314817</v>
      </c>
      <c r="K3669">
        <v>1434669419</v>
      </c>
      <c r="L3669" s="22">
        <f t="shared" si="345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 t="shared" si="342"/>
        <v>103</v>
      </c>
      <c r="R3669">
        <f t="shared" si="343"/>
        <v>53.36</v>
      </c>
      <c r="S3669" t="s">
        <v>8315</v>
      </c>
      <c r="T3669" t="s">
        <v>8316</v>
      </c>
      <c r="U3669" s="19">
        <f t="shared" si="346"/>
        <v>42203.970127314817</v>
      </c>
      <c r="V3669">
        <f t="shared" si="347"/>
        <v>2015</v>
      </c>
    </row>
    <row r="3670" spans="1:22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22">
        <f t="shared" si="344"/>
        <v>42208.772916666669</v>
      </c>
      <c r="K3670">
        <v>1435670452</v>
      </c>
      <c r="L3670" s="22">
        <f t="shared" si="345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342"/>
        <v>104</v>
      </c>
      <c r="R3670">
        <f t="shared" si="343"/>
        <v>36.96</v>
      </c>
      <c r="S3670" t="s">
        <v>8315</v>
      </c>
      <c r="T3670" t="s">
        <v>8316</v>
      </c>
      <c r="U3670" s="19">
        <f t="shared" si="346"/>
        <v>42208.772916666669</v>
      </c>
      <c r="V3670">
        <f t="shared" si="347"/>
        <v>2015</v>
      </c>
    </row>
    <row r="3671" spans="1:22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22">
        <f t="shared" si="344"/>
        <v>42166.675196759257</v>
      </c>
      <c r="K3671">
        <v>1431447137</v>
      </c>
      <c r="L3671" s="22">
        <f t="shared" si="345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342"/>
        <v>138</v>
      </c>
      <c r="R3671">
        <f t="shared" si="343"/>
        <v>81.290000000000006</v>
      </c>
      <c r="S3671" t="s">
        <v>8315</v>
      </c>
      <c r="T3671" t="s">
        <v>8316</v>
      </c>
      <c r="U3671" s="19">
        <f t="shared" si="346"/>
        <v>42166.675196759257</v>
      </c>
      <c r="V3671">
        <f t="shared" si="347"/>
        <v>2015</v>
      </c>
    </row>
    <row r="3672" spans="1:22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22">
        <f t="shared" si="344"/>
        <v>42155.958333333328</v>
      </c>
      <c r="K3672">
        <v>1431951611</v>
      </c>
      <c r="L3672" s="22">
        <f t="shared" si="345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342"/>
        <v>110</v>
      </c>
      <c r="R3672">
        <f t="shared" si="343"/>
        <v>20.079999999999998</v>
      </c>
      <c r="S3672" t="s">
        <v>8315</v>
      </c>
      <c r="T3672" t="s">
        <v>8316</v>
      </c>
      <c r="U3672" s="19">
        <f t="shared" si="346"/>
        <v>42155.958333333328</v>
      </c>
      <c r="V3672">
        <f t="shared" si="347"/>
        <v>2015</v>
      </c>
    </row>
    <row r="3673" spans="1:22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22">
        <f t="shared" si="344"/>
        <v>41841.165972222225</v>
      </c>
      <c r="K3673">
        <v>1404140667</v>
      </c>
      <c r="L3673" s="22">
        <f t="shared" si="345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342"/>
        <v>101</v>
      </c>
      <c r="R3673">
        <f t="shared" si="343"/>
        <v>88.25</v>
      </c>
      <c r="S3673" t="s">
        <v>8315</v>
      </c>
      <c r="T3673" t="s">
        <v>8316</v>
      </c>
      <c r="U3673" s="19">
        <f t="shared" si="346"/>
        <v>41841.165972222225</v>
      </c>
      <c r="V3673">
        <f t="shared" si="347"/>
        <v>2014</v>
      </c>
    </row>
    <row r="3674" spans="1:22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22">
        <f t="shared" si="344"/>
        <v>41908.946574074071</v>
      </c>
      <c r="K3674">
        <v>1409179384</v>
      </c>
      <c r="L3674" s="22">
        <f t="shared" si="345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342"/>
        <v>102</v>
      </c>
      <c r="R3674">
        <f t="shared" si="343"/>
        <v>53.44</v>
      </c>
      <c r="S3674" t="s">
        <v>8315</v>
      </c>
      <c r="T3674" t="s">
        <v>8316</v>
      </c>
      <c r="U3674" s="19">
        <f t="shared" si="346"/>
        <v>41908.946574074071</v>
      </c>
      <c r="V3674">
        <f t="shared" si="347"/>
        <v>2014</v>
      </c>
    </row>
    <row r="3675" spans="1:22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22">
        <f t="shared" si="344"/>
        <v>41948.536111111112</v>
      </c>
      <c r="K3675">
        <v>1412233497</v>
      </c>
      <c r="L3675" s="22">
        <f t="shared" si="345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342"/>
        <v>114</v>
      </c>
      <c r="R3675">
        <f t="shared" si="343"/>
        <v>39.869999999999997</v>
      </c>
      <c r="S3675" t="s">
        <v>8315</v>
      </c>
      <c r="T3675" t="s">
        <v>8316</v>
      </c>
      <c r="U3675" s="19">
        <f t="shared" si="346"/>
        <v>41948.536111111112</v>
      </c>
      <c r="V3675">
        <f t="shared" si="347"/>
        <v>2014</v>
      </c>
    </row>
    <row r="3676" spans="1:22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22">
        <f t="shared" si="344"/>
        <v>42616.873020833329</v>
      </c>
      <c r="K3676">
        <v>1467752229</v>
      </c>
      <c r="L3676" s="22">
        <f t="shared" si="345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342"/>
        <v>100</v>
      </c>
      <c r="R3676">
        <f t="shared" si="343"/>
        <v>145.16</v>
      </c>
      <c r="S3676" t="s">
        <v>8315</v>
      </c>
      <c r="T3676" t="s">
        <v>8316</v>
      </c>
      <c r="U3676" s="19">
        <f t="shared" si="346"/>
        <v>42616.873020833329</v>
      </c>
      <c r="V3676">
        <f t="shared" si="347"/>
        <v>2016</v>
      </c>
    </row>
    <row r="3677" spans="1:22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22">
        <f t="shared" si="344"/>
        <v>42505.958333333328</v>
      </c>
      <c r="K3677">
        <v>1462285182</v>
      </c>
      <c r="L3677" s="22">
        <f t="shared" si="345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342"/>
        <v>140</v>
      </c>
      <c r="R3677">
        <f t="shared" si="343"/>
        <v>23.33</v>
      </c>
      <c r="S3677" t="s">
        <v>8315</v>
      </c>
      <c r="T3677" t="s">
        <v>8316</v>
      </c>
      <c r="U3677" s="19">
        <f t="shared" si="346"/>
        <v>42505.958333333328</v>
      </c>
      <c r="V3677">
        <f t="shared" si="347"/>
        <v>2016</v>
      </c>
    </row>
    <row r="3678" spans="1:22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22">
        <f t="shared" si="344"/>
        <v>41894.815787037034</v>
      </c>
      <c r="K3678">
        <v>1408995284</v>
      </c>
      <c r="L3678" s="22">
        <f t="shared" si="345"/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342"/>
        <v>129</v>
      </c>
      <c r="R3678">
        <f t="shared" si="343"/>
        <v>64.38</v>
      </c>
      <c r="S3678" t="s">
        <v>8315</v>
      </c>
      <c r="T3678" t="s">
        <v>8316</v>
      </c>
      <c r="U3678" s="19">
        <f t="shared" si="346"/>
        <v>41894.815787037034</v>
      </c>
      <c r="V3678">
        <f t="shared" si="347"/>
        <v>2014</v>
      </c>
    </row>
    <row r="3679" spans="1:22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22">
        <f t="shared" si="344"/>
        <v>41823.165972222225</v>
      </c>
      <c r="K3679">
        <v>1402580818</v>
      </c>
      <c r="L3679" s="22">
        <f t="shared" si="345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 t="shared" si="342"/>
        <v>103</v>
      </c>
      <c r="R3679">
        <f t="shared" si="343"/>
        <v>62.05</v>
      </c>
      <c r="S3679" t="s">
        <v>8315</v>
      </c>
      <c r="T3679" t="s">
        <v>8316</v>
      </c>
      <c r="U3679" s="19">
        <f t="shared" si="346"/>
        <v>41823.165972222225</v>
      </c>
      <c r="V3679">
        <f t="shared" si="347"/>
        <v>2014</v>
      </c>
    </row>
    <row r="3680" spans="1:22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22">
        <f t="shared" si="344"/>
        <v>42155.531226851846</v>
      </c>
      <c r="K3680">
        <v>1430052298</v>
      </c>
      <c r="L3680" s="22">
        <f t="shared" si="345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342"/>
        <v>103</v>
      </c>
      <c r="R3680">
        <f t="shared" si="343"/>
        <v>66.13</v>
      </c>
      <c r="S3680" t="s">
        <v>8315</v>
      </c>
      <c r="T3680" t="s">
        <v>8316</v>
      </c>
      <c r="U3680" s="19">
        <f t="shared" si="346"/>
        <v>42155.531226851846</v>
      </c>
      <c r="V3680">
        <f t="shared" si="347"/>
        <v>2015</v>
      </c>
    </row>
    <row r="3681" spans="1:22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22">
        <f t="shared" si="344"/>
        <v>41821.207638888889</v>
      </c>
      <c r="K3681">
        <v>1401214581</v>
      </c>
      <c r="L3681" s="22">
        <f t="shared" si="345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342"/>
        <v>110</v>
      </c>
      <c r="R3681">
        <f t="shared" si="343"/>
        <v>73.400000000000006</v>
      </c>
      <c r="S3681" t="s">
        <v>8315</v>
      </c>
      <c r="T3681" t="s">
        <v>8316</v>
      </c>
      <c r="U3681" s="19">
        <f t="shared" si="346"/>
        <v>41821.207638888889</v>
      </c>
      <c r="V3681">
        <f t="shared" si="347"/>
        <v>2014</v>
      </c>
    </row>
    <row r="3682" spans="1:22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22">
        <f t="shared" si="344"/>
        <v>42648.454097222217</v>
      </c>
      <c r="K3682">
        <v>1473850434</v>
      </c>
      <c r="L3682" s="22">
        <f t="shared" si="345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 t="shared" si="342"/>
        <v>113</v>
      </c>
      <c r="R3682">
        <f t="shared" si="343"/>
        <v>99.5</v>
      </c>
      <c r="S3682" t="s">
        <v>8315</v>
      </c>
      <c r="T3682" t="s">
        <v>8316</v>
      </c>
      <c r="U3682" s="19">
        <f t="shared" si="346"/>
        <v>42648.454097222217</v>
      </c>
      <c r="V3682">
        <f t="shared" si="347"/>
        <v>2016</v>
      </c>
    </row>
    <row r="3683" spans="1:22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22">
        <f t="shared" si="344"/>
        <v>42384.651504629626</v>
      </c>
      <c r="K3683">
        <v>1452008290</v>
      </c>
      <c r="L3683" s="22">
        <f t="shared" si="345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342"/>
        <v>112</v>
      </c>
      <c r="R3683">
        <f t="shared" si="343"/>
        <v>62.17</v>
      </c>
      <c r="S3683" t="s">
        <v>8315</v>
      </c>
      <c r="T3683" t="s">
        <v>8316</v>
      </c>
      <c r="U3683" s="19">
        <f t="shared" si="346"/>
        <v>42384.651504629626</v>
      </c>
      <c r="V3683">
        <f t="shared" si="347"/>
        <v>2016</v>
      </c>
    </row>
    <row r="3684" spans="1:22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22">
        <f t="shared" si="344"/>
        <v>41806.290972222225</v>
      </c>
      <c r="K3684">
        <v>1399998418</v>
      </c>
      <c r="L3684" s="22">
        <f t="shared" si="345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342"/>
        <v>139</v>
      </c>
      <c r="R3684">
        <f t="shared" si="343"/>
        <v>62.33</v>
      </c>
      <c r="S3684" t="s">
        <v>8315</v>
      </c>
      <c r="T3684" t="s">
        <v>8316</v>
      </c>
      <c r="U3684" s="19">
        <f t="shared" si="346"/>
        <v>41806.290972222225</v>
      </c>
      <c r="V3684">
        <f t="shared" si="347"/>
        <v>2014</v>
      </c>
    </row>
    <row r="3685" spans="1:22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22">
        <f t="shared" si="344"/>
        <v>42663.116851851853</v>
      </c>
      <c r="K3685">
        <v>1474339696</v>
      </c>
      <c r="L3685" s="22">
        <f t="shared" si="345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342"/>
        <v>111</v>
      </c>
      <c r="R3685">
        <f t="shared" si="343"/>
        <v>58.79</v>
      </c>
      <c r="S3685" t="s">
        <v>8315</v>
      </c>
      <c r="T3685" t="s">
        <v>8316</v>
      </c>
      <c r="U3685" s="19">
        <f t="shared" si="346"/>
        <v>42663.116851851853</v>
      </c>
      <c r="V3685">
        <f t="shared" si="347"/>
        <v>2016</v>
      </c>
    </row>
    <row r="3686" spans="1:22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22">
        <f t="shared" si="344"/>
        <v>42249.180393518516</v>
      </c>
      <c r="K3686">
        <v>1438575586</v>
      </c>
      <c r="L3686" s="22">
        <f t="shared" si="345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342"/>
        <v>139</v>
      </c>
      <c r="R3686">
        <f t="shared" si="343"/>
        <v>45.35</v>
      </c>
      <c r="S3686" t="s">
        <v>8315</v>
      </c>
      <c r="T3686" t="s">
        <v>8316</v>
      </c>
      <c r="U3686" s="19">
        <f t="shared" si="346"/>
        <v>42249.180393518516</v>
      </c>
      <c r="V3686">
        <f t="shared" si="347"/>
        <v>2015</v>
      </c>
    </row>
    <row r="3687" spans="1:22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22">
        <f t="shared" si="344"/>
        <v>41778.875</v>
      </c>
      <c r="K3687">
        <v>1398348859</v>
      </c>
      <c r="L3687" s="22">
        <f t="shared" si="345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342"/>
        <v>106</v>
      </c>
      <c r="R3687">
        <f t="shared" si="343"/>
        <v>41.94</v>
      </c>
      <c r="S3687" t="s">
        <v>8315</v>
      </c>
      <c r="T3687" t="s">
        <v>8316</v>
      </c>
      <c r="U3687" s="19">
        <f t="shared" si="346"/>
        <v>41778.875</v>
      </c>
      <c r="V3687">
        <f t="shared" si="347"/>
        <v>2014</v>
      </c>
    </row>
    <row r="3688" spans="1:22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22">
        <f t="shared" si="344"/>
        <v>42245.165972222225</v>
      </c>
      <c r="K3688">
        <v>1439567660</v>
      </c>
      <c r="L3688" s="22">
        <f t="shared" si="345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342"/>
        <v>101</v>
      </c>
      <c r="R3688">
        <f t="shared" si="343"/>
        <v>59.17</v>
      </c>
      <c r="S3688" t="s">
        <v>8315</v>
      </c>
      <c r="T3688" t="s">
        <v>8316</v>
      </c>
      <c r="U3688" s="19">
        <f t="shared" si="346"/>
        <v>42245.165972222225</v>
      </c>
      <c r="V3688">
        <f t="shared" si="347"/>
        <v>2015</v>
      </c>
    </row>
    <row r="3689" spans="1:22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22">
        <f t="shared" si="344"/>
        <v>41817.218229166669</v>
      </c>
      <c r="K3689">
        <v>1401254055</v>
      </c>
      <c r="L3689" s="22">
        <f t="shared" si="345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342"/>
        <v>100</v>
      </c>
      <c r="R3689">
        <f t="shared" si="343"/>
        <v>200.49</v>
      </c>
      <c r="S3689" t="s">
        <v>8315</v>
      </c>
      <c r="T3689" t="s">
        <v>8316</v>
      </c>
      <c r="U3689" s="19">
        <f t="shared" si="346"/>
        <v>41817.218229166669</v>
      </c>
      <c r="V3689">
        <f t="shared" si="347"/>
        <v>2014</v>
      </c>
    </row>
    <row r="3690" spans="1:22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22">
        <f t="shared" si="344"/>
        <v>41859.787083333329</v>
      </c>
      <c r="K3690">
        <v>1404932004</v>
      </c>
      <c r="L3690" s="22">
        <f t="shared" si="345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342"/>
        <v>109</v>
      </c>
      <c r="R3690">
        <f t="shared" si="343"/>
        <v>83.97</v>
      </c>
      <c r="S3690" t="s">
        <v>8315</v>
      </c>
      <c r="T3690" t="s">
        <v>8316</v>
      </c>
      <c r="U3690" s="19">
        <f t="shared" si="346"/>
        <v>41859.787083333329</v>
      </c>
      <c r="V3690">
        <f t="shared" si="347"/>
        <v>2014</v>
      </c>
    </row>
    <row r="3691" spans="1:22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22">
        <f t="shared" si="344"/>
        <v>42176.934027777781</v>
      </c>
      <c r="K3691">
        <v>1432410639</v>
      </c>
      <c r="L3691" s="22">
        <f t="shared" si="345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342"/>
        <v>118</v>
      </c>
      <c r="R3691">
        <f t="shared" si="343"/>
        <v>57.26</v>
      </c>
      <c r="S3691" t="s">
        <v>8315</v>
      </c>
      <c r="T3691" t="s">
        <v>8316</v>
      </c>
      <c r="U3691" s="19">
        <f t="shared" si="346"/>
        <v>42176.934027777781</v>
      </c>
      <c r="V3691">
        <f t="shared" si="347"/>
        <v>2015</v>
      </c>
    </row>
    <row r="3692" spans="1:22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22">
        <f t="shared" si="344"/>
        <v>41970.639849537038</v>
      </c>
      <c r="K3692">
        <v>1414506083</v>
      </c>
      <c r="L3692" s="22">
        <f t="shared" si="345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 t="shared" si="342"/>
        <v>120</v>
      </c>
      <c r="R3692">
        <f t="shared" si="343"/>
        <v>58.06</v>
      </c>
      <c r="S3692" t="s">
        <v>8315</v>
      </c>
      <c r="T3692" t="s">
        <v>8316</v>
      </c>
      <c r="U3692" s="19">
        <f t="shared" si="346"/>
        <v>41970.639849537038</v>
      </c>
      <c r="V3692">
        <f t="shared" si="347"/>
        <v>2014</v>
      </c>
    </row>
    <row r="3693" spans="1:22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22">
        <f t="shared" si="344"/>
        <v>42065.207638888889</v>
      </c>
      <c r="K3693">
        <v>1421426929</v>
      </c>
      <c r="L3693" s="22">
        <f t="shared" si="345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342"/>
        <v>128</v>
      </c>
      <c r="R3693">
        <f t="shared" si="343"/>
        <v>186.8</v>
      </c>
      <c r="S3693" t="s">
        <v>8315</v>
      </c>
      <c r="T3693" t="s">
        <v>8316</v>
      </c>
      <c r="U3693" s="19">
        <f t="shared" si="346"/>
        <v>42065.207638888889</v>
      </c>
      <c r="V3693">
        <f t="shared" si="347"/>
        <v>2015</v>
      </c>
    </row>
    <row r="3694" spans="1:22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22">
        <f t="shared" si="344"/>
        <v>41901</v>
      </c>
      <c r="K3694">
        <v>1410304179</v>
      </c>
      <c r="L3694" s="22">
        <f t="shared" si="345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342"/>
        <v>126</v>
      </c>
      <c r="R3694">
        <f t="shared" si="343"/>
        <v>74.12</v>
      </c>
      <c r="S3694" t="s">
        <v>8315</v>
      </c>
      <c r="T3694" t="s">
        <v>8316</v>
      </c>
      <c r="U3694" s="19">
        <f t="shared" si="346"/>
        <v>41901</v>
      </c>
      <c r="V3694">
        <f t="shared" si="347"/>
        <v>2014</v>
      </c>
    </row>
    <row r="3695" spans="1:22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22">
        <f t="shared" si="344"/>
        <v>42338.9375</v>
      </c>
      <c r="K3695">
        <v>1446352529</v>
      </c>
      <c r="L3695" s="22">
        <f t="shared" si="345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342"/>
        <v>129</v>
      </c>
      <c r="R3695">
        <f t="shared" si="343"/>
        <v>30.71</v>
      </c>
      <c r="S3695" t="s">
        <v>8315</v>
      </c>
      <c r="T3695" t="s">
        <v>8316</v>
      </c>
      <c r="U3695" s="19">
        <f t="shared" si="346"/>
        <v>42338.9375</v>
      </c>
      <c r="V3695">
        <f t="shared" si="347"/>
        <v>2015</v>
      </c>
    </row>
    <row r="3696" spans="1:22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22">
        <f t="shared" si="344"/>
        <v>42527.083333333328</v>
      </c>
      <c r="K3696">
        <v>1461985967</v>
      </c>
      <c r="L3696" s="22">
        <f t="shared" si="345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342"/>
        <v>107</v>
      </c>
      <c r="R3696">
        <f t="shared" si="343"/>
        <v>62.67</v>
      </c>
      <c r="S3696" t="s">
        <v>8315</v>
      </c>
      <c r="T3696" t="s">
        <v>8316</v>
      </c>
      <c r="U3696" s="19">
        <f t="shared" si="346"/>
        <v>42527.083333333328</v>
      </c>
      <c r="V3696">
        <f t="shared" si="347"/>
        <v>2016</v>
      </c>
    </row>
    <row r="3697" spans="1:22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22">
        <f t="shared" si="344"/>
        <v>42015.870486111111</v>
      </c>
      <c r="K3697">
        <v>1419281610</v>
      </c>
      <c r="L3697" s="22">
        <f t="shared" si="345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342"/>
        <v>100</v>
      </c>
      <c r="R3697">
        <f t="shared" si="343"/>
        <v>121.36</v>
      </c>
      <c r="S3697" t="s">
        <v>8315</v>
      </c>
      <c r="T3697" t="s">
        <v>8316</v>
      </c>
      <c r="U3697" s="19">
        <f t="shared" si="346"/>
        <v>42015.870486111111</v>
      </c>
      <c r="V3697">
        <f t="shared" si="347"/>
        <v>2014</v>
      </c>
    </row>
    <row r="3698" spans="1:22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22">
        <f t="shared" si="344"/>
        <v>42048.617083333331</v>
      </c>
      <c r="K3698">
        <v>1418654916</v>
      </c>
      <c r="L3698" s="22">
        <f t="shared" si="345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342"/>
        <v>155</v>
      </c>
      <c r="R3698">
        <f t="shared" si="343"/>
        <v>39.74</v>
      </c>
      <c r="S3698" t="s">
        <v>8315</v>
      </c>
      <c r="T3698" t="s">
        <v>8316</v>
      </c>
      <c r="U3698" s="19">
        <f t="shared" si="346"/>
        <v>42048.617083333331</v>
      </c>
      <c r="V3698">
        <f t="shared" si="347"/>
        <v>2014</v>
      </c>
    </row>
    <row r="3699" spans="1:22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22">
        <f t="shared" si="344"/>
        <v>42500.465833333335</v>
      </c>
      <c r="K3699">
        <v>1461064248</v>
      </c>
      <c r="L3699" s="22">
        <f t="shared" si="345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342"/>
        <v>108</v>
      </c>
      <c r="R3699">
        <f t="shared" si="343"/>
        <v>72</v>
      </c>
      <c r="S3699" t="s">
        <v>8315</v>
      </c>
      <c r="T3699" t="s">
        <v>8316</v>
      </c>
      <c r="U3699" s="19">
        <f t="shared" si="346"/>
        <v>42500.465833333335</v>
      </c>
      <c r="V3699">
        <f t="shared" si="347"/>
        <v>2016</v>
      </c>
    </row>
    <row r="3700" spans="1:22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22">
        <f t="shared" si="344"/>
        <v>42431.806562500002</v>
      </c>
      <c r="K3700">
        <v>1454354487</v>
      </c>
      <c r="L3700" s="22">
        <f t="shared" si="345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342"/>
        <v>111</v>
      </c>
      <c r="R3700">
        <f t="shared" si="343"/>
        <v>40.630000000000003</v>
      </c>
      <c r="S3700" t="s">
        <v>8315</v>
      </c>
      <c r="T3700" t="s">
        <v>8316</v>
      </c>
      <c r="U3700" s="19">
        <f t="shared" si="346"/>
        <v>42431.806562500002</v>
      </c>
      <c r="V3700">
        <f t="shared" si="347"/>
        <v>2016</v>
      </c>
    </row>
    <row r="3701" spans="1:22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22">
        <f t="shared" si="344"/>
        <v>41927.602037037039</v>
      </c>
      <c r="K3701">
        <v>1410791216</v>
      </c>
      <c r="L3701" s="22">
        <f t="shared" si="345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342"/>
        <v>101</v>
      </c>
      <c r="R3701">
        <f t="shared" si="343"/>
        <v>63</v>
      </c>
      <c r="S3701" t="s">
        <v>8315</v>
      </c>
      <c r="T3701" t="s">
        <v>8316</v>
      </c>
      <c r="U3701" s="19">
        <f t="shared" si="346"/>
        <v>41927.602037037039</v>
      </c>
      <c r="V3701">
        <f t="shared" si="347"/>
        <v>2014</v>
      </c>
    </row>
    <row r="3702" spans="1:22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22">
        <f t="shared" si="344"/>
        <v>41912.666666666664</v>
      </c>
      <c r="K3702">
        <v>1409493800</v>
      </c>
      <c r="L3702" s="22">
        <f t="shared" si="345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342"/>
        <v>121</v>
      </c>
      <c r="R3702">
        <f t="shared" si="343"/>
        <v>33.67</v>
      </c>
      <c r="S3702" t="s">
        <v>8315</v>
      </c>
      <c r="T3702" t="s">
        <v>8316</v>
      </c>
      <c r="U3702" s="19">
        <f t="shared" si="346"/>
        <v>41912.666666666664</v>
      </c>
      <c r="V3702">
        <f t="shared" si="347"/>
        <v>2014</v>
      </c>
    </row>
    <row r="3703" spans="1:22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22">
        <f t="shared" si="344"/>
        <v>42159.541585648149</v>
      </c>
      <c r="K3703">
        <v>1430830793</v>
      </c>
      <c r="L3703" s="22">
        <f t="shared" si="345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342"/>
        <v>100</v>
      </c>
      <c r="R3703">
        <f t="shared" si="343"/>
        <v>38.590000000000003</v>
      </c>
      <c r="S3703" t="s">
        <v>8315</v>
      </c>
      <c r="T3703" t="s">
        <v>8316</v>
      </c>
      <c r="U3703" s="19">
        <f t="shared" si="346"/>
        <v>42159.541585648149</v>
      </c>
      <c r="V3703">
        <f t="shared" si="347"/>
        <v>2015</v>
      </c>
    </row>
    <row r="3704" spans="1:22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22">
        <f t="shared" si="344"/>
        <v>42561.957638888889</v>
      </c>
      <c r="K3704">
        <v>1464958484</v>
      </c>
      <c r="L3704" s="22">
        <f t="shared" si="345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342"/>
        <v>109</v>
      </c>
      <c r="R3704">
        <f t="shared" si="343"/>
        <v>155.94999999999999</v>
      </c>
      <c r="S3704" t="s">
        <v>8315</v>
      </c>
      <c r="T3704" t="s">
        <v>8316</v>
      </c>
      <c r="U3704" s="19">
        <f t="shared" si="346"/>
        <v>42561.957638888889</v>
      </c>
      <c r="V3704">
        <f t="shared" si="347"/>
        <v>2016</v>
      </c>
    </row>
    <row r="3705" spans="1:22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22">
        <f t="shared" si="344"/>
        <v>42595.290972222225</v>
      </c>
      <c r="K3705">
        <v>1467720388</v>
      </c>
      <c r="L3705" s="22">
        <f t="shared" si="345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342"/>
        <v>123</v>
      </c>
      <c r="R3705">
        <f t="shared" si="343"/>
        <v>43.2</v>
      </c>
      <c r="S3705" t="s">
        <v>8315</v>
      </c>
      <c r="T3705" t="s">
        <v>8316</v>
      </c>
      <c r="U3705" s="19">
        <f t="shared" si="346"/>
        <v>42595.290972222225</v>
      </c>
      <c r="V3705">
        <f t="shared" si="347"/>
        <v>2016</v>
      </c>
    </row>
    <row r="3706" spans="1:22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22">
        <f t="shared" si="344"/>
        <v>42521.689745370371</v>
      </c>
      <c r="K3706">
        <v>1459528394</v>
      </c>
      <c r="L3706" s="22">
        <f t="shared" si="345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342"/>
        <v>136</v>
      </c>
      <c r="R3706">
        <f t="shared" si="343"/>
        <v>15.15</v>
      </c>
      <c r="S3706" t="s">
        <v>8315</v>
      </c>
      <c r="T3706" t="s">
        <v>8316</v>
      </c>
      <c r="U3706" s="19">
        <f t="shared" si="346"/>
        <v>42521.689745370371</v>
      </c>
      <c r="V3706">
        <f t="shared" si="347"/>
        <v>2016</v>
      </c>
    </row>
    <row r="3707" spans="1:22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22">
        <f t="shared" si="344"/>
        <v>41813.75</v>
      </c>
      <c r="K3707">
        <v>1401714114</v>
      </c>
      <c r="L3707" s="22">
        <f t="shared" si="345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342"/>
        <v>103</v>
      </c>
      <c r="R3707">
        <f t="shared" si="343"/>
        <v>83.57</v>
      </c>
      <c r="S3707" t="s">
        <v>8315</v>
      </c>
      <c r="T3707" t="s">
        <v>8316</v>
      </c>
      <c r="U3707" s="19">
        <f t="shared" si="346"/>
        <v>41813.75</v>
      </c>
      <c r="V3707">
        <f t="shared" si="347"/>
        <v>2014</v>
      </c>
    </row>
    <row r="3708" spans="1:22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22">
        <f t="shared" si="344"/>
        <v>41894.913761574076</v>
      </c>
      <c r="K3708">
        <v>1409262949</v>
      </c>
      <c r="L3708" s="22">
        <f t="shared" si="345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342"/>
        <v>121</v>
      </c>
      <c r="R3708">
        <f t="shared" si="343"/>
        <v>140</v>
      </c>
      <c r="S3708" t="s">
        <v>8315</v>
      </c>
      <c r="T3708" t="s">
        <v>8316</v>
      </c>
      <c r="U3708" s="19">
        <f t="shared" si="346"/>
        <v>41894.913761574076</v>
      </c>
      <c r="V3708">
        <f t="shared" si="347"/>
        <v>2014</v>
      </c>
    </row>
    <row r="3709" spans="1:22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22">
        <f t="shared" si="344"/>
        <v>42573.226388888885</v>
      </c>
      <c r="K3709">
        <v>1467335378</v>
      </c>
      <c r="L3709" s="22">
        <f t="shared" si="345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342"/>
        <v>186</v>
      </c>
      <c r="R3709">
        <f t="shared" si="343"/>
        <v>80.87</v>
      </c>
      <c r="S3709" t="s">
        <v>8315</v>
      </c>
      <c r="T3709" t="s">
        <v>8316</v>
      </c>
      <c r="U3709" s="19">
        <f t="shared" si="346"/>
        <v>42573.226388888885</v>
      </c>
      <c r="V3709">
        <f t="shared" si="347"/>
        <v>2016</v>
      </c>
    </row>
    <row r="3710" spans="1:22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22">
        <f t="shared" si="344"/>
        <v>41824.142199074071</v>
      </c>
      <c r="K3710">
        <v>1403234686</v>
      </c>
      <c r="L3710" s="22">
        <f t="shared" si="345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 t="shared" si="342"/>
        <v>300</v>
      </c>
      <c r="R3710">
        <f t="shared" si="343"/>
        <v>53.85</v>
      </c>
      <c r="S3710" t="s">
        <v>8315</v>
      </c>
      <c r="T3710" t="s">
        <v>8316</v>
      </c>
      <c r="U3710" s="19">
        <f t="shared" si="346"/>
        <v>41824.142199074071</v>
      </c>
      <c r="V3710">
        <f t="shared" si="347"/>
        <v>2014</v>
      </c>
    </row>
    <row r="3711" spans="1:22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22">
        <f t="shared" si="344"/>
        <v>41815.707708333335</v>
      </c>
      <c r="K3711">
        <v>1401123546</v>
      </c>
      <c r="L3711" s="22">
        <f t="shared" si="345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342"/>
        <v>108</v>
      </c>
      <c r="R3711">
        <f t="shared" si="343"/>
        <v>30.93</v>
      </c>
      <c r="S3711" t="s">
        <v>8315</v>
      </c>
      <c r="T3711" t="s">
        <v>8316</v>
      </c>
      <c r="U3711" s="19">
        <f t="shared" si="346"/>
        <v>41815.707708333335</v>
      </c>
      <c r="V3711">
        <f t="shared" si="347"/>
        <v>2014</v>
      </c>
    </row>
    <row r="3712" spans="1:22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22">
        <f t="shared" si="344"/>
        <v>42097.576249999998</v>
      </c>
      <c r="K3712">
        <v>1425908988</v>
      </c>
      <c r="L3712" s="22">
        <f t="shared" si="345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342"/>
        <v>141</v>
      </c>
      <c r="R3712">
        <f t="shared" si="343"/>
        <v>67.959999999999994</v>
      </c>
      <c r="S3712" t="s">
        <v>8315</v>
      </c>
      <c r="T3712" t="s">
        <v>8316</v>
      </c>
      <c r="U3712" s="19">
        <f t="shared" si="346"/>
        <v>42097.576249999998</v>
      </c>
      <c r="V3712">
        <f t="shared" si="347"/>
        <v>2015</v>
      </c>
    </row>
    <row r="3713" spans="1:22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22">
        <f t="shared" si="344"/>
        <v>41805.666666666664</v>
      </c>
      <c r="K3713">
        <v>1400606573</v>
      </c>
      <c r="L3713" s="22">
        <f t="shared" si="345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342"/>
        <v>114</v>
      </c>
      <c r="R3713">
        <f t="shared" si="343"/>
        <v>27.14</v>
      </c>
      <c r="S3713" t="s">
        <v>8315</v>
      </c>
      <c r="T3713" t="s">
        <v>8316</v>
      </c>
      <c r="U3713" s="19">
        <f t="shared" si="346"/>
        <v>41805.666666666664</v>
      </c>
      <c r="V3713">
        <f t="shared" si="347"/>
        <v>2014</v>
      </c>
    </row>
    <row r="3714" spans="1:22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22">
        <f t="shared" si="344"/>
        <v>42155.290972222225</v>
      </c>
      <c r="K3714">
        <v>1431230867</v>
      </c>
      <c r="L3714" s="22">
        <f t="shared" si="345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 t="shared" ref="Q3714:Q3777" si="348">ROUND(E3714/D3714*100,0)</f>
        <v>154</v>
      </c>
      <c r="R3714">
        <f t="shared" ref="R3714:R3777" si="349">IFERROR(ROUND(E3714/N3714,2),0)</f>
        <v>110.87</v>
      </c>
      <c r="S3714" t="s">
        <v>8315</v>
      </c>
      <c r="T3714" t="s">
        <v>8316</v>
      </c>
      <c r="U3714" s="19">
        <f t="shared" si="346"/>
        <v>42155.290972222225</v>
      </c>
      <c r="V3714">
        <f t="shared" si="347"/>
        <v>2015</v>
      </c>
    </row>
    <row r="3715" spans="1:22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22">
        <f t="shared" ref="J3715:J3778" si="350">(((I3715/60)/60)/24)+DATE(1970,1,1)</f>
        <v>42525.738032407404</v>
      </c>
      <c r="K3715">
        <v>1463334166</v>
      </c>
      <c r="L3715" s="22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si="348"/>
        <v>102</v>
      </c>
      <c r="R3715">
        <f t="shared" si="349"/>
        <v>106.84</v>
      </c>
      <c r="S3715" t="s">
        <v>8315</v>
      </c>
      <c r="T3715" t="s">
        <v>8316</v>
      </c>
      <c r="U3715" s="19">
        <f t="shared" ref="U3715:U3778" si="352">(((I3715/60)/60)/24)+DATE(1970,1,1)</f>
        <v>42525.738032407404</v>
      </c>
      <c r="V3715">
        <f t="shared" ref="V3715:V3778" si="353">YEAR(L3715)</f>
        <v>2016</v>
      </c>
    </row>
    <row r="3716" spans="1:22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22">
        <f t="shared" si="350"/>
        <v>42150.165972222225</v>
      </c>
      <c r="K3716">
        <v>1429881667</v>
      </c>
      <c r="L3716" s="22">
        <f t="shared" si="351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 t="shared" si="348"/>
        <v>102</v>
      </c>
      <c r="R3716">
        <f t="shared" si="349"/>
        <v>105.52</v>
      </c>
      <c r="S3716" t="s">
        <v>8315</v>
      </c>
      <c r="T3716" t="s">
        <v>8316</v>
      </c>
      <c r="U3716" s="19">
        <f t="shared" si="352"/>
        <v>42150.165972222225</v>
      </c>
      <c r="V3716">
        <f t="shared" si="353"/>
        <v>2015</v>
      </c>
    </row>
    <row r="3717" spans="1:22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22">
        <f t="shared" si="350"/>
        <v>42094.536111111112</v>
      </c>
      <c r="K3717">
        <v>1422834819</v>
      </c>
      <c r="L3717" s="22">
        <f t="shared" si="351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348"/>
        <v>103</v>
      </c>
      <c r="R3717">
        <f t="shared" si="349"/>
        <v>132.96</v>
      </c>
      <c r="S3717" t="s">
        <v>8315</v>
      </c>
      <c r="T3717" t="s">
        <v>8316</v>
      </c>
      <c r="U3717" s="19">
        <f t="shared" si="352"/>
        <v>42094.536111111112</v>
      </c>
      <c r="V3717">
        <f t="shared" si="353"/>
        <v>2015</v>
      </c>
    </row>
    <row r="3718" spans="1:22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22">
        <f t="shared" si="350"/>
        <v>42390.887835648144</v>
      </c>
      <c r="K3718">
        <v>1450819109</v>
      </c>
      <c r="L3718" s="22">
        <f t="shared" si="351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348"/>
        <v>156</v>
      </c>
      <c r="R3718">
        <f t="shared" si="349"/>
        <v>51.92</v>
      </c>
      <c r="S3718" t="s">
        <v>8315</v>
      </c>
      <c r="T3718" t="s">
        <v>8316</v>
      </c>
      <c r="U3718" s="19">
        <f t="shared" si="352"/>
        <v>42390.887835648144</v>
      </c>
      <c r="V3718">
        <f t="shared" si="353"/>
        <v>2015</v>
      </c>
    </row>
    <row r="3719" spans="1:22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22">
        <f t="shared" si="350"/>
        <v>42133.866307870368</v>
      </c>
      <c r="K3719">
        <v>1428526049</v>
      </c>
      <c r="L3719" s="22">
        <f t="shared" si="351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348"/>
        <v>101</v>
      </c>
      <c r="R3719">
        <f t="shared" si="349"/>
        <v>310</v>
      </c>
      <c r="S3719" t="s">
        <v>8315</v>
      </c>
      <c r="T3719" t="s">
        <v>8316</v>
      </c>
      <c r="U3719" s="19">
        <f t="shared" si="352"/>
        <v>42133.866307870368</v>
      </c>
      <c r="V3719">
        <f t="shared" si="353"/>
        <v>2015</v>
      </c>
    </row>
    <row r="3720" spans="1:22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22">
        <f t="shared" si="350"/>
        <v>42062.716145833328</v>
      </c>
      <c r="K3720">
        <v>1422465075</v>
      </c>
      <c r="L3720" s="22">
        <f t="shared" si="351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348"/>
        <v>239</v>
      </c>
      <c r="R3720">
        <f t="shared" si="349"/>
        <v>26.02</v>
      </c>
      <c r="S3720" t="s">
        <v>8315</v>
      </c>
      <c r="T3720" t="s">
        <v>8316</v>
      </c>
      <c r="U3720" s="19">
        <f t="shared" si="352"/>
        <v>42062.716145833328</v>
      </c>
      <c r="V3720">
        <f t="shared" si="353"/>
        <v>2015</v>
      </c>
    </row>
    <row r="3721" spans="1:22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22">
        <f t="shared" si="350"/>
        <v>42177.729930555557</v>
      </c>
      <c r="K3721">
        <v>1432402266</v>
      </c>
      <c r="L3721" s="22">
        <f t="shared" si="351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348"/>
        <v>210</v>
      </c>
      <c r="R3721">
        <f t="shared" si="349"/>
        <v>105</v>
      </c>
      <c r="S3721" t="s">
        <v>8315</v>
      </c>
      <c r="T3721" t="s">
        <v>8316</v>
      </c>
      <c r="U3721" s="19">
        <f t="shared" si="352"/>
        <v>42177.729930555557</v>
      </c>
      <c r="V3721">
        <f t="shared" si="353"/>
        <v>2015</v>
      </c>
    </row>
    <row r="3722" spans="1:22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22">
        <f t="shared" si="350"/>
        <v>42187.993125000001</v>
      </c>
      <c r="K3722">
        <v>1433980206</v>
      </c>
      <c r="L3722" s="22">
        <f t="shared" si="351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348"/>
        <v>105</v>
      </c>
      <c r="R3722">
        <f t="shared" si="349"/>
        <v>86.23</v>
      </c>
      <c r="S3722" t="s">
        <v>8315</v>
      </c>
      <c r="T3722" t="s">
        <v>8316</v>
      </c>
      <c r="U3722" s="19">
        <f t="shared" si="352"/>
        <v>42187.993125000001</v>
      </c>
      <c r="V3722">
        <f t="shared" si="353"/>
        <v>2015</v>
      </c>
    </row>
    <row r="3723" spans="1:22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22">
        <f t="shared" si="350"/>
        <v>41948.977824074071</v>
      </c>
      <c r="K3723">
        <v>1413412084</v>
      </c>
      <c r="L3723" s="22">
        <f t="shared" si="351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348"/>
        <v>101</v>
      </c>
      <c r="R3723">
        <f t="shared" si="349"/>
        <v>114.55</v>
      </c>
      <c r="S3723" t="s">
        <v>8315</v>
      </c>
      <c r="T3723" t="s">
        <v>8316</v>
      </c>
      <c r="U3723" s="19">
        <f t="shared" si="352"/>
        <v>41948.977824074071</v>
      </c>
      <c r="V3723">
        <f t="shared" si="353"/>
        <v>2014</v>
      </c>
    </row>
    <row r="3724" spans="1:22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22">
        <f t="shared" si="350"/>
        <v>42411.957638888889</v>
      </c>
      <c r="K3724">
        <v>1452614847</v>
      </c>
      <c r="L3724" s="22">
        <f t="shared" si="351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348"/>
        <v>111</v>
      </c>
      <c r="R3724">
        <f t="shared" si="349"/>
        <v>47.66</v>
      </c>
      <c r="S3724" t="s">
        <v>8315</v>
      </c>
      <c r="T3724" t="s">
        <v>8316</v>
      </c>
      <c r="U3724" s="19">
        <f t="shared" si="352"/>
        <v>42411.957638888889</v>
      </c>
      <c r="V3724">
        <f t="shared" si="353"/>
        <v>2016</v>
      </c>
    </row>
    <row r="3725" spans="1:22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22">
        <f t="shared" si="350"/>
        <v>41973.794699074075</v>
      </c>
      <c r="K3725">
        <v>1414778662</v>
      </c>
      <c r="L3725" s="22">
        <f t="shared" si="351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 t="shared" si="348"/>
        <v>102</v>
      </c>
      <c r="R3725">
        <f t="shared" si="349"/>
        <v>72.89</v>
      </c>
      <c r="S3725" t="s">
        <v>8315</v>
      </c>
      <c r="T3725" t="s">
        <v>8316</v>
      </c>
      <c r="U3725" s="19">
        <f t="shared" si="352"/>
        <v>41973.794699074075</v>
      </c>
      <c r="V3725">
        <f t="shared" si="353"/>
        <v>2014</v>
      </c>
    </row>
    <row r="3726" spans="1:22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22">
        <f t="shared" si="350"/>
        <v>42494.958333333328</v>
      </c>
      <c r="K3726">
        <v>1459856860</v>
      </c>
      <c r="L3726" s="22">
        <f t="shared" si="351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 t="shared" si="348"/>
        <v>103</v>
      </c>
      <c r="R3726">
        <f t="shared" si="349"/>
        <v>49.55</v>
      </c>
      <c r="S3726" t="s">
        <v>8315</v>
      </c>
      <c r="T3726" t="s">
        <v>8316</v>
      </c>
      <c r="U3726" s="19">
        <f t="shared" si="352"/>
        <v>42494.958333333328</v>
      </c>
      <c r="V3726">
        <f t="shared" si="353"/>
        <v>2016</v>
      </c>
    </row>
    <row r="3727" spans="1:22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22">
        <f t="shared" si="350"/>
        <v>42418.895833333328</v>
      </c>
      <c r="K3727">
        <v>1454366467</v>
      </c>
      <c r="L3727" s="22">
        <f t="shared" si="351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348"/>
        <v>127</v>
      </c>
      <c r="R3727">
        <f t="shared" si="349"/>
        <v>25.4</v>
      </c>
      <c r="S3727" t="s">
        <v>8315</v>
      </c>
      <c r="T3727" t="s">
        <v>8316</v>
      </c>
      <c r="U3727" s="19">
        <f t="shared" si="352"/>
        <v>42418.895833333328</v>
      </c>
      <c r="V3727">
        <f t="shared" si="353"/>
        <v>2016</v>
      </c>
    </row>
    <row r="3728" spans="1:22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22">
        <f t="shared" si="350"/>
        <v>42489.875</v>
      </c>
      <c r="K3728">
        <v>1459567371</v>
      </c>
      <c r="L3728" s="22">
        <f t="shared" si="351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 t="shared" si="348"/>
        <v>339</v>
      </c>
      <c r="R3728">
        <f t="shared" si="349"/>
        <v>62.59</v>
      </c>
      <c r="S3728" t="s">
        <v>8315</v>
      </c>
      <c r="T3728" t="s">
        <v>8316</v>
      </c>
      <c r="U3728" s="19">
        <f t="shared" si="352"/>
        <v>42489.875</v>
      </c>
      <c r="V3728">
        <f t="shared" si="353"/>
        <v>2016</v>
      </c>
    </row>
    <row r="3729" spans="1:22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22">
        <f t="shared" si="350"/>
        <v>42663.204861111109</v>
      </c>
      <c r="K3729">
        <v>1474273294</v>
      </c>
      <c r="L3729" s="22">
        <f t="shared" si="351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348"/>
        <v>101</v>
      </c>
      <c r="R3729">
        <f t="shared" si="349"/>
        <v>61.06</v>
      </c>
      <c r="S3729" t="s">
        <v>8315</v>
      </c>
      <c r="T3729" t="s">
        <v>8316</v>
      </c>
      <c r="U3729" s="19">
        <f t="shared" si="352"/>
        <v>42663.204861111109</v>
      </c>
      <c r="V3729">
        <f t="shared" si="353"/>
        <v>2016</v>
      </c>
    </row>
    <row r="3730" spans="1:22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22">
        <f t="shared" si="350"/>
        <v>42235.171018518522</v>
      </c>
      <c r="K3730">
        <v>1437365176</v>
      </c>
      <c r="L3730" s="22">
        <f t="shared" si="351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348"/>
        <v>9</v>
      </c>
      <c r="R3730">
        <f t="shared" si="349"/>
        <v>60.06</v>
      </c>
      <c r="S3730" t="s">
        <v>8315</v>
      </c>
      <c r="T3730" t="s">
        <v>8316</v>
      </c>
      <c r="U3730" s="19">
        <f t="shared" si="352"/>
        <v>42235.171018518522</v>
      </c>
      <c r="V3730">
        <f t="shared" si="353"/>
        <v>2015</v>
      </c>
    </row>
    <row r="3731" spans="1:22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22">
        <f t="shared" si="350"/>
        <v>42086.16333333333</v>
      </c>
      <c r="K3731">
        <v>1423198512</v>
      </c>
      <c r="L3731" s="22">
        <f t="shared" si="351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348"/>
        <v>7</v>
      </c>
      <c r="R3731">
        <f t="shared" si="349"/>
        <v>72.400000000000006</v>
      </c>
      <c r="S3731" t="s">
        <v>8315</v>
      </c>
      <c r="T3731" t="s">
        <v>8316</v>
      </c>
      <c r="U3731" s="19">
        <f t="shared" si="352"/>
        <v>42086.16333333333</v>
      </c>
      <c r="V3731">
        <f t="shared" si="353"/>
        <v>2015</v>
      </c>
    </row>
    <row r="3732" spans="1:22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22">
        <f t="shared" si="350"/>
        <v>42233.677766203706</v>
      </c>
      <c r="K3732">
        <v>1437236159</v>
      </c>
      <c r="L3732" s="22">
        <f t="shared" si="351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348"/>
        <v>10</v>
      </c>
      <c r="R3732">
        <f t="shared" si="349"/>
        <v>100</v>
      </c>
      <c r="S3732" t="s">
        <v>8315</v>
      </c>
      <c r="T3732" t="s">
        <v>8316</v>
      </c>
      <c r="U3732" s="19">
        <f t="shared" si="352"/>
        <v>42233.677766203706</v>
      </c>
      <c r="V3732">
        <f t="shared" si="353"/>
        <v>2015</v>
      </c>
    </row>
    <row r="3733" spans="1:22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22">
        <f t="shared" si="350"/>
        <v>42014.140972222223</v>
      </c>
      <c r="K3733">
        <v>1418234646</v>
      </c>
      <c r="L3733" s="22">
        <f t="shared" si="351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348"/>
        <v>11</v>
      </c>
      <c r="R3733">
        <f t="shared" si="349"/>
        <v>51.67</v>
      </c>
      <c r="S3733" t="s">
        <v>8315</v>
      </c>
      <c r="T3733" t="s">
        <v>8316</v>
      </c>
      <c r="U3733" s="19">
        <f t="shared" si="352"/>
        <v>42014.140972222223</v>
      </c>
      <c r="V3733">
        <f t="shared" si="353"/>
        <v>2014</v>
      </c>
    </row>
    <row r="3734" spans="1:22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22">
        <f t="shared" si="350"/>
        <v>42028.5</v>
      </c>
      <c r="K3734">
        <v>1416932133</v>
      </c>
      <c r="L3734" s="22">
        <f t="shared" si="351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348"/>
        <v>15</v>
      </c>
      <c r="R3734">
        <f t="shared" si="349"/>
        <v>32.75</v>
      </c>
      <c r="S3734" t="s">
        <v>8315</v>
      </c>
      <c r="T3734" t="s">
        <v>8316</v>
      </c>
      <c r="U3734" s="19">
        <f t="shared" si="352"/>
        <v>42028.5</v>
      </c>
      <c r="V3734">
        <f t="shared" si="353"/>
        <v>2014</v>
      </c>
    </row>
    <row r="3735" spans="1:22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22">
        <f t="shared" si="350"/>
        <v>42112.9375</v>
      </c>
      <c r="K3735">
        <v>1428539708</v>
      </c>
      <c r="L3735" s="22">
        <f t="shared" si="351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 t="shared" si="348"/>
        <v>0</v>
      </c>
      <c r="R3735">
        <f t="shared" si="349"/>
        <v>0</v>
      </c>
      <c r="S3735" t="s">
        <v>8315</v>
      </c>
      <c r="T3735" t="s">
        <v>8316</v>
      </c>
      <c r="U3735" s="19">
        <f t="shared" si="352"/>
        <v>42112.9375</v>
      </c>
      <c r="V3735">
        <f t="shared" si="353"/>
        <v>2015</v>
      </c>
    </row>
    <row r="3736" spans="1:22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22">
        <f t="shared" si="350"/>
        <v>42149.901574074072</v>
      </c>
      <c r="K3736">
        <v>1427405896</v>
      </c>
      <c r="L3736" s="22">
        <f t="shared" si="351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348"/>
        <v>28</v>
      </c>
      <c r="R3736">
        <f t="shared" si="349"/>
        <v>61</v>
      </c>
      <c r="S3736" t="s">
        <v>8315</v>
      </c>
      <c r="T3736" t="s">
        <v>8316</v>
      </c>
      <c r="U3736" s="19">
        <f t="shared" si="352"/>
        <v>42149.901574074072</v>
      </c>
      <c r="V3736">
        <f t="shared" si="353"/>
        <v>2015</v>
      </c>
    </row>
    <row r="3737" spans="1:22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22">
        <f t="shared" si="350"/>
        <v>42152.693159722221</v>
      </c>
      <c r="K3737">
        <v>1430239089</v>
      </c>
      <c r="L3737" s="22">
        <f t="shared" si="351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348"/>
        <v>13</v>
      </c>
      <c r="R3737">
        <f t="shared" si="349"/>
        <v>10</v>
      </c>
      <c r="S3737" t="s">
        <v>8315</v>
      </c>
      <c r="T3737" t="s">
        <v>8316</v>
      </c>
      <c r="U3737" s="19">
        <f t="shared" si="352"/>
        <v>42152.693159722221</v>
      </c>
      <c r="V3737">
        <f t="shared" si="353"/>
        <v>2015</v>
      </c>
    </row>
    <row r="3738" spans="1:22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22">
        <f t="shared" si="350"/>
        <v>42086.75</v>
      </c>
      <c r="K3738">
        <v>1423847093</v>
      </c>
      <c r="L3738" s="22">
        <f t="shared" si="351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348"/>
        <v>1</v>
      </c>
      <c r="R3738">
        <f t="shared" si="349"/>
        <v>10</v>
      </c>
      <c r="S3738" t="s">
        <v>8315</v>
      </c>
      <c r="T3738" t="s">
        <v>8316</v>
      </c>
      <c r="U3738" s="19">
        <f t="shared" si="352"/>
        <v>42086.75</v>
      </c>
      <c r="V3738">
        <f t="shared" si="353"/>
        <v>2015</v>
      </c>
    </row>
    <row r="3739" spans="1:22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22">
        <f t="shared" si="350"/>
        <v>42320.290972222225</v>
      </c>
      <c r="K3739">
        <v>1445358903</v>
      </c>
      <c r="L3739" s="22">
        <f t="shared" si="351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348"/>
        <v>21</v>
      </c>
      <c r="R3739">
        <f t="shared" si="349"/>
        <v>37.5</v>
      </c>
      <c r="S3739" t="s">
        <v>8315</v>
      </c>
      <c r="T3739" t="s">
        <v>8316</v>
      </c>
      <c r="U3739" s="19">
        <f t="shared" si="352"/>
        <v>42320.290972222225</v>
      </c>
      <c r="V3739">
        <f t="shared" si="353"/>
        <v>2015</v>
      </c>
    </row>
    <row r="3740" spans="1:22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22">
        <f t="shared" si="350"/>
        <v>41835.916666666664</v>
      </c>
      <c r="K3740">
        <v>1403562705</v>
      </c>
      <c r="L3740" s="22">
        <f t="shared" si="351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348"/>
        <v>18</v>
      </c>
      <c r="R3740">
        <f t="shared" si="349"/>
        <v>45</v>
      </c>
      <c r="S3740" t="s">
        <v>8315</v>
      </c>
      <c r="T3740" t="s">
        <v>8316</v>
      </c>
      <c r="U3740" s="19">
        <f t="shared" si="352"/>
        <v>41835.916666666664</v>
      </c>
      <c r="V3740">
        <f t="shared" si="353"/>
        <v>2014</v>
      </c>
    </row>
    <row r="3741" spans="1:22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22">
        <f t="shared" si="350"/>
        <v>42568.449861111112</v>
      </c>
      <c r="K3741">
        <v>1467024468</v>
      </c>
      <c r="L3741" s="22">
        <f t="shared" si="351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348"/>
        <v>20</v>
      </c>
      <c r="R3741">
        <f t="shared" si="349"/>
        <v>100.63</v>
      </c>
      <c r="S3741" t="s">
        <v>8315</v>
      </c>
      <c r="T3741" t="s">
        <v>8316</v>
      </c>
      <c r="U3741" s="19">
        <f t="shared" si="352"/>
        <v>42568.449861111112</v>
      </c>
      <c r="V3741">
        <f t="shared" si="353"/>
        <v>2016</v>
      </c>
    </row>
    <row r="3742" spans="1:22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22">
        <f t="shared" si="350"/>
        <v>41863.079143518517</v>
      </c>
      <c r="K3742">
        <v>1405217355</v>
      </c>
      <c r="L3742" s="22">
        <f t="shared" si="351"/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348"/>
        <v>18</v>
      </c>
      <c r="R3742">
        <f t="shared" si="349"/>
        <v>25.57</v>
      </c>
      <c r="S3742" t="s">
        <v>8315</v>
      </c>
      <c r="T3742" t="s">
        <v>8316</v>
      </c>
      <c r="U3742" s="19">
        <f t="shared" si="352"/>
        <v>41863.079143518517</v>
      </c>
      <c r="V3742">
        <f t="shared" si="353"/>
        <v>2014</v>
      </c>
    </row>
    <row r="3743" spans="1:22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22">
        <f t="shared" si="350"/>
        <v>42355.920717592591</v>
      </c>
      <c r="K3743">
        <v>1447797950</v>
      </c>
      <c r="L3743" s="22">
        <f t="shared" si="351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348"/>
        <v>0</v>
      </c>
      <c r="R3743">
        <f t="shared" si="349"/>
        <v>0</v>
      </c>
      <c r="S3743" t="s">
        <v>8315</v>
      </c>
      <c r="T3743" t="s">
        <v>8316</v>
      </c>
      <c r="U3743" s="19">
        <f t="shared" si="352"/>
        <v>42355.920717592591</v>
      </c>
      <c r="V3743">
        <f t="shared" si="353"/>
        <v>2015</v>
      </c>
    </row>
    <row r="3744" spans="1:22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22">
        <f t="shared" si="350"/>
        <v>41888.214629629627</v>
      </c>
      <c r="K3744">
        <v>1407388144</v>
      </c>
      <c r="L3744" s="22">
        <f t="shared" si="351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348"/>
        <v>2</v>
      </c>
      <c r="R3744">
        <f t="shared" si="349"/>
        <v>25</v>
      </c>
      <c r="S3744" t="s">
        <v>8315</v>
      </c>
      <c r="T3744" t="s">
        <v>8316</v>
      </c>
      <c r="U3744" s="19">
        <f t="shared" si="352"/>
        <v>41888.214629629627</v>
      </c>
      <c r="V3744">
        <f t="shared" si="353"/>
        <v>2014</v>
      </c>
    </row>
    <row r="3745" spans="1:22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22">
        <f t="shared" si="350"/>
        <v>41823.710231481484</v>
      </c>
      <c r="K3745">
        <v>1401814964</v>
      </c>
      <c r="L3745" s="22">
        <f t="shared" si="351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348"/>
        <v>0</v>
      </c>
      <c r="R3745">
        <f t="shared" si="349"/>
        <v>0</v>
      </c>
      <c r="S3745" t="s">
        <v>8315</v>
      </c>
      <c r="T3745" t="s">
        <v>8316</v>
      </c>
      <c r="U3745" s="19">
        <f t="shared" si="352"/>
        <v>41823.710231481484</v>
      </c>
      <c r="V3745">
        <f t="shared" si="353"/>
        <v>2014</v>
      </c>
    </row>
    <row r="3746" spans="1:22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22">
        <f t="shared" si="350"/>
        <v>41825.165972222225</v>
      </c>
      <c r="K3746">
        <v>1401823952</v>
      </c>
      <c r="L3746" s="22">
        <f t="shared" si="351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 t="shared" si="348"/>
        <v>0</v>
      </c>
      <c r="R3746">
        <f t="shared" si="349"/>
        <v>0</v>
      </c>
      <c r="S3746" t="s">
        <v>8315</v>
      </c>
      <c r="T3746" t="s">
        <v>8316</v>
      </c>
      <c r="U3746" s="19">
        <f t="shared" si="352"/>
        <v>41825.165972222225</v>
      </c>
      <c r="V3746">
        <f t="shared" si="353"/>
        <v>2014</v>
      </c>
    </row>
    <row r="3747" spans="1:22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22">
        <f t="shared" si="350"/>
        <v>41861.697939814818</v>
      </c>
      <c r="K3747">
        <v>1405097102</v>
      </c>
      <c r="L3747" s="22">
        <f t="shared" si="351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 t="shared" si="348"/>
        <v>10</v>
      </c>
      <c r="R3747">
        <f t="shared" si="349"/>
        <v>10</v>
      </c>
      <c r="S3747" t="s">
        <v>8315</v>
      </c>
      <c r="T3747" t="s">
        <v>8316</v>
      </c>
      <c r="U3747" s="19">
        <f t="shared" si="352"/>
        <v>41861.697939814818</v>
      </c>
      <c r="V3747">
        <f t="shared" si="353"/>
        <v>2014</v>
      </c>
    </row>
    <row r="3748" spans="1:22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22">
        <f t="shared" si="350"/>
        <v>42651.389340277776</v>
      </c>
      <c r="K3748">
        <v>1473326439</v>
      </c>
      <c r="L3748" s="22">
        <f t="shared" si="351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348"/>
        <v>2</v>
      </c>
      <c r="R3748">
        <f t="shared" si="349"/>
        <v>202</v>
      </c>
      <c r="S3748" t="s">
        <v>8315</v>
      </c>
      <c r="T3748" t="s">
        <v>8316</v>
      </c>
      <c r="U3748" s="19">
        <f t="shared" si="352"/>
        <v>42651.389340277776</v>
      </c>
      <c r="V3748">
        <f t="shared" si="353"/>
        <v>2016</v>
      </c>
    </row>
    <row r="3749" spans="1:22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22">
        <f t="shared" si="350"/>
        <v>42190.957638888889</v>
      </c>
      <c r="K3749">
        <v>1433833896</v>
      </c>
      <c r="L3749" s="22">
        <f t="shared" si="351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348"/>
        <v>1</v>
      </c>
      <c r="R3749">
        <f t="shared" si="349"/>
        <v>25</v>
      </c>
      <c r="S3749" t="s">
        <v>8315</v>
      </c>
      <c r="T3749" t="s">
        <v>8316</v>
      </c>
      <c r="U3749" s="19">
        <f t="shared" si="352"/>
        <v>42190.957638888889</v>
      </c>
      <c r="V3749">
        <f t="shared" si="353"/>
        <v>2015</v>
      </c>
    </row>
    <row r="3750" spans="1:22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9">
        <f t="shared" si="350"/>
        <v>42416.249305555553</v>
      </c>
      <c r="K3750">
        <v>1453827436</v>
      </c>
      <c r="L3750" s="19">
        <f t="shared" si="351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348"/>
        <v>104</v>
      </c>
      <c r="R3750">
        <f t="shared" si="349"/>
        <v>99.54</v>
      </c>
      <c r="S3750" t="s">
        <v>8315</v>
      </c>
      <c r="T3750" t="s">
        <v>8357</v>
      </c>
      <c r="U3750" s="19">
        <f t="shared" si="352"/>
        <v>42416.249305555553</v>
      </c>
      <c r="V3750">
        <f t="shared" si="353"/>
        <v>2016</v>
      </c>
    </row>
    <row r="3751" spans="1:22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9">
        <f t="shared" si="350"/>
        <v>42489.165972222225</v>
      </c>
      <c r="K3751">
        <v>1459220588</v>
      </c>
      <c r="L3751" s="19">
        <f t="shared" si="351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348"/>
        <v>105</v>
      </c>
      <c r="R3751">
        <f t="shared" si="349"/>
        <v>75</v>
      </c>
      <c r="S3751" t="s">
        <v>8315</v>
      </c>
      <c r="T3751" t="s">
        <v>8357</v>
      </c>
      <c r="U3751" s="19">
        <f t="shared" si="352"/>
        <v>42489.165972222225</v>
      </c>
      <c r="V3751">
        <f t="shared" si="353"/>
        <v>2016</v>
      </c>
    </row>
    <row r="3752" spans="1:22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9">
        <f t="shared" si="350"/>
        <v>42045.332638888889</v>
      </c>
      <c r="K3752">
        <v>1421105608</v>
      </c>
      <c r="L3752" s="19">
        <f t="shared" si="351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348"/>
        <v>100</v>
      </c>
      <c r="R3752">
        <f t="shared" si="349"/>
        <v>215.25</v>
      </c>
      <c r="S3752" t="s">
        <v>8315</v>
      </c>
      <c r="T3752" t="s">
        <v>8357</v>
      </c>
      <c r="U3752" s="19">
        <f t="shared" si="352"/>
        <v>42045.332638888889</v>
      </c>
      <c r="V3752">
        <f t="shared" si="353"/>
        <v>2015</v>
      </c>
    </row>
    <row r="3753" spans="1:22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9">
        <f t="shared" si="350"/>
        <v>42462.993900462956</v>
      </c>
      <c r="K3753">
        <v>1454460673</v>
      </c>
      <c r="L3753" s="19">
        <f t="shared" si="351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348"/>
        <v>133</v>
      </c>
      <c r="R3753">
        <f t="shared" si="349"/>
        <v>120.55</v>
      </c>
      <c r="S3753" t="s">
        <v>8315</v>
      </c>
      <c r="T3753" t="s">
        <v>8357</v>
      </c>
      <c r="U3753" s="19">
        <f t="shared" si="352"/>
        <v>42462.993900462956</v>
      </c>
      <c r="V3753">
        <f t="shared" si="353"/>
        <v>2016</v>
      </c>
    </row>
    <row r="3754" spans="1:22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9">
        <f t="shared" si="350"/>
        <v>42659.875</v>
      </c>
      <c r="K3754">
        <v>1473189335</v>
      </c>
      <c r="L3754" s="19">
        <f t="shared" si="351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348"/>
        <v>113</v>
      </c>
      <c r="R3754">
        <f t="shared" si="349"/>
        <v>37.67</v>
      </c>
      <c r="S3754" t="s">
        <v>8315</v>
      </c>
      <c r="T3754" t="s">
        <v>8357</v>
      </c>
      <c r="U3754" s="19">
        <f t="shared" si="352"/>
        <v>42659.875</v>
      </c>
      <c r="V3754">
        <f t="shared" si="353"/>
        <v>2016</v>
      </c>
    </row>
    <row r="3755" spans="1:22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9">
        <f t="shared" si="350"/>
        <v>42158</v>
      </c>
      <c r="K3755">
        <v>1430768800</v>
      </c>
      <c r="L3755" s="19">
        <f t="shared" si="351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348"/>
        <v>103</v>
      </c>
      <c r="R3755">
        <f t="shared" si="349"/>
        <v>172.23</v>
      </c>
      <c r="S3755" t="s">
        <v>8315</v>
      </c>
      <c r="T3755" t="s">
        <v>8357</v>
      </c>
      <c r="U3755" s="19">
        <f t="shared" si="352"/>
        <v>42158</v>
      </c>
      <c r="V3755">
        <f t="shared" si="353"/>
        <v>2015</v>
      </c>
    </row>
    <row r="3756" spans="1:22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9">
        <f t="shared" si="350"/>
        <v>41846.207638888889</v>
      </c>
      <c r="K3756">
        <v>1403125737</v>
      </c>
      <c r="L3756" s="19">
        <f t="shared" si="351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348"/>
        <v>120</v>
      </c>
      <c r="R3756">
        <f t="shared" si="349"/>
        <v>111.11</v>
      </c>
      <c r="S3756" t="s">
        <v>8315</v>
      </c>
      <c r="T3756" t="s">
        <v>8357</v>
      </c>
      <c r="U3756" s="19">
        <f t="shared" si="352"/>
        <v>41846.207638888889</v>
      </c>
      <c r="V3756">
        <f t="shared" si="353"/>
        <v>2014</v>
      </c>
    </row>
    <row r="3757" spans="1:22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9">
        <f t="shared" si="350"/>
        <v>42475.866979166662</v>
      </c>
      <c r="K3757">
        <v>1458161307</v>
      </c>
      <c r="L3757" s="19">
        <f t="shared" si="351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348"/>
        <v>130</v>
      </c>
      <c r="R3757">
        <f t="shared" si="349"/>
        <v>25.46</v>
      </c>
      <c r="S3757" t="s">
        <v>8315</v>
      </c>
      <c r="T3757" t="s">
        <v>8357</v>
      </c>
      <c r="U3757" s="19">
        <f t="shared" si="352"/>
        <v>42475.866979166662</v>
      </c>
      <c r="V3757">
        <f t="shared" si="353"/>
        <v>2016</v>
      </c>
    </row>
    <row r="3758" spans="1:22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9">
        <f t="shared" si="350"/>
        <v>41801.814791666664</v>
      </c>
      <c r="K3758">
        <v>1399923198</v>
      </c>
      <c r="L3758" s="19">
        <f t="shared" si="351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348"/>
        <v>101</v>
      </c>
      <c r="R3758">
        <f t="shared" si="349"/>
        <v>267.64999999999998</v>
      </c>
      <c r="S3758" t="s">
        <v>8315</v>
      </c>
      <c r="T3758" t="s">
        <v>8357</v>
      </c>
      <c r="U3758" s="19">
        <f t="shared" si="352"/>
        <v>41801.814791666664</v>
      </c>
      <c r="V3758">
        <f t="shared" si="353"/>
        <v>2014</v>
      </c>
    </row>
    <row r="3759" spans="1:22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9">
        <f t="shared" si="350"/>
        <v>41974.850868055553</v>
      </c>
      <c r="K3759">
        <v>1415737515</v>
      </c>
      <c r="L3759" s="19">
        <f t="shared" si="351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348"/>
        <v>109</v>
      </c>
      <c r="R3759">
        <f t="shared" si="349"/>
        <v>75.959999999999994</v>
      </c>
      <c r="S3759" t="s">
        <v>8315</v>
      </c>
      <c r="T3759" t="s">
        <v>8357</v>
      </c>
      <c r="U3759" s="19">
        <f t="shared" si="352"/>
        <v>41974.850868055553</v>
      </c>
      <c r="V3759">
        <f t="shared" si="353"/>
        <v>2014</v>
      </c>
    </row>
    <row r="3760" spans="1:22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9">
        <f t="shared" si="350"/>
        <v>41778.208333333336</v>
      </c>
      <c r="K3760">
        <v>1397819938</v>
      </c>
      <c r="L3760" s="19">
        <f t="shared" si="351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 t="shared" si="348"/>
        <v>102</v>
      </c>
      <c r="R3760">
        <f t="shared" si="349"/>
        <v>59.04</v>
      </c>
      <c r="S3760" t="s">
        <v>8315</v>
      </c>
      <c r="T3760" t="s">
        <v>8357</v>
      </c>
      <c r="U3760" s="19">
        <f t="shared" si="352"/>
        <v>41778.208333333336</v>
      </c>
      <c r="V3760">
        <f t="shared" si="353"/>
        <v>2014</v>
      </c>
    </row>
    <row r="3761" spans="1:22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9">
        <f t="shared" si="350"/>
        <v>42242.108252314814</v>
      </c>
      <c r="K3761">
        <v>1435372553</v>
      </c>
      <c r="L3761" s="19">
        <f t="shared" si="351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348"/>
        <v>110</v>
      </c>
      <c r="R3761">
        <f t="shared" si="349"/>
        <v>50.11</v>
      </c>
      <c r="S3761" t="s">
        <v>8315</v>
      </c>
      <c r="T3761" t="s">
        <v>8357</v>
      </c>
      <c r="U3761" s="19">
        <f t="shared" si="352"/>
        <v>42242.108252314814</v>
      </c>
      <c r="V3761">
        <f t="shared" si="353"/>
        <v>2015</v>
      </c>
    </row>
    <row r="3762" spans="1:22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9">
        <f t="shared" si="350"/>
        <v>41764.525300925925</v>
      </c>
      <c r="K3762">
        <v>1397133386</v>
      </c>
      <c r="L3762" s="19">
        <f t="shared" si="351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348"/>
        <v>101</v>
      </c>
      <c r="R3762">
        <f t="shared" si="349"/>
        <v>55.5</v>
      </c>
      <c r="S3762" t="s">
        <v>8315</v>
      </c>
      <c r="T3762" t="s">
        <v>8357</v>
      </c>
      <c r="U3762" s="19">
        <f t="shared" si="352"/>
        <v>41764.525300925925</v>
      </c>
      <c r="V3762">
        <f t="shared" si="353"/>
        <v>2014</v>
      </c>
    </row>
    <row r="3763" spans="1:22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9">
        <f t="shared" si="350"/>
        <v>42226.958333333328</v>
      </c>
      <c r="K3763">
        <v>1434625937</v>
      </c>
      <c r="L3763" s="19">
        <f t="shared" si="351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348"/>
        <v>100</v>
      </c>
      <c r="R3763">
        <f t="shared" si="349"/>
        <v>166.67</v>
      </c>
      <c r="S3763" t="s">
        <v>8315</v>
      </c>
      <c r="T3763" t="s">
        <v>8357</v>
      </c>
      <c r="U3763" s="19">
        <f t="shared" si="352"/>
        <v>42226.958333333328</v>
      </c>
      <c r="V3763">
        <f t="shared" si="353"/>
        <v>2015</v>
      </c>
    </row>
    <row r="3764" spans="1:22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9">
        <f t="shared" si="350"/>
        <v>42218.813530092593</v>
      </c>
      <c r="K3764">
        <v>1436383889</v>
      </c>
      <c r="L3764" s="19">
        <f t="shared" si="351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348"/>
        <v>106</v>
      </c>
      <c r="R3764">
        <f t="shared" si="349"/>
        <v>47.43</v>
      </c>
      <c r="S3764" t="s">
        <v>8315</v>
      </c>
      <c r="T3764" t="s">
        <v>8357</v>
      </c>
      <c r="U3764" s="19">
        <f t="shared" si="352"/>
        <v>42218.813530092593</v>
      </c>
      <c r="V3764">
        <f t="shared" si="353"/>
        <v>2015</v>
      </c>
    </row>
    <row r="3765" spans="1:22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9">
        <f t="shared" si="350"/>
        <v>42095.708634259259</v>
      </c>
      <c r="K3765">
        <v>1425319226</v>
      </c>
      <c r="L3765" s="19">
        <f t="shared" si="351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348"/>
        <v>100</v>
      </c>
      <c r="R3765">
        <f t="shared" si="349"/>
        <v>64.94</v>
      </c>
      <c r="S3765" t="s">
        <v>8315</v>
      </c>
      <c r="T3765" t="s">
        <v>8357</v>
      </c>
      <c r="U3765" s="19">
        <f t="shared" si="352"/>
        <v>42095.708634259259</v>
      </c>
      <c r="V3765">
        <f t="shared" si="353"/>
        <v>2015</v>
      </c>
    </row>
    <row r="3766" spans="1:22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9">
        <f t="shared" si="350"/>
        <v>42519.024999999994</v>
      </c>
      <c r="K3766">
        <v>1462824832</v>
      </c>
      <c r="L3766" s="19">
        <f t="shared" si="351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348"/>
        <v>100</v>
      </c>
      <c r="R3766">
        <f t="shared" si="349"/>
        <v>55.56</v>
      </c>
      <c r="S3766" t="s">
        <v>8315</v>
      </c>
      <c r="T3766" t="s">
        <v>8357</v>
      </c>
      <c r="U3766" s="19">
        <f t="shared" si="352"/>
        <v>42519.024999999994</v>
      </c>
      <c r="V3766">
        <f t="shared" si="353"/>
        <v>2016</v>
      </c>
    </row>
    <row r="3767" spans="1:22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9">
        <f t="shared" si="350"/>
        <v>41850.776412037041</v>
      </c>
      <c r="K3767">
        <v>1404153482</v>
      </c>
      <c r="L3767" s="19">
        <f t="shared" si="351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348"/>
        <v>113</v>
      </c>
      <c r="R3767">
        <f t="shared" si="349"/>
        <v>74.22</v>
      </c>
      <c r="S3767" t="s">
        <v>8315</v>
      </c>
      <c r="T3767" t="s">
        <v>8357</v>
      </c>
      <c r="U3767" s="19">
        <f t="shared" si="352"/>
        <v>41850.776412037041</v>
      </c>
      <c r="V3767">
        <f t="shared" si="353"/>
        <v>2014</v>
      </c>
    </row>
    <row r="3768" spans="1:22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9">
        <f t="shared" si="350"/>
        <v>41823.167187500003</v>
      </c>
      <c r="K3768">
        <v>1401336045</v>
      </c>
      <c r="L3768" s="19">
        <f t="shared" si="351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348"/>
        <v>103</v>
      </c>
      <c r="R3768">
        <f t="shared" si="349"/>
        <v>106.93</v>
      </c>
      <c r="S3768" t="s">
        <v>8315</v>
      </c>
      <c r="T3768" t="s">
        <v>8357</v>
      </c>
      <c r="U3768" s="19">
        <f t="shared" si="352"/>
        <v>41823.167187500003</v>
      </c>
      <c r="V3768">
        <f t="shared" si="353"/>
        <v>2014</v>
      </c>
    </row>
    <row r="3769" spans="1:22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9">
        <f t="shared" si="350"/>
        <v>42064.207638888889</v>
      </c>
      <c r="K3769">
        <v>1423960097</v>
      </c>
      <c r="L3769" s="19">
        <f t="shared" si="351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348"/>
        <v>117</v>
      </c>
      <c r="R3769">
        <f t="shared" si="349"/>
        <v>41.7</v>
      </c>
      <c r="S3769" t="s">
        <v>8315</v>
      </c>
      <c r="T3769" t="s">
        <v>8357</v>
      </c>
      <c r="U3769" s="19">
        <f t="shared" si="352"/>
        <v>42064.207638888889</v>
      </c>
      <c r="V3769">
        <f t="shared" si="353"/>
        <v>2015</v>
      </c>
    </row>
    <row r="3770" spans="1:22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9">
        <f t="shared" si="350"/>
        <v>41802.727893518517</v>
      </c>
      <c r="K3770">
        <v>1400002090</v>
      </c>
      <c r="L3770" s="19">
        <f t="shared" si="351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348"/>
        <v>108</v>
      </c>
      <c r="R3770">
        <f t="shared" si="349"/>
        <v>74.239999999999995</v>
      </c>
      <c r="S3770" t="s">
        <v>8315</v>
      </c>
      <c r="T3770" t="s">
        <v>8357</v>
      </c>
      <c r="U3770" s="19">
        <f t="shared" si="352"/>
        <v>41802.727893518517</v>
      </c>
      <c r="V3770">
        <f t="shared" si="353"/>
        <v>2014</v>
      </c>
    </row>
    <row r="3771" spans="1:22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9">
        <f t="shared" si="350"/>
        <v>42475.598136574074</v>
      </c>
      <c r="K3771">
        <v>1458138079</v>
      </c>
      <c r="L3771" s="19">
        <f t="shared" si="351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348"/>
        <v>100</v>
      </c>
      <c r="R3771">
        <f t="shared" si="349"/>
        <v>73.33</v>
      </c>
      <c r="S3771" t="s">
        <v>8315</v>
      </c>
      <c r="T3771" t="s">
        <v>8357</v>
      </c>
      <c r="U3771" s="19">
        <f t="shared" si="352"/>
        <v>42475.598136574074</v>
      </c>
      <c r="V3771">
        <f t="shared" si="353"/>
        <v>2016</v>
      </c>
    </row>
    <row r="3772" spans="1:22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9">
        <f t="shared" si="350"/>
        <v>42168.930671296301</v>
      </c>
      <c r="K3772">
        <v>1431642010</v>
      </c>
      <c r="L3772" s="19">
        <f t="shared" si="351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348"/>
        <v>100</v>
      </c>
      <c r="R3772">
        <f t="shared" si="349"/>
        <v>100</v>
      </c>
      <c r="S3772" t="s">
        <v>8315</v>
      </c>
      <c r="T3772" t="s">
        <v>8357</v>
      </c>
      <c r="U3772" s="19">
        <f t="shared" si="352"/>
        <v>42168.930671296301</v>
      </c>
      <c r="V3772">
        <f t="shared" si="353"/>
        <v>2015</v>
      </c>
    </row>
    <row r="3773" spans="1:22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9">
        <f t="shared" si="350"/>
        <v>42508</v>
      </c>
      <c r="K3773">
        <v>1462307652</v>
      </c>
      <c r="L3773" s="19">
        <f t="shared" si="351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348"/>
        <v>146</v>
      </c>
      <c r="R3773">
        <f t="shared" si="349"/>
        <v>38.42</v>
      </c>
      <c r="S3773" t="s">
        <v>8315</v>
      </c>
      <c r="T3773" t="s">
        <v>8357</v>
      </c>
      <c r="U3773" s="19">
        <f t="shared" si="352"/>
        <v>42508</v>
      </c>
      <c r="V3773">
        <f t="shared" si="353"/>
        <v>2016</v>
      </c>
    </row>
    <row r="3774" spans="1:22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9">
        <f t="shared" si="350"/>
        <v>42703.25</v>
      </c>
      <c r="K3774">
        <v>1478616506</v>
      </c>
      <c r="L3774" s="19">
        <f t="shared" si="351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348"/>
        <v>110</v>
      </c>
      <c r="R3774">
        <f t="shared" si="349"/>
        <v>166.97</v>
      </c>
      <c r="S3774" t="s">
        <v>8315</v>
      </c>
      <c r="T3774" t="s">
        <v>8357</v>
      </c>
      <c r="U3774" s="19">
        <f t="shared" si="352"/>
        <v>42703.25</v>
      </c>
      <c r="V3774">
        <f t="shared" si="353"/>
        <v>2016</v>
      </c>
    </row>
    <row r="3775" spans="1:22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9">
        <f t="shared" si="350"/>
        <v>42689.088888888888</v>
      </c>
      <c r="K3775">
        <v>1476317247</v>
      </c>
      <c r="L3775" s="19">
        <f t="shared" si="351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 t="shared" si="348"/>
        <v>108</v>
      </c>
      <c r="R3775">
        <f t="shared" si="349"/>
        <v>94.91</v>
      </c>
      <c r="S3775" t="s">
        <v>8315</v>
      </c>
      <c r="T3775" t="s">
        <v>8357</v>
      </c>
      <c r="U3775" s="19">
        <f t="shared" si="352"/>
        <v>42689.088888888888</v>
      </c>
      <c r="V3775">
        <f t="shared" si="353"/>
        <v>2016</v>
      </c>
    </row>
    <row r="3776" spans="1:22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9">
        <f t="shared" si="350"/>
        <v>42103.792303240742</v>
      </c>
      <c r="K3776">
        <v>1427223655</v>
      </c>
      <c r="L3776" s="19">
        <f t="shared" si="351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348"/>
        <v>100</v>
      </c>
      <c r="R3776">
        <f t="shared" si="349"/>
        <v>100</v>
      </c>
      <c r="S3776" t="s">
        <v>8315</v>
      </c>
      <c r="T3776" t="s">
        <v>8357</v>
      </c>
      <c r="U3776" s="19">
        <f t="shared" si="352"/>
        <v>42103.792303240742</v>
      </c>
      <c r="V3776">
        <f t="shared" si="353"/>
        <v>2015</v>
      </c>
    </row>
    <row r="3777" spans="1:22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9">
        <f t="shared" si="350"/>
        <v>42103.166666666672</v>
      </c>
      <c r="K3777">
        <v>1426199843</v>
      </c>
      <c r="L3777" s="19">
        <f t="shared" si="351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348"/>
        <v>100</v>
      </c>
      <c r="R3777">
        <f t="shared" si="349"/>
        <v>143.21</v>
      </c>
      <c r="S3777" t="s">
        <v>8315</v>
      </c>
      <c r="T3777" t="s">
        <v>8357</v>
      </c>
      <c r="U3777" s="19">
        <f t="shared" si="352"/>
        <v>42103.166666666672</v>
      </c>
      <c r="V3777">
        <f t="shared" si="353"/>
        <v>2015</v>
      </c>
    </row>
    <row r="3778" spans="1:22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9">
        <f t="shared" si="350"/>
        <v>41852.041666666664</v>
      </c>
      <c r="K3778">
        <v>1403599778</v>
      </c>
      <c r="L3778" s="19">
        <f t="shared" si="351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ref="Q3778:Q3841" si="354">ROUND(E3778/D3778*100,0)</f>
        <v>107</v>
      </c>
      <c r="R3778">
        <f t="shared" ref="R3778:R3841" si="355">IFERROR(ROUND(E3778/N3778,2),0)</f>
        <v>90.82</v>
      </c>
      <c r="S3778" t="s">
        <v>8315</v>
      </c>
      <c r="T3778" t="s">
        <v>8357</v>
      </c>
      <c r="U3778" s="19">
        <f t="shared" si="352"/>
        <v>41852.041666666664</v>
      </c>
      <c r="V3778">
        <f t="shared" si="353"/>
        <v>2014</v>
      </c>
    </row>
    <row r="3779" spans="1:22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9">
        <f t="shared" ref="J3779:J3842" si="356">(((I3779/60)/60)/24)+DATE(1970,1,1)</f>
        <v>41909.166666666664</v>
      </c>
      <c r="K3779">
        <v>1409884821</v>
      </c>
      <c r="L3779" s="19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si="354"/>
        <v>143</v>
      </c>
      <c r="R3779">
        <f t="shared" si="355"/>
        <v>48.54</v>
      </c>
      <c r="S3779" t="s">
        <v>8315</v>
      </c>
      <c r="T3779" t="s">
        <v>8357</v>
      </c>
      <c r="U3779" s="19">
        <f t="shared" ref="U3779:U3842" si="358">(((I3779/60)/60)/24)+DATE(1970,1,1)</f>
        <v>41909.166666666664</v>
      </c>
      <c r="V3779">
        <f t="shared" ref="V3779:V3842" si="359">YEAR(L3779)</f>
        <v>2014</v>
      </c>
    </row>
    <row r="3780" spans="1:22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9">
        <f t="shared" si="356"/>
        <v>42049.819212962961</v>
      </c>
      <c r="K3780">
        <v>1418758780</v>
      </c>
      <c r="L3780" s="19">
        <f t="shared" si="357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354"/>
        <v>105</v>
      </c>
      <c r="R3780">
        <f t="shared" si="355"/>
        <v>70.03</v>
      </c>
      <c r="S3780" t="s">
        <v>8315</v>
      </c>
      <c r="T3780" t="s">
        <v>8357</v>
      </c>
      <c r="U3780" s="19">
        <f t="shared" si="358"/>
        <v>42049.819212962961</v>
      </c>
      <c r="V3780">
        <f t="shared" si="359"/>
        <v>2014</v>
      </c>
    </row>
    <row r="3781" spans="1:22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9">
        <f t="shared" si="356"/>
        <v>42455.693750000006</v>
      </c>
      <c r="K3781">
        <v>1456421940</v>
      </c>
      <c r="L3781" s="19">
        <f t="shared" si="357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354"/>
        <v>104</v>
      </c>
      <c r="R3781">
        <f t="shared" si="355"/>
        <v>135.63</v>
      </c>
      <c r="S3781" t="s">
        <v>8315</v>
      </c>
      <c r="T3781" t="s">
        <v>8357</v>
      </c>
      <c r="U3781" s="19">
        <f t="shared" si="358"/>
        <v>42455.693750000006</v>
      </c>
      <c r="V3781">
        <f t="shared" si="359"/>
        <v>2016</v>
      </c>
    </row>
    <row r="3782" spans="1:22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9">
        <f t="shared" si="356"/>
        <v>42198.837499999994</v>
      </c>
      <c r="K3782">
        <v>1433999785</v>
      </c>
      <c r="L3782" s="19">
        <f t="shared" si="357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354"/>
        <v>120</v>
      </c>
      <c r="R3782">
        <f t="shared" si="355"/>
        <v>100</v>
      </c>
      <c r="S3782" t="s">
        <v>8315</v>
      </c>
      <c r="T3782" t="s">
        <v>8357</v>
      </c>
      <c r="U3782" s="19">
        <f t="shared" si="358"/>
        <v>42198.837499999994</v>
      </c>
      <c r="V3782">
        <f t="shared" si="359"/>
        <v>2015</v>
      </c>
    </row>
    <row r="3783" spans="1:22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9">
        <f t="shared" si="356"/>
        <v>41890.882928240739</v>
      </c>
      <c r="K3783">
        <v>1408050685</v>
      </c>
      <c r="L3783" s="19">
        <f t="shared" si="357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354"/>
        <v>110</v>
      </c>
      <c r="R3783">
        <f t="shared" si="355"/>
        <v>94.9</v>
      </c>
      <c r="S3783" t="s">
        <v>8315</v>
      </c>
      <c r="T3783" t="s">
        <v>8357</v>
      </c>
      <c r="U3783" s="19">
        <f t="shared" si="358"/>
        <v>41890.882928240739</v>
      </c>
      <c r="V3783">
        <f t="shared" si="359"/>
        <v>2014</v>
      </c>
    </row>
    <row r="3784" spans="1:22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9">
        <f t="shared" si="356"/>
        <v>42575.958333333328</v>
      </c>
      <c r="K3784">
        <v>1466887297</v>
      </c>
      <c r="L3784" s="19">
        <f t="shared" si="357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 t="shared" si="354"/>
        <v>102</v>
      </c>
      <c r="R3784">
        <f t="shared" si="355"/>
        <v>75.37</v>
      </c>
      <c r="S3784" t="s">
        <v>8315</v>
      </c>
      <c r="T3784" t="s">
        <v>8357</v>
      </c>
      <c r="U3784" s="19">
        <f t="shared" si="358"/>
        <v>42575.958333333328</v>
      </c>
      <c r="V3784">
        <f t="shared" si="359"/>
        <v>2016</v>
      </c>
    </row>
    <row r="3785" spans="1:22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9">
        <f t="shared" si="356"/>
        <v>42444.666666666672</v>
      </c>
      <c r="K3785">
        <v>1455938520</v>
      </c>
      <c r="L3785" s="19">
        <f t="shared" si="357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354"/>
        <v>129</v>
      </c>
      <c r="R3785">
        <f t="shared" si="355"/>
        <v>64.459999999999994</v>
      </c>
      <c r="S3785" t="s">
        <v>8315</v>
      </c>
      <c r="T3785" t="s">
        <v>8357</v>
      </c>
      <c r="U3785" s="19">
        <f t="shared" si="358"/>
        <v>42444.666666666672</v>
      </c>
      <c r="V3785">
        <f t="shared" si="359"/>
        <v>2016</v>
      </c>
    </row>
    <row r="3786" spans="1:22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9">
        <f t="shared" si="356"/>
        <v>42561.980694444443</v>
      </c>
      <c r="K3786">
        <v>1465601532</v>
      </c>
      <c r="L3786" s="19">
        <f t="shared" si="357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354"/>
        <v>115</v>
      </c>
      <c r="R3786">
        <f t="shared" si="355"/>
        <v>115</v>
      </c>
      <c r="S3786" t="s">
        <v>8315</v>
      </c>
      <c r="T3786" t="s">
        <v>8357</v>
      </c>
      <c r="U3786" s="19">
        <f t="shared" si="358"/>
        <v>42561.980694444443</v>
      </c>
      <c r="V3786">
        <f t="shared" si="359"/>
        <v>2016</v>
      </c>
    </row>
    <row r="3787" spans="1:22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9">
        <f t="shared" si="356"/>
        <v>42584.418749999997</v>
      </c>
      <c r="K3787">
        <v>1467040769</v>
      </c>
      <c r="L3787" s="19">
        <f t="shared" si="357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354"/>
        <v>151</v>
      </c>
      <c r="R3787">
        <f t="shared" si="355"/>
        <v>100.5</v>
      </c>
      <c r="S3787" t="s">
        <v>8315</v>
      </c>
      <c r="T3787" t="s">
        <v>8357</v>
      </c>
      <c r="U3787" s="19">
        <f t="shared" si="358"/>
        <v>42584.418749999997</v>
      </c>
      <c r="V3787">
        <f t="shared" si="359"/>
        <v>2016</v>
      </c>
    </row>
    <row r="3788" spans="1:22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9">
        <f t="shared" si="356"/>
        <v>42517.037905092591</v>
      </c>
      <c r="K3788">
        <v>1461718475</v>
      </c>
      <c r="L3788" s="19">
        <f t="shared" si="357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354"/>
        <v>111</v>
      </c>
      <c r="R3788">
        <f t="shared" si="355"/>
        <v>93.77</v>
      </c>
      <c r="S3788" t="s">
        <v>8315</v>
      </c>
      <c r="T3788" t="s">
        <v>8357</v>
      </c>
      <c r="U3788" s="19">
        <f t="shared" si="358"/>
        <v>42517.037905092591</v>
      </c>
      <c r="V3788">
        <f t="shared" si="359"/>
        <v>2016</v>
      </c>
    </row>
    <row r="3789" spans="1:22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9">
        <f t="shared" si="356"/>
        <v>42196.165972222225</v>
      </c>
      <c r="K3789">
        <v>1434113406</v>
      </c>
      <c r="L3789" s="19">
        <f t="shared" si="357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354"/>
        <v>100</v>
      </c>
      <c r="R3789">
        <f t="shared" si="355"/>
        <v>35.1</v>
      </c>
      <c r="S3789" t="s">
        <v>8315</v>
      </c>
      <c r="T3789" t="s">
        <v>8357</v>
      </c>
      <c r="U3789" s="19">
        <f t="shared" si="358"/>
        <v>42196.165972222225</v>
      </c>
      <c r="V3789">
        <f t="shared" si="359"/>
        <v>2015</v>
      </c>
    </row>
    <row r="3790" spans="1:22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9">
        <f t="shared" si="356"/>
        <v>42361.679166666669</v>
      </c>
      <c r="K3790">
        <v>1448469719</v>
      </c>
      <c r="L3790" s="19">
        <f t="shared" si="357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354"/>
        <v>1</v>
      </c>
      <c r="R3790">
        <f t="shared" si="355"/>
        <v>500</v>
      </c>
      <c r="S3790" t="s">
        <v>8315</v>
      </c>
      <c r="T3790" t="s">
        <v>8357</v>
      </c>
      <c r="U3790" s="19">
        <f t="shared" si="358"/>
        <v>42361.679166666669</v>
      </c>
      <c r="V3790">
        <f t="shared" si="359"/>
        <v>2015</v>
      </c>
    </row>
    <row r="3791" spans="1:22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9">
        <f t="shared" si="356"/>
        <v>42170.798819444448</v>
      </c>
      <c r="K3791">
        <v>1431630618</v>
      </c>
      <c r="L3791" s="19">
        <f t="shared" si="357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354"/>
        <v>3</v>
      </c>
      <c r="R3791">
        <f t="shared" si="355"/>
        <v>29</v>
      </c>
      <c r="S3791" t="s">
        <v>8315</v>
      </c>
      <c r="T3791" t="s">
        <v>8357</v>
      </c>
      <c r="U3791" s="19">
        <f t="shared" si="358"/>
        <v>42170.798819444448</v>
      </c>
      <c r="V3791">
        <f t="shared" si="359"/>
        <v>2015</v>
      </c>
    </row>
    <row r="3792" spans="1:22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9">
        <f t="shared" si="356"/>
        <v>42696.708599537036</v>
      </c>
      <c r="K3792">
        <v>1477238423</v>
      </c>
      <c r="L3792" s="19">
        <f t="shared" si="357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 t="shared" si="354"/>
        <v>0</v>
      </c>
      <c r="R3792">
        <f t="shared" si="355"/>
        <v>0</v>
      </c>
      <c r="S3792" t="s">
        <v>8315</v>
      </c>
      <c r="T3792" t="s">
        <v>8357</v>
      </c>
      <c r="U3792" s="19">
        <f t="shared" si="358"/>
        <v>42696.708599537036</v>
      </c>
      <c r="V3792">
        <f t="shared" si="359"/>
        <v>2016</v>
      </c>
    </row>
    <row r="3793" spans="1:22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9">
        <f t="shared" si="356"/>
        <v>41826.692037037035</v>
      </c>
      <c r="K3793">
        <v>1399480592</v>
      </c>
      <c r="L3793" s="19">
        <f t="shared" si="357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354"/>
        <v>0</v>
      </c>
      <c r="R3793">
        <f t="shared" si="355"/>
        <v>0</v>
      </c>
      <c r="S3793" t="s">
        <v>8315</v>
      </c>
      <c r="T3793" t="s">
        <v>8357</v>
      </c>
      <c r="U3793" s="19">
        <f t="shared" si="358"/>
        <v>41826.692037037035</v>
      </c>
      <c r="V3793">
        <f t="shared" si="359"/>
        <v>2014</v>
      </c>
    </row>
    <row r="3794" spans="1:22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9">
        <f t="shared" si="356"/>
        <v>42200.447013888886</v>
      </c>
      <c r="K3794">
        <v>1434365022</v>
      </c>
      <c r="L3794" s="19">
        <f t="shared" si="357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354"/>
        <v>0</v>
      </c>
      <c r="R3794">
        <f t="shared" si="355"/>
        <v>17.5</v>
      </c>
      <c r="S3794" t="s">
        <v>8315</v>
      </c>
      <c r="T3794" t="s">
        <v>8357</v>
      </c>
      <c r="U3794" s="19">
        <f t="shared" si="358"/>
        <v>42200.447013888886</v>
      </c>
      <c r="V3794">
        <f t="shared" si="359"/>
        <v>2015</v>
      </c>
    </row>
    <row r="3795" spans="1:22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9">
        <f t="shared" si="356"/>
        <v>41989.938993055555</v>
      </c>
      <c r="K3795">
        <v>1416954729</v>
      </c>
      <c r="L3795" s="19">
        <f t="shared" si="357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354"/>
        <v>60</v>
      </c>
      <c r="R3795">
        <f t="shared" si="355"/>
        <v>174</v>
      </c>
      <c r="S3795" t="s">
        <v>8315</v>
      </c>
      <c r="T3795" t="s">
        <v>8357</v>
      </c>
      <c r="U3795" s="19">
        <f t="shared" si="358"/>
        <v>41989.938993055555</v>
      </c>
      <c r="V3795">
        <f t="shared" si="359"/>
        <v>2014</v>
      </c>
    </row>
    <row r="3796" spans="1:22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9">
        <f t="shared" si="356"/>
        <v>42162.58048611111</v>
      </c>
      <c r="K3796">
        <v>1431093354</v>
      </c>
      <c r="L3796" s="19">
        <f t="shared" si="357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354"/>
        <v>1</v>
      </c>
      <c r="R3796">
        <f t="shared" si="355"/>
        <v>50</v>
      </c>
      <c r="S3796" t="s">
        <v>8315</v>
      </c>
      <c r="T3796" t="s">
        <v>8357</v>
      </c>
      <c r="U3796" s="19">
        <f t="shared" si="358"/>
        <v>42162.58048611111</v>
      </c>
      <c r="V3796">
        <f t="shared" si="359"/>
        <v>2015</v>
      </c>
    </row>
    <row r="3797" spans="1:22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9">
        <f t="shared" si="356"/>
        <v>42244.9375</v>
      </c>
      <c r="K3797">
        <v>1437042490</v>
      </c>
      <c r="L3797" s="19">
        <f t="shared" si="357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354"/>
        <v>2</v>
      </c>
      <c r="R3797">
        <f t="shared" si="355"/>
        <v>5</v>
      </c>
      <c r="S3797" t="s">
        <v>8315</v>
      </c>
      <c r="T3797" t="s">
        <v>8357</v>
      </c>
      <c r="U3797" s="19">
        <f t="shared" si="358"/>
        <v>42244.9375</v>
      </c>
      <c r="V3797">
        <f t="shared" si="359"/>
        <v>2015</v>
      </c>
    </row>
    <row r="3798" spans="1:22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9">
        <f t="shared" si="356"/>
        <v>42749.029583333337</v>
      </c>
      <c r="K3798">
        <v>1479170556</v>
      </c>
      <c r="L3798" s="19">
        <f t="shared" si="357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354"/>
        <v>0</v>
      </c>
      <c r="R3798">
        <f t="shared" si="355"/>
        <v>1</v>
      </c>
      <c r="S3798" t="s">
        <v>8315</v>
      </c>
      <c r="T3798" t="s">
        <v>8357</v>
      </c>
      <c r="U3798" s="19">
        <f t="shared" si="358"/>
        <v>42749.029583333337</v>
      </c>
      <c r="V3798">
        <f t="shared" si="359"/>
        <v>2016</v>
      </c>
    </row>
    <row r="3799" spans="1:22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9">
        <f t="shared" si="356"/>
        <v>42114.881539351853</v>
      </c>
      <c r="K3799">
        <v>1426972165</v>
      </c>
      <c r="L3799" s="19">
        <f t="shared" si="357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354"/>
        <v>90</v>
      </c>
      <c r="R3799">
        <f t="shared" si="355"/>
        <v>145.41</v>
      </c>
      <c r="S3799" t="s">
        <v>8315</v>
      </c>
      <c r="T3799" t="s">
        <v>8357</v>
      </c>
      <c r="U3799" s="19">
        <f t="shared" si="358"/>
        <v>42114.881539351853</v>
      </c>
      <c r="V3799">
        <f t="shared" si="359"/>
        <v>2015</v>
      </c>
    </row>
    <row r="3800" spans="1:22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9">
        <f t="shared" si="356"/>
        <v>41861.722777777781</v>
      </c>
      <c r="K3800">
        <v>1405099248</v>
      </c>
      <c r="L3800" s="19">
        <f t="shared" si="357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 t="shared" si="354"/>
        <v>1</v>
      </c>
      <c r="R3800">
        <f t="shared" si="355"/>
        <v>205</v>
      </c>
      <c r="S3800" t="s">
        <v>8315</v>
      </c>
      <c r="T3800" t="s">
        <v>8357</v>
      </c>
      <c r="U3800" s="19">
        <f t="shared" si="358"/>
        <v>41861.722777777781</v>
      </c>
      <c r="V3800">
        <f t="shared" si="359"/>
        <v>2014</v>
      </c>
    </row>
    <row r="3801" spans="1:22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9">
        <f t="shared" si="356"/>
        <v>42440.93105324074</v>
      </c>
      <c r="K3801">
        <v>1455142843</v>
      </c>
      <c r="L3801" s="19">
        <f t="shared" si="357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354"/>
        <v>4</v>
      </c>
      <c r="R3801">
        <f t="shared" si="355"/>
        <v>100.5</v>
      </c>
      <c r="S3801" t="s">
        <v>8315</v>
      </c>
      <c r="T3801" t="s">
        <v>8357</v>
      </c>
      <c r="U3801" s="19">
        <f t="shared" si="358"/>
        <v>42440.93105324074</v>
      </c>
      <c r="V3801">
        <f t="shared" si="359"/>
        <v>2016</v>
      </c>
    </row>
    <row r="3802" spans="1:22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9">
        <f t="shared" si="356"/>
        <v>42015.207638888889</v>
      </c>
      <c r="K3802">
        <v>1418146883</v>
      </c>
      <c r="L3802" s="19">
        <f t="shared" si="357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354"/>
        <v>4</v>
      </c>
      <c r="R3802">
        <f t="shared" si="355"/>
        <v>55.06</v>
      </c>
      <c r="S3802" t="s">
        <v>8315</v>
      </c>
      <c r="T3802" t="s">
        <v>8357</v>
      </c>
      <c r="U3802" s="19">
        <f t="shared" si="358"/>
        <v>42015.207638888889</v>
      </c>
      <c r="V3802">
        <f t="shared" si="359"/>
        <v>2014</v>
      </c>
    </row>
    <row r="3803" spans="1:22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9">
        <f t="shared" si="356"/>
        <v>42006.676111111112</v>
      </c>
      <c r="K3803">
        <v>1417536816</v>
      </c>
      <c r="L3803" s="19">
        <f t="shared" si="357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354"/>
        <v>9</v>
      </c>
      <c r="R3803">
        <f t="shared" si="355"/>
        <v>47.33</v>
      </c>
      <c r="S3803" t="s">
        <v>8315</v>
      </c>
      <c r="T3803" t="s">
        <v>8357</v>
      </c>
      <c r="U3803" s="19">
        <f t="shared" si="358"/>
        <v>42006.676111111112</v>
      </c>
      <c r="V3803">
        <f t="shared" si="359"/>
        <v>2014</v>
      </c>
    </row>
    <row r="3804" spans="1:22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9">
        <f t="shared" si="356"/>
        <v>42299.126226851848</v>
      </c>
      <c r="K3804">
        <v>1442890906</v>
      </c>
      <c r="L3804" s="19">
        <f t="shared" si="357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354"/>
        <v>0</v>
      </c>
      <c r="R3804">
        <f t="shared" si="355"/>
        <v>0</v>
      </c>
      <c r="S3804" t="s">
        <v>8315</v>
      </c>
      <c r="T3804" t="s">
        <v>8357</v>
      </c>
      <c r="U3804" s="19">
        <f t="shared" si="358"/>
        <v>42299.126226851848</v>
      </c>
      <c r="V3804">
        <f t="shared" si="359"/>
        <v>2015</v>
      </c>
    </row>
    <row r="3805" spans="1:22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9">
        <f t="shared" si="356"/>
        <v>42433.971851851849</v>
      </c>
      <c r="K3805">
        <v>1454541568</v>
      </c>
      <c r="L3805" s="19">
        <f t="shared" si="357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354"/>
        <v>20</v>
      </c>
      <c r="R3805">
        <f t="shared" si="355"/>
        <v>58.95</v>
      </c>
      <c r="S3805" t="s">
        <v>8315</v>
      </c>
      <c r="T3805" t="s">
        <v>8357</v>
      </c>
      <c r="U3805" s="19">
        <f t="shared" si="358"/>
        <v>42433.971851851849</v>
      </c>
      <c r="V3805">
        <f t="shared" si="359"/>
        <v>2016</v>
      </c>
    </row>
    <row r="3806" spans="1:22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9">
        <f t="shared" si="356"/>
        <v>42582.291666666672</v>
      </c>
      <c r="K3806">
        <v>1465172024</v>
      </c>
      <c r="L3806" s="19">
        <f t="shared" si="357"/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 t="shared" si="354"/>
        <v>0</v>
      </c>
      <c r="R3806">
        <f t="shared" si="355"/>
        <v>0</v>
      </c>
      <c r="S3806" t="s">
        <v>8315</v>
      </c>
      <c r="T3806" t="s">
        <v>8357</v>
      </c>
      <c r="U3806" s="19">
        <f t="shared" si="358"/>
        <v>42582.291666666672</v>
      </c>
      <c r="V3806">
        <f t="shared" si="359"/>
        <v>2016</v>
      </c>
    </row>
    <row r="3807" spans="1:22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9">
        <f t="shared" si="356"/>
        <v>41909.887037037035</v>
      </c>
      <c r="K3807">
        <v>1406668640</v>
      </c>
      <c r="L3807" s="19">
        <f t="shared" si="357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354"/>
        <v>0</v>
      </c>
      <c r="R3807">
        <f t="shared" si="355"/>
        <v>1.5</v>
      </c>
      <c r="S3807" t="s">
        <v>8315</v>
      </c>
      <c r="T3807" t="s">
        <v>8357</v>
      </c>
      <c r="U3807" s="19">
        <f t="shared" si="358"/>
        <v>41909.887037037035</v>
      </c>
      <c r="V3807">
        <f t="shared" si="359"/>
        <v>2014</v>
      </c>
    </row>
    <row r="3808" spans="1:22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9">
        <f t="shared" si="356"/>
        <v>41819.259039351848</v>
      </c>
      <c r="K3808">
        <v>1402294381</v>
      </c>
      <c r="L3808" s="19">
        <f t="shared" si="357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354"/>
        <v>0</v>
      </c>
      <c r="R3808">
        <f t="shared" si="355"/>
        <v>5</v>
      </c>
      <c r="S3808" t="s">
        <v>8315</v>
      </c>
      <c r="T3808" t="s">
        <v>8357</v>
      </c>
      <c r="U3808" s="19">
        <f t="shared" si="358"/>
        <v>41819.259039351848</v>
      </c>
      <c r="V3808">
        <f t="shared" si="359"/>
        <v>2014</v>
      </c>
    </row>
    <row r="3809" spans="1:22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9">
        <f t="shared" si="356"/>
        <v>42097.909016203703</v>
      </c>
      <c r="K3809">
        <v>1427492939</v>
      </c>
      <c r="L3809" s="19">
        <f t="shared" si="357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354"/>
        <v>30</v>
      </c>
      <c r="R3809">
        <f t="shared" si="355"/>
        <v>50.56</v>
      </c>
      <c r="S3809" t="s">
        <v>8315</v>
      </c>
      <c r="T3809" t="s">
        <v>8357</v>
      </c>
      <c r="U3809" s="19">
        <f t="shared" si="358"/>
        <v>42097.909016203703</v>
      </c>
      <c r="V3809">
        <f t="shared" si="359"/>
        <v>2015</v>
      </c>
    </row>
    <row r="3810" spans="1:22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22">
        <f t="shared" si="356"/>
        <v>42119.412256944444</v>
      </c>
      <c r="K3810">
        <v>1424775219</v>
      </c>
      <c r="L3810" s="22">
        <f t="shared" si="357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354"/>
        <v>100</v>
      </c>
      <c r="R3810">
        <f t="shared" si="355"/>
        <v>41.67</v>
      </c>
      <c r="S3810" t="s">
        <v>8315</v>
      </c>
      <c r="T3810" t="s">
        <v>8316</v>
      </c>
      <c r="U3810" s="19">
        <f t="shared" si="358"/>
        <v>42119.412256944444</v>
      </c>
      <c r="V3810">
        <f t="shared" si="359"/>
        <v>2015</v>
      </c>
    </row>
    <row r="3811" spans="1:22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22">
        <f t="shared" si="356"/>
        <v>41850.958333333336</v>
      </c>
      <c r="K3811">
        <v>1402403907</v>
      </c>
      <c r="L3811" s="22">
        <f t="shared" si="357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354"/>
        <v>101</v>
      </c>
      <c r="R3811">
        <f t="shared" si="355"/>
        <v>53.29</v>
      </c>
      <c r="S3811" t="s">
        <v>8315</v>
      </c>
      <c r="T3811" t="s">
        <v>8316</v>
      </c>
      <c r="U3811" s="19">
        <f t="shared" si="358"/>
        <v>41850.958333333336</v>
      </c>
      <c r="V3811">
        <f t="shared" si="359"/>
        <v>2014</v>
      </c>
    </row>
    <row r="3812" spans="1:22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22">
        <f t="shared" si="356"/>
        <v>42084.807384259257</v>
      </c>
      <c r="K3812">
        <v>1424377358</v>
      </c>
      <c r="L3812" s="22">
        <f t="shared" si="357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354"/>
        <v>122</v>
      </c>
      <c r="R3812">
        <f t="shared" si="355"/>
        <v>70.23</v>
      </c>
      <c r="S3812" t="s">
        <v>8315</v>
      </c>
      <c r="T3812" t="s">
        <v>8316</v>
      </c>
      <c r="U3812" s="19">
        <f t="shared" si="358"/>
        <v>42084.807384259257</v>
      </c>
      <c r="V3812">
        <f t="shared" si="359"/>
        <v>2015</v>
      </c>
    </row>
    <row r="3813" spans="1:22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22">
        <f t="shared" si="356"/>
        <v>42521.458333333328</v>
      </c>
      <c r="K3813">
        <v>1461769373</v>
      </c>
      <c r="L3813" s="22">
        <f t="shared" si="357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354"/>
        <v>330</v>
      </c>
      <c r="R3813">
        <f t="shared" si="355"/>
        <v>43.42</v>
      </c>
      <c r="S3813" t="s">
        <v>8315</v>
      </c>
      <c r="T3813" t="s">
        <v>8316</v>
      </c>
      <c r="U3813" s="19">
        <f t="shared" si="358"/>
        <v>42521.458333333328</v>
      </c>
      <c r="V3813">
        <f t="shared" si="359"/>
        <v>2016</v>
      </c>
    </row>
    <row r="3814" spans="1:22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22">
        <f t="shared" si="356"/>
        <v>42156.165972222225</v>
      </c>
      <c r="K3814">
        <v>1429120908</v>
      </c>
      <c r="L3814" s="22">
        <f t="shared" si="357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354"/>
        <v>110</v>
      </c>
      <c r="R3814">
        <f t="shared" si="355"/>
        <v>199.18</v>
      </c>
      <c r="S3814" t="s">
        <v>8315</v>
      </c>
      <c r="T3814" t="s">
        <v>8316</v>
      </c>
      <c r="U3814" s="19">
        <f t="shared" si="358"/>
        <v>42156.165972222225</v>
      </c>
      <c r="V3814">
        <f t="shared" si="359"/>
        <v>2015</v>
      </c>
    </row>
    <row r="3815" spans="1:22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22">
        <f t="shared" si="356"/>
        <v>42535.904861111107</v>
      </c>
      <c r="K3815">
        <v>1462603021</v>
      </c>
      <c r="L3815" s="22">
        <f t="shared" si="357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354"/>
        <v>101</v>
      </c>
      <c r="R3815">
        <f t="shared" si="355"/>
        <v>78.52</v>
      </c>
      <c r="S3815" t="s">
        <v>8315</v>
      </c>
      <c r="T3815" t="s">
        <v>8316</v>
      </c>
      <c r="U3815" s="19">
        <f t="shared" si="358"/>
        <v>42535.904861111107</v>
      </c>
      <c r="V3815">
        <f t="shared" si="359"/>
        <v>2016</v>
      </c>
    </row>
    <row r="3816" spans="1:22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22">
        <f t="shared" si="356"/>
        <v>42095.165972222225</v>
      </c>
      <c r="K3816">
        <v>1424727712</v>
      </c>
      <c r="L3816" s="22">
        <f t="shared" si="357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354"/>
        <v>140</v>
      </c>
      <c r="R3816">
        <f t="shared" si="355"/>
        <v>61.82</v>
      </c>
      <c r="S3816" t="s">
        <v>8315</v>
      </c>
      <c r="T3816" t="s">
        <v>8316</v>
      </c>
      <c r="U3816" s="19">
        <f t="shared" si="358"/>
        <v>42095.165972222225</v>
      </c>
      <c r="V3816">
        <f t="shared" si="359"/>
        <v>2015</v>
      </c>
    </row>
    <row r="3817" spans="1:22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22">
        <f t="shared" si="356"/>
        <v>42236.958333333328</v>
      </c>
      <c r="K3817">
        <v>1437545657</v>
      </c>
      <c r="L3817" s="22">
        <f t="shared" si="357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354"/>
        <v>100</v>
      </c>
      <c r="R3817">
        <f t="shared" si="355"/>
        <v>50</v>
      </c>
      <c r="S3817" t="s">
        <v>8315</v>
      </c>
      <c r="T3817" t="s">
        <v>8316</v>
      </c>
      <c r="U3817" s="19">
        <f t="shared" si="358"/>
        <v>42236.958333333328</v>
      </c>
      <c r="V3817">
        <f t="shared" si="359"/>
        <v>2015</v>
      </c>
    </row>
    <row r="3818" spans="1:22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22">
        <f t="shared" si="356"/>
        <v>41837.690081018518</v>
      </c>
      <c r="K3818">
        <v>1403022823</v>
      </c>
      <c r="L3818" s="22">
        <f t="shared" si="357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354"/>
        <v>119</v>
      </c>
      <c r="R3818">
        <f t="shared" si="355"/>
        <v>48.34</v>
      </c>
      <c r="S3818" t="s">
        <v>8315</v>
      </c>
      <c r="T3818" t="s">
        <v>8316</v>
      </c>
      <c r="U3818" s="19">
        <f t="shared" si="358"/>
        <v>41837.690081018518</v>
      </c>
      <c r="V3818">
        <f t="shared" si="359"/>
        <v>2014</v>
      </c>
    </row>
    <row r="3819" spans="1:22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22">
        <f t="shared" si="356"/>
        <v>42301.165972222225</v>
      </c>
      <c r="K3819">
        <v>1444236216</v>
      </c>
      <c r="L3819" s="22">
        <f t="shared" si="357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354"/>
        <v>107</v>
      </c>
      <c r="R3819">
        <f t="shared" si="355"/>
        <v>107.25</v>
      </c>
      <c r="S3819" t="s">
        <v>8315</v>
      </c>
      <c r="T3819" t="s">
        <v>8316</v>
      </c>
      <c r="U3819" s="19">
        <f t="shared" si="358"/>
        <v>42301.165972222225</v>
      </c>
      <c r="V3819">
        <f t="shared" si="359"/>
        <v>2015</v>
      </c>
    </row>
    <row r="3820" spans="1:22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22">
        <f t="shared" si="356"/>
        <v>42075.800717592589</v>
      </c>
      <c r="K3820">
        <v>1423599182</v>
      </c>
      <c r="L3820" s="22">
        <f t="shared" si="357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354"/>
        <v>228</v>
      </c>
      <c r="R3820">
        <f t="shared" si="355"/>
        <v>57</v>
      </c>
      <c r="S3820" t="s">
        <v>8315</v>
      </c>
      <c r="T3820" t="s">
        <v>8316</v>
      </c>
      <c r="U3820" s="19">
        <f t="shared" si="358"/>
        <v>42075.800717592589</v>
      </c>
      <c r="V3820">
        <f t="shared" si="359"/>
        <v>2015</v>
      </c>
    </row>
    <row r="3821" spans="1:22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22">
        <f t="shared" si="356"/>
        <v>42202.876388888893</v>
      </c>
      <c r="K3821">
        <v>1435554104</v>
      </c>
      <c r="L3821" s="22">
        <f t="shared" si="357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354"/>
        <v>106</v>
      </c>
      <c r="R3821">
        <f t="shared" si="355"/>
        <v>40.92</v>
      </c>
      <c r="S3821" t="s">
        <v>8315</v>
      </c>
      <c r="T3821" t="s">
        <v>8316</v>
      </c>
      <c r="U3821" s="19">
        <f t="shared" si="358"/>
        <v>42202.876388888893</v>
      </c>
      <c r="V3821">
        <f t="shared" si="359"/>
        <v>2015</v>
      </c>
    </row>
    <row r="3822" spans="1:22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22">
        <f t="shared" si="356"/>
        <v>42190.651817129634</v>
      </c>
      <c r="K3822">
        <v>1433518717</v>
      </c>
      <c r="L3822" s="22">
        <f t="shared" si="357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354"/>
        <v>143</v>
      </c>
      <c r="R3822">
        <f t="shared" si="355"/>
        <v>21.5</v>
      </c>
      <c r="S3822" t="s">
        <v>8315</v>
      </c>
      <c r="T3822" t="s">
        <v>8316</v>
      </c>
      <c r="U3822" s="19">
        <f t="shared" si="358"/>
        <v>42190.651817129634</v>
      </c>
      <c r="V3822">
        <f t="shared" si="359"/>
        <v>2015</v>
      </c>
    </row>
    <row r="3823" spans="1:22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22">
        <f t="shared" si="356"/>
        <v>42373.180636574078</v>
      </c>
      <c r="K3823">
        <v>1449116407</v>
      </c>
      <c r="L3823" s="22">
        <f t="shared" si="357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354"/>
        <v>105</v>
      </c>
      <c r="R3823">
        <f t="shared" si="355"/>
        <v>79.540000000000006</v>
      </c>
      <c r="S3823" t="s">
        <v>8315</v>
      </c>
      <c r="T3823" t="s">
        <v>8316</v>
      </c>
      <c r="U3823" s="19">
        <f t="shared" si="358"/>
        <v>42373.180636574078</v>
      </c>
      <c r="V3823">
        <f t="shared" si="359"/>
        <v>2015</v>
      </c>
    </row>
    <row r="3824" spans="1:22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22">
        <f t="shared" si="356"/>
        <v>42388.957638888889</v>
      </c>
      <c r="K3824">
        <v>1448136417</v>
      </c>
      <c r="L3824" s="22">
        <f t="shared" si="357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354"/>
        <v>110</v>
      </c>
      <c r="R3824">
        <f t="shared" si="355"/>
        <v>72.38</v>
      </c>
      <c r="S3824" t="s">
        <v>8315</v>
      </c>
      <c r="T3824" t="s">
        <v>8316</v>
      </c>
      <c r="U3824" s="19">
        <f t="shared" si="358"/>
        <v>42388.957638888889</v>
      </c>
      <c r="V3824">
        <f t="shared" si="359"/>
        <v>2015</v>
      </c>
    </row>
    <row r="3825" spans="1:22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22">
        <f t="shared" si="356"/>
        <v>42205.165972222225</v>
      </c>
      <c r="K3825">
        <v>1434405044</v>
      </c>
      <c r="L3825" s="22">
        <f t="shared" si="357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354"/>
        <v>106</v>
      </c>
      <c r="R3825">
        <f t="shared" si="355"/>
        <v>64.63</v>
      </c>
      <c r="S3825" t="s">
        <v>8315</v>
      </c>
      <c r="T3825" t="s">
        <v>8316</v>
      </c>
      <c r="U3825" s="19">
        <f t="shared" si="358"/>
        <v>42205.165972222225</v>
      </c>
      <c r="V3825">
        <f t="shared" si="359"/>
        <v>2015</v>
      </c>
    </row>
    <row r="3826" spans="1:22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22">
        <f t="shared" si="356"/>
        <v>42583.570138888885</v>
      </c>
      <c r="K3826">
        <v>1469026903</v>
      </c>
      <c r="L3826" s="22">
        <f t="shared" si="357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354"/>
        <v>108</v>
      </c>
      <c r="R3826">
        <f t="shared" si="355"/>
        <v>38.57</v>
      </c>
      <c r="S3826" t="s">
        <v>8315</v>
      </c>
      <c r="T3826" t="s">
        <v>8316</v>
      </c>
      <c r="U3826" s="19">
        <f t="shared" si="358"/>
        <v>42583.570138888885</v>
      </c>
      <c r="V3826">
        <f t="shared" si="359"/>
        <v>2016</v>
      </c>
    </row>
    <row r="3827" spans="1:22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22">
        <f t="shared" si="356"/>
        <v>42172.069606481484</v>
      </c>
      <c r="K3827">
        <v>1432690814</v>
      </c>
      <c r="L3827" s="22">
        <f t="shared" si="357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354"/>
        <v>105</v>
      </c>
      <c r="R3827">
        <f t="shared" si="355"/>
        <v>107.57</v>
      </c>
      <c r="S3827" t="s">
        <v>8315</v>
      </c>
      <c r="T3827" t="s">
        <v>8316</v>
      </c>
      <c r="U3827" s="19">
        <f t="shared" si="358"/>
        <v>42172.069606481484</v>
      </c>
      <c r="V3827">
        <f t="shared" si="359"/>
        <v>2015</v>
      </c>
    </row>
    <row r="3828" spans="1:22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22">
        <f t="shared" si="356"/>
        <v>42131.423541666663</v>
      </c>
      <c r="K3828">
        <v>1428401394</v>
      </c>
      <c r="L3828" s="22">
        <f t="shared" si="357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354"/>
        <v>119</v>
      </c>
      <c r="R3828">
        <f t="shared" si="355"/>
        <v>27.5</v>
      </c>
      <c r="S3828" t="s">
        <v>8315</v>
      </c>
      <c r="T3828" t="s">
        <v>8316</v>
      </c>
      <c r="U3828" s="19">
        <f t="shared" si="358"/>
        <v>42131.423541666663</v>
      </c>
      <c r="V3828">
        <f t="shared" si="359"/>
        <v>2015</v>
      </c>
    </row>
    <row r="3829" spans="1:22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22">
        <f t="shared" si="356"/>
        <v>42090</v>
      </c>
      <c r="K3829">
        <v>1422656201</v>
      </c>
      <c r="L3829" s="22">
        <f t="shared" si="357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354"/>
        <v>153</v>
      </c>
      <c r="R3829">
        <f t="shared" si="355"/>
        <v>70.459999999999994</v>
      </c>
      <c r="S3829" t="s">
        <v>8315</v>
      </c>
      <c r="T3829" t="s">
        <v>8316</v>
      </c>
      <c r="U3829" s="19">
        <f t="shared" si="358"/>
        <v>42090</v>
      </c>
      <c r="V3829">
        <f t="shared" si="359"/>
        <v>2015</v>
      </c>
    </row>
    <row r="3830" spans="1:22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22">
        <f t="shared" si="356"/>
        <v>42004.569293981483</v>
      </c>
      <c r="K3830">
        <v>1414845587</v>
      </c>
      <c r="L3830" s="22">
        <f t="shared" si="357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354"/>
        <v>100</v>
      </c>
      <c r="R3830">
        <f t="shared" si="355"/>
        <v>178.57</v>
      </c>
      <c r="S3830" t="s">
        <v>8315</v>
      </c>
      <c r="T3830" t="s">
        <v>8316</v>
      </c>
      <c r="U3830" s="19">
        <f t="shared" si="358"/>
        <v>42004.569293981483</v>
      </c>
      <c r="V3830">
        <f t="shared" si="359"/>
        <v>2014</v>
      </c>
    </row>
    <row r="3831" spans="1:22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22">
        <f t="shared" si="356"/>
        <v>42613.865405092598</v>
      </c>
      <c r="K3831">
        <v>1470948371</v>
      </c>
      <c r="L3831" s="22">
        <f t="shared" si="357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354"/>
        <v>100</v>
      </c>
      <c r="R3831">
        <f t="shared" si="355"/>
        <v>62.63</v>
      </c>
      <c r="S3831" t="s">
        <v>8315</v>
      </c>
      <c r="T3831" t="s">
        <v>8316</v>
      </c>
      <c r="U3831" s="19">
        <f t="shared" si="358"/>
        <v>42613.865405092598</v>
      </c>
      <c r="V3831">
        <f t="shared" si="359"/>
        <v>2016</v>
      </c>
    </row>
    <row r="3832" spans="1:22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22">
        <f t="shared" si="356"/>
        <v>42517.740868055553</v>
      </c>
      <c r="K3832">
        <v>1463161611</v>
      </c>
      <c r="L3832" s="22">
        <f t="shared" si="357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354"/>
        <v>225</v>
      </c>
      <c r="R3832">
        <f t="shared" si="355"/>
        <v>75</v>
      </c>
      <c r="S3832" t="s">
        <v>8315</v>
      </c>
      <c r="T3832" t="s">
        <v>8316</v>
      </c>
      <c r="U3832" s="19">
        <f t="shared" si="358"/>
        <v>42517.740868055553</v>
      </c>
      <c r="V3832">
        <f t="shared" si="359"/>
        <v>2016</v>
      </c>
    </row>
    <row r="3833" spans="1:22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22">
        <f t="shared" si="356"/>
        <v>41948.890567129631</v>
      </c>
      <c r="K3833">
        <v>1413404545</v>
      </c>
      <c r="L3833" s="22">
        <f t="shared" si="357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354"/>
        <v>106</v>
      </c>
      <c r="R3833">
        <f t="shared" si="355"/>
        <v>58.9</v>
      </c>
      <c r="S3833" t="s">
        <v>8315</v>
      </c>
      <c r="T3833" t="s">
        <v>8316</v>
      </c>
      <c r="U3833" s="19">
        <f t="shared" si="358"/>
        <v>41948.890567129631</v>
      </c>
      <c r="V3833">
        <f t="shared" si="359"/>
        <v>2014</v>
      </c>
    </row>
    <row r="3834" spans="1:22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22">
        <f t="shared" si="356"/>
        <v>42420.114988425921</v>
      </c>
      <c r="K3834">
        <v>1452048335</v>
      </c>
      <c r="L3834" s="22">
        <f t="shared" si="357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354"/>
        <v>105</v>
      </c>
      <c r="R3834">
        <f t="shared" si="355"/>
        <v>139.56</v>
      </c>
      <c r="S3834" t="s">
        <v>8315</v>
      </c>
      <c r="T3834" t="s">
        <v>8316</v>
      </c>
      <c r="U3834" s="19">
        <f t="shared" si="358"/>
        <v>42420.114988425921</v>
      </c>
      <c r="V3834">
        <f t="shared" si="359"/>
        <v>2016</v>
      </c>
    </row>
    <row r="3835" spans="1:22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22">
        <f t="shared" si="356"/>
        <v>41974.797916666663</v>
      </c>
      <c r="K3835">
        <v>1416516972</v>
      </c>
      <c r="L3835" s="22">
        <f t="shared" si="357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 t="shared" si="354"/>
        <v>117</v>
      </c>
      <c r="R3835">
        <f t="shared" si="355"/>
        <v>70</v>
      </c>
      <c r="S3835" t="s">
        <v>8315</v>
      </c>
      <c r="T3835" t="s">
        <v>8316</v>
      </c>
      <c r="U3835" s="19">
        <f t="shared" si="358"/>
        <v>41974.797916666663</v>
      </c>
      <c r="V3835">
        <f t="shared" si="359"/>
        <v>2014</v>
      </c>
    </row>
    <row r="3836" spans="1:22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22">
        <f t="shared" si="356"/>
        <v>42173.445219907408</v>
      </c>
      <c r="K3836">
        <v>1432032067</v>
      </c>
      <c r="L3836" s="22">
        <f t="shared" si="357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354"/>
        <v>109</v>
      </c>
      <c r="R3836">
        <f t="shared" si="355"/>
        <v>57.39</v>
      </c>
      <c r="S3836" t="s">
        <v>8315</v>
      </c>
      <c r="T3836" t="s">
        <v>8316</v>
      </c>
      <c r="U3836" s="19">
        <f t="shared" si="358"/>
        <v>42173.445219907408</v>
      </c>
      <c r="V3836">
        <f t="shared" si="359"/>
        <v>2015</v>
      </c>
    </row>
    <row r="3837" spans="1:22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22">
        <f t="shared" si="356"/>
        <v>42481.94222222222</v>
      </c>
      <c r="K3837">
        <v>1459463808</v>
      </c>
      <c r="L3837" s="22">
        <f t="shared" si="357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354"/>
        <v>160</v>
      </c>
      <c r="R3837">
        <f t="shared" si="355"/>
        <v>40</v>
      </c>
      <c r="S3837" t="s">
        <v>8315</v>
      </c>
      <c r="T3837" t="s">
        <v>8316</v>
      </c>
      <c r="U3837" s="19">
        <f t="shared" si="358"/>
        <v>42481.94222222222</v>
      </c>
      <c r="V3837">
        <f t="shared" si="359"/>
        <v>2016</v>
      </c>
    </row>
    <row r="3838" spans="1:22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22">
        <f t="shared" si="356"/>
        <v>42585.172916666663</v>
      </c>
      <c r="K3838">
        <v>1467497652</v>
      </c>
      <c r="L3838" s="22">
        <f t="shared" si="357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354"/>
        <v>113</v>
      </c>
      <c r="R3838">
        <f t="shared" si="355"/>
        <v>64.290000000000006</v>
      </c>
      <c r="S3838" t="s">
        <v>8315</v>
      </c>
      <c r="T3838" t="s">
        <v>8316</v>
      </c>
      <c r="U3838" s="19">
        <f t="shared" si="358"/>
        <v>42585.172916666663</v>
      </c>
      <c r="V3838">
        <f t="shared" si="359"/>
        <v>2016</v>
      </c>
    </row>
    <row r="3839" spans="1:22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22">
        <f t="shared" si="356"/>
        <v>42188.765717592592</v>
      </c>
      <c r="K3839">
        <v>1432837358</v>
      </c>
      <c r="L3839" s="22">
        <f t="shared" si="357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354"/>
        <v>102</v>
      </c>
      <c r="R3839">
        <f t="shared" si="355"/>
        <v>120.12</v>
      </c>
      <c r="S3839" t="s">
        <v>8315</v>
      </c>
      <c r="T3839" t="s">
        <v>8316</v>
      </c>
      <c r="U3839" s="19">
        <f t="shared" si="358"/>
        <v>42188.765717592592</v>
      </c>
      <c r="V3839">
        <f t="shared" si="359"/>
        <v>2015</v>
      </c>
    </row>
    <row r="3840" spans="1:22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22">
        <f t="shared" si="356"/>
        <v>42146.710752314815</v>
      </c>
      <c r="K3840">
        <v>1429722209</v>
      </c>
      <c r="L3840" s="22">
        <f t="shared" si="357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354"/>
        <v>101</v>
      </c>
      <c r="R3840">
        <f t="shared" si="355"/>
        <v>1008.24</v>
      </c>
      <c r="S3840" t="s">
        <v>8315</v>
      </c>
      <c r="T3840" t="s">
        <v>8316</v>
      </c>
      <c r="U3840" s="19">
        <f t="shared" si="358"/>
        <v>42146.710752314815</v>
      </c>
      <c r="V3840">
        <f t="shared" si="359"/>
        <v>2015</v>
      </c>
    </row>
    <row r="3841" spans="1:22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22">
        <f t="shared" si="356"/>
        <v>42215.142638888887</v>
      </c>
      <c r="K3841">
        <v>1433042724</v>
      </c>
      <c r="L3841" s="22">
        <f t="shared" si="357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 t="shared" si="354"/>
        <v>101</v>
      </c>
      <c r="R3841">
        <f t="shared" si="355"/>
        <v>63.28</v>
      </c>
      <c r="S3841" t="s">
        <v>8315</v>
      </c>
      <c r="T3841" t="s">
        <v>8316</v>
      </c>
      <c r="U3841" s="19">
        <f t="shared" si="358"/>
        <v>42215.142638888887</v>
      </c>
      <c r="V3841">
        <f t="shared" si="359"/>
        <v>2015</v>
      </c>
    </row>
    <row r="3842" spans="1:22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22">
        <f t="shared" si="356"/>
        <v>42457.660057870366</v>
      </c>
      <c r="K3842">
        <v>1457023829</v>
      </c>
      <c r="L3842" s="22">
        <f t="shared" si="357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ref="Q3842:Q3905" si="360">ROUND(E3842/D3842*100,0)</f>
        <v>6500</v>
      </c>
      <c r="R3842">
        <f t="shared" ref="R3842:R3905" si="361">IFERROR(ROUND(E3842/N3842,2),0)</f>
        <v>21.67</v>
      </c>
      <c r="S3842" t="s">
        <v>8315</v>
      </c>
      <c r="T3842" t="s">
        <v>8316</v>
      </c>
      <c r="U3842" s="19">
        <f t="shared" si="358"/>
        <v>42457.660057870366</v>
      </c>
      <c r="V3842">
        <f t="shared" si="359"/>
        <v>2016</v>
      </c>
    </row>
    <row r="3843" spans="1:22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22">
        <f t="shared" ref="J3843:J3906" si="362">(((I3843/60)/60)/24)+DATE(1970,1,1)</f>
        <v>41840.785729166666</v>
      </c>
      <c r="K3843">
        <v>1400698287</v>
      </c>
      <c r="L3843" s="22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si="360"/>
        <v>9</v>
      </c>
      <c r="R3843">
        <f t="shared" si="361"/>
        <v>25.65</v>
      </c>
      <c r="S3843" t="s">
        <v>8315</v>
      </c>
      <c r="T3843" t="s">
        <v>8316</v>
      </c>
      <c r="U3843" s="19">
        <f t="shared" ref="U3843:U3906" si="364">(((I3843/60)/60)/24)+DATE(1970,1,1)</f>
        <v>41840.785729166666</v>
      </c>
      <c r="V3843">
        <f t="shared" ref="V3843:V3906" si="365">YEAR(L3843)</f>
        <v>2014</v>
      </c>
    </row>
    <row r="3844" spans="1:22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22">
        <f t="shared" si="362"/>
        <v>41770.493657407409</v>
      </c>
      <c r="K3844">
        <v>1397217052</v>
      </c>
      <c r="L3844" s="22">
        <f t="shared" si="363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360"/>
        <v>22</v>
      </c>
      <c r="R3844">
        <f t="shared" si="361"/>
        <v>47.7</v>
      </c>
      <c r="S3844" t="s">
        <v>8315</v>
      </c>
      <c r="T3844" t="s">
        <v>8316</v>
      </c>
      <c r="U3844" s="19">
        <f t="shared" si="364"/>
        <v>41770.493657407409</v>
      </c>
      <c r="V3844">
        <f t="shared" si="365"/>
        <v>2014</v>
      </c>
    </row>
    <row r="3845" spans="1:22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22">
        <f t="shared" si="362"/>
        <v>41791.072500000002</v>
      </c>
      <c r="K3845">
        <v>1399427064</v>
      </c>
      <c r="L3845" s="22">
        <f t="shared" si="363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360"/>
        <v>21</v>
      </c>
      <c r="R3845">
        <f t="shared" si="361"/>
        <v>56.05</v>
      </c>
      <c r="S3845" t="s">
        <v>8315</v>
      </c>
      <c r="T3845" t="s">
        <v>8316</v>
      </c>
      <c r="U3845" s="19">
        <f t="shared" si="364"/>
        <v>41791.072500000002</v>
      </c>
      <c r="V3845">
        <f t="shared" si="365"/>
        <v>2014</v>
      </c>
    </row>
    <row r="3846" spans="1:22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22">
        <f t="shared" si="362"/>
        <v>41793.290972222225</v>
      </c>
      <c r="K3846">
        <v>1399474134</v>
      </c>
      <c r="L3846" s="22">
        <f t="shared" si="363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360"/>
        <v>41</v>
      </c>
      <c r="R3846">
        <f t="shared" si="361"/>
        <v>81.319999999999993</v>
      </c>
      <c r="S3846" t="s">
        <v>8315</v>
      </c>
      <c r="T3846" t="s">
        <v>8316</v>
      </c>
      <c r="U3846" s="19">
        <f t="shared" si="364"/>
        <v>41793.290972222225</v>
      </c>
      <c r="V3846">
        <f t="shared" si="365"/>
        <v>2014</v>
      </c>
    </row>
    <row r="3847" spans="1:22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22">
        <f t="shared" si="362"/>
        <v>42278.627013888887</v>
      </c>
      <c r="K3847">
        <v>1441119774</v>
      </c>
      <c r="L3847" s="22">
        <f t="shared" si="363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 t="shared" si="360"/>
        <v>2</v>
      </c>
      <c r="R3847">
        <f t="shared" si="361"/>
        <v>70.17</v>
      </c>
      <c r="S3847" t="s">
        <v>8315</v>
      </c>
      <c r="T3847" t="s">
        <v>8316</v>
      </c>
      <c r="U3847" s="19">
        <f t="shared" si="364"/>
        <v>42278.627013888887</v>
      </c>
      <c r="V3847">
        <f t="shared" si="365"/>
        <v>2015</v>
      </c>
    </row>
    <row r="3848" spans="1:22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22">
        <f t="shared" si="362"/>
        <v>41916.290972222225</v>
      </c>
      <c r="K3848">
        <v>1409721542</v>
      </c>
      <c r="L3848" s="22">
        <f t="shared" si="363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360"/>
        <v>3</v>
      </c>
      <c r="R3848">
        <f t="shared" si="361"/>
        <v>23.63</v>
      </c>
      <c r="S3848" t="s">
        <v>8315</v>
      </c>
      <c r="T3848" t="s">
        <v>8316</v>
      </c>
      <c r="U3848" s="19">
        <f t="shared" si="364"/>
        <v>41916.290972222225</v>
      </c>
      <c r="V3848">
        <f t="shared" si="365"/>
        <v>2014</v>
      </c>
    </row>
    <row r="3849" spans="1:22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22">
        <f t="shared" si="362"/>
        <v>42204.224432870367</v>
      </c>
      <c r="K3849">
        <v>1433395391</v>
      </c>
      <c r="L3849" s="22">
        <f t="shared" si="363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360"/>
        <v>16</v>
      </c>
      <c r="R3849">
        <f t="shared" si="361"/>
        <v>188.56</v>
      </c>
      <c r="S3849" t="s">
        <v>8315</v>
      </c>
      <c r="T3849" t="s">
        <v>8316</v>
      </c>
      <c r="U3849" s="19">
        <f t="shared" si="364"/>
        <v>42204.224432870367</v>
      </c>
      <c r="V3849">
        <f t="shared" si="365"/>
        <v>2015</v>
      </c>
    </row>
    <row r="3850" spans="1:22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22">
        <f t="shared" si="362"/>
        <v>42295.817002314812</v>
      </c>
      <c r="K3850">
        <v>1442604989</v>
      </c>
      <c r="L3850" s="22">
        <f t="shared" si="363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360"/>
        <v>16</v>
      </c>
      <c r="R3850">
        <f t="shared" si="361"/>
        <v>49.51</v>
      </c>
      <c r="S3850" t="s">
        <v>8315</v>
      </c>
      <c r="T3850" t="s">
        <v>8316</v>
      </c>
      <c r="U3850" s="19">
        <f t="shared" si="364"/>
        <v>42295.817002314812</v>
      </c>
      <c r="V3850">
        <f t="shared" si="365"/>
        <v>2015</v>
      </c>
    </row>
    <row r="3851" spans="1:22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22">
        <f t="shared" si="362"/>
        <v>42166.767175925925</v>
      </c>
      <c r="K3851">
        <v>1431455084</v>
      </c>
      <c r="L3851" s="22">
        <f t="shared" si="363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360"/>
        <v>7</v>
      </c>
      <c r="R3851">
        <f t="shared" si="361"/>
        <v>75.459999999999994</v>
      </c>
      <c r="S3851" t="s">
        <v>8315</v>
      </c>
      <c r="T3851" t="s">
        <v>8316</v>
      </c>
      <c r="U3851" s="19">
        <f t="shared" si="364"/>
        <v>42166.767175925925</v>
      </c>
      <c r="V3851">
        <f t="shared" si="365"/>
        <v>2015</v>
      </c>
    </row>
    <row r="3852" spans="1:22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22">
        <f t="shared" si="362"/>
        <v>42005.124340277776</v>
      </c>
      <c r="K3852">
        <v>1417489143</v>
      </c>
      <c r="L3852" s="22">
        <f t="shared" si="363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360"/>
        <v>4</v>
      </c>
      <c r="R3852">
        <f t="shared" si="361"/>
        <v>9.5</v>
      </c>
      <c r="S3852" t="s">
        <v>8315</v>
      </c>
      <c r="T3852" t="s">
        <v>8316</v>
      </c>
      <c r="U3852" s="19">
        <f t="shared" si="364"/>
        <v>42005.124340277776</v>
      </c>
      <c r="V3852">
        <f t="shared" si="365"/>
        <v>2014</v>
      </c>
    </row>
    <row r="3853" spans="1:22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22">
        <f t="shared" si="362"/>
        <v>42202.439571759256</v>
      </c>
      <c r="K3853">
        <v>1434537179</v>
      </c>
      <c r="L3853" s="22">
        <f t="shared" si="363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360"/>
        <v>34</v>
      </c>
      <c r="R3853">
        <f t="shared" si="361"/>
        <v>35.5</v>
      </c>
      <c r="S3853" t="s">
        <v>8315</v>
      </c>
      <c r="T3853" t="s">
        <v>8316</v>
      </c>
      <c r="U3853" s="19">
        <f t="shared" si="364"/>
        <v>42202.439571759256</v>
      </c>
      <c r="V3853">
        <f t="shared" si="365"/>
        <v>2015</v>
      </c>
    </row>
    <row r="3854" spans="1:22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22">
        <f t="shared" si="362"/>
        <v>42090.149027777778</v>
      </c>
      <c r="K3854">
        <v>1425270876</v>
      </c>
      <c r="L3854" s="22">
        <f t="shared" si="363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 t="shared" si="360"/>
        <v>0</v>
      </c>
      <c r="R3854">
        <f t="shared" si="361"/>
        <v>10</v>
      </c>
      <c r="S3854" t="s">
        <v>8315</v>
      </c>
      <c r="T3854" t="s">
        <v>8316</v>
      </c>
      <c r="U3854" s="19">
        <f t="shared" si="364"/>
        <v>42090.149027777778</v>
      </c>
      <c r="V3854">
        <f t="shared" si="365"/>
        <v>2015</v>
      </c>
    </row>
    <row r="3855" spans="1:22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22">
        <f t="shared" si="362"/>
        <v>41883.84002314815</v>
      </c>
      <c r="K3855">
        <v>1406578178</v>
      </c>
      <c r="L3855" s="22">
        <f t="shared" si="363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360"/>
        <v>0</v>
      </c>
      <c r="R3855">
        <f t="shared" si="361"/>
        <v>13</v>
      </c>
      <c r="S3855" t="s">
        <v>8315</v>
      </c>
      <c r="T3855" t="s">
        <v>8316</v>
      </c>
      <c r="U3855" s="19">
        <f t="shared" si="364"/>
        <v>41883.84002314815</v>
      </c>
      <c r="V3855">
        <f t="shared" si="365"/>
        <v>2014</v>
      </c>
    </row>
    <row r="3856" spans="1:22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22">
        <f t="shared" si="362"/>
        <v>42133.884930555556</v>
      </c>
      <c r="K3856">
        <v>1428614058</v>
      </c>
      <c r="L3856" s="22">
        <f t="shared" si="363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360"/>
        <v>16</v>
      </c>
      <c r="R3856">
        <f t="shared" si="361"/>
        <v>89.4</v>
      </c>
      <c r="S3856" t="s">
        <v>8315</v>
      </c>
      <c r="T3856" t="s">
        <v>8316</v>
      </c>
      <c r="U3856" s="19">
        <f t="shared" si="364"/>
        <v>42133.884930555556</v>
      </c>
      <c r="V3856">
        <f t="shared" si="365"/>
        <v>2015</v>
      </c>
    </row>
    <row r="3857" spans="1:22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22">
        <f t="shared" si="362"/>
        <v>42089.929062499999</v>
      </c>
      <c r="K3857">
        <v>1424819871</v>
      </c>
      <c r="L3857" s="22">
        <f t="shared" si="363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360"/>
        <v>3</v>
      </c>
      <c r="R3857">
        <f t="shared" si="361"/>
        <v>25</v>
      </c>
      <c r="S3857" t="s">
        <v>8315</v>
      </c>
      <c r="T3857" t="s">
        <v>8316</v>
      </c>
      <c r="U3857" s="19">
        <f t="shared" si="364"/>
        <v>42089.929062499999</v>
      </c>
      <c r="V3857">
        <f t="shared" si="365"/>
        <v>2015</v>
      </c>
    </row>
    <row r="3858" spans="1:22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22">
        <f t="shared" si="362"/>
        <v>42071.701423611114</v>
      </c>
      <c r="K3858">
        <v>1423245003</v>
      </c>
      <c r="L3858" s="22">
        <f t="shared" si="363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 t="shared" si="360"/>
        <v>0</v>
      </c>
      <c r="R3858">
        <f t="shared" si="361"/>
        <v>1</v>
      </c>
      <c r="S3858" t="s">
        <v>8315</v>
      </c>
      <c r="T3858" t="s">
        <v>8316</v>
      </c>
      <c r="U3858" s="19">
        <f t="shared" si="364"/>
        <v>42071.701423611114</v>
      </c>
      <c r="V3858">
        <f t="shared" si="365"/>
        <v>2015</v>
      </c>
    </row>
    <row r="3859" spans="1:22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22">
        <f t="shared" si="362"/>
        <v>41852.716666666667</v>
      </c>
      <c r="K3859">
        <v>1404927690</v>
      </c>
      <c r="L3859" s="22">
        <f t="shared" si="363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360"/>
        <v>5</v>
      </c>
      <c r="R3859">
        <f t="shared" si="361"/>
        <v>65</v>
      </c>
      <c r="S3859" t="s">
        <v>8315</v>
      </c>
      <c r="T3859" t="s">
        <v>8316</v>
      </c>
      <c r="U3859" s="19">
        <f t="shared" si="364"/>
        <v>41852.716666666667</v>
      </c>
      <c r="V3859">
        <f t="shared" si="365"/>
        <v>2014</v>
      </c>
    </row>
    <row r="3860" spans="1:22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22">
        <f t="shared" si="362"/>
        <v>42146.875</v>
      </c>
      <c r="K3860">
        <v>1430734844</v>
      </c>
      <c r="L3860" s="22">
        <f t="shared" si="363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 t="shared" si="360"/>
        <v>2</v>
      </c>
      <c r="R3860">
        <f t="shared" si="361"/>
        <v>10</v>
      </c>
      <c r="S3860" t="s">
        <v>8315</v>
      </c>
      <c r="T3860" t="s">
        <v>8316</v>
      </c>
      <c r="U3860" s="19">
        <f t="shared" si="364"/>
        <v>42146.875</v>
      </c>
      <c r="V3860">
        <f t="shared" si="365"/>
        <v>2015</v>
      </c>
    </row>
    <row r="3861" spans="1:22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22">
        <f t="shared" si="362"/>
        <v>41815.875</v>
      </c>
      <c r="K3861">
        <v>1401485207</v>
      </c>
      <c r="L3861" s="22">
        <f t="shared" si="363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 t="shared" si="360"/>
        <v>0</v>
      </c>
      <c r="R3861">
        <f t="shared" si="361"/>
        <v>1</v>
      </c>
      <c r="S3861" t="s">
        <v>8315</v>
      </c>
      <c r="T3861" t="s">
        <v>8316</v>
      </c>
      <c r="U3861" s="19">
        <f t="shared" si="364"/>
        <v>41815.875</v>
      </c>
      <c r="V3861">
        <f t="shared" si="365"/>
        <v>2014</v>
      </c>
    </row>
    <row r="3862" spans="1:22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22">
        <f t="shared" si="362"/>
        <v>41863.660995370366</v>
      </c>
      <c r="K3862">
        <v>1405266710</v>
      </c>
      <c r="L3862" s="22">
        <f t="shared" si="363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 t="shared" si="360"/>
        <v>18</v>
      </c>
      <c r="R3862">
        <f t="shared" si="361"/>
        <v>81.540000000000006</v>
      </c>
      <c r="S3862" t="s">
        <v>8315</v>
      </c>
      <c r="T3862" t="s">
        <v>8316</v>
      </c>
      <c r="U3862" s="19">
        <f t="shared" si="364"/>
        <v>41863.660995370366</v>
      </c>
      <c r="V3862">
        <f t="shared" si="365"/>
        <v>2014</v>
      </c>
    </row>
    <row r="3863" spans="1:22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22">
        <f t="shared" si="362"/>
        <v>41955.907638888893</v>
      </c>
      <c r="K3863">
        <v>1412258977</v>
      </c>
      <c r="L3863" s="22">
        <f t="shared" si="363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360"/>
        <v>5</v>
      </c>
      <c r="R3863">
        <f t="shared" si="361"/>
        <v>100</v>
      </c>
      <c r="S3863" t="s">
        <v>8315</v>
      </c>
      <c r="T3863" t="s">
        <v>8316</v>
      </c>
      <c r="U3863" s="19">
        <f t="shared" si="364"/>
        <v>41955.907638888893</v>
      </c>
      <c r="V3863">
        <f t="shared" si="365"/>
        <v>2014</v>
      </c>
    </row>
    <row r="3864" spans="1:22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22">
        <f t="shared" si="362"/>
        <v>42625.707638888889</v>
      </c>
      <c r="K3864">
        <v>1472451356</v>
      </c>
      <c r="L3864" s="22">
        <f t="shared" si="363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 t="shared" si="360"/>
        <v>0</v>
      </c>
      <c r="R3864">
        <f t="shared" si="361"/>
        <v>1</v>
      </c>
      <c r="S3864" t="s">
        <v>8315</v>
      </c>
      <c r="T3864" t="s">
        <v>8316</v>
      </c>
      <c r="U3864" s="19">
        <f t="shared" si="364"/>
        <v>42625.707638888889</v>
      </c>
      <c r="V3864">
        <f t="shared" si="365"/>
        <v>2016</v>
      </c>
    </row>
    <row r="3865" spans="1:22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22">
        <f t="shared" si="362"/>
        <v>42313.674826388888</v>
      </c>
      <c r="K3865">
        <v>1441552305</v>
      </c>
      <c r="L3865" s="22">
        <f t="shared" si="363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 t="shared" si="360"/>
        <v>0</v>
      </c>
      <c r="R3865">
        <f t="shared" si="361"/>
        <v>0</v>
      </c>
      <c r="S3865" t="s">
        <v>8315</v>
      </c>
      <c r="T3865" t="s">
        <v>8316</v>
      </c>
      <c r="U3865" s="19">
        <f t="shared" si="364"/>
        <v>42313.674826388888</v>
      </c>
      <c r="V3865">
        <f t="shared" si="365"/>
        <v>2015</v>
      </c>
    </row>
    <row r="3866" spans="1:22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22">
        <f t="shared" si="362"/>
        <v>42325.933495370366</v>
      </c>
      <c r="K3866">
        <v>1445203454</v>
      </c>
      <c r="L3866" s="22">
        <f t="shared" si="363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360"/>
        <v>1</v>
      </c>
      <c r="R3866">
        <f t="shared" si="361"/>
        <v>20</v>
      </c>
      <c r="S3866" t="s">
        <v>8315</v>
      </c>
      <c r="T3866" t="s">
        <v>8316</v>
      </c>
      <c r="U3866" s="19">
        <f t="shared" si="364"/>
        <v>42325.933495370366</v>
      </c>
      <c r="V3866">
        <f t="shared" si="365"/>
        <v>2015</v>
      </c>
    </row>
    <row r="3867" spans="1:22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22">
        <f t="shared" si="362"/>
        <v>41881.229166666664</v>
      </c>
      <c r="K3867">
        <v>1405957098</v>
      </c>
      <c r="L3867" s="22">
        <f t="shared" si="363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360"/>
        <v>27</v>
      </c>
      <c r="R3867">
        <f t="shared" si="361"/>
        <v>46.43</v>
      </c>
      <c r="S3867" t="s">
        <v>8315</v>
      </c>
      <c r="T3867" t="s">
        <v>8316</v>
      </c>
      <c r="U3867" s="19">
        <f t="shared" si="364"/>
        <v>41881.229166666664</v>
      </c>
      <c r="V3867">
        <f t="shared" si="365"/>
        <v>2014</v>
      </c>
    </row>
    <row r="3868" spans="1:22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22">
        <f t="shared" si="362"/>
        <v>42452.145138888889</v>
      </c>
      <c r="K3868">
        <v>1454453021</v>
      </c>
      <c r="L3868" s="22">
        <f t="shared" si="363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360"/>
        <v>1</v>
      </c>
      <c r="R3868">
        <f t="shared" si="361"/>
        <v>5.5</v>
      </c>
      <c r="S3868" t="s">
        <v>8315</v>
      </c>
      <c r="T3868" t="s">
        <v>8316</v>
      </c>
      <c r="U3868" s="19">
        <f t="shared" si="364"/>
        <v>42452.145138888889</v>
      </c>
      <c r="V3868">
        <f t="shared" si="365"/>
        <v>2016</v>
      </c>
    </row>
    <row r="3869" spans="1:22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22">
        <f t="shared" si="362"/>
        <v>42539.814108796301</v>
      </c>
      <c r="K3869">
        <v>1463686339</v>
      </c>
      <c r="L3869" s="22">
        <f t="shared" si="363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360"/>
        <v>13</v>
      </c>
      <c r="R3869">
        <f t="shared" si="361"/>
        <v>50.2</v>
      </c>
      <c r="S3869" t="s">
        <v>8315</v>
      </c>
      <c r="T3869" t="s">
        <v>8316</v>
      </c>
      <c r="U3869" s="19">
        <f t="shared" si="364"/>
        <v>42539.814108796301</v>
      </c>
      <c r="V3869">
        <f t="shared" si="365"/>
        <v>2016</v>
      </c>
    </row>
    <row r="3870" spans="1:22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9">
        <f t="shared" si="362"/>
        <v>41890.659780092588</v>
      </c>
      <c r="K3870">
        <v>1408031405</v>
      </c>
      <c r="L3870" s="19">
        <f t="shared" si="363"/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 t="shared" si="360"/>
        <v>0</v>
      </c>
      <c r="R3870">
        <f t="shared" si="361"/>
        <v>10</v>
      </c>
      <c r="S3870" t="s">
        <v>8315</v>
      </c>
      <c r="T3870" t="s">
        <v>8357</v>
      </c>
      <c r="U3870" s="19">
        <f t="shared" si="364"/>
        <v>41890.659780092588</v>
      </c>
      <c r="V3870">
        <f t="shared" si="365"/>
        <v>2014</v>
      </c>
    </row>
    <row r="3871" spans="1:22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9">
        <f t="shared" si="362"/>
        <v>42077.132638888885</v>
      </c>
      <c r="K3871">
        <v>1423761792</v>
      </c>
      <c r="L3871" s="19">
        <f t="shared" si="363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360"/>
        <v>3</v>
      </c>
      <c r="R3871">
        <f t="shared" si="361"/>
        <v>30.13</v>
      </c>
      <c r="S3871" t="s">
        <v>8315</v>
      </c>
      <c r="T3871" t="s">
        <v>8357</v>
      </c>
      <c r="U3871" s="19">
        <f t="shared" si="364"/>
        <v>42077.132638888885</v>
      </c>
      <c r="V3871">
        <f t="shared" si="365"/>
        <v>2015</v>
      </c>
    </row>
    <row r="3872" spans="1:22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9">
        <f t="shared" si="362"/>
        <v>41823.17219907407</v>
      </c>
      <c r="K3872">
        <v>1401768478</v>
      </c>
      <c r="L3872" s="19">
        <f t="shared" si="363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 t="shared" si="360"/>
        <v>15</v>
      </c>
      <c r="R3872">
        <f t="shared" si="361"/>
        <v>150</v>
      </c>
      <c r="S3872" t="s">
        <v>8315</v>
      </c>
      <c r="T3872" t="s">
        <v>8357</v>
      </c>
      <c r="U3872" s="19">
        <f t="shared" si="364"/>
        <v>41823.17219907407</v>
      </c>
      <c r="V3872">
        <f t="shared" si="365"/>
        <v>2014</v>
      </c>
    </row>
    <row r="3873" spans="1:22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9">
        <f t="shared" si="362"/>
        <v>42823.739004629635</v>
      </c>
      <c r="K3873">
        <v>1485629050</v>
      </c>
      <c r="L3873" s="19">
        <f t="shared" si="363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360"/>
        <v>3</v>
      </c>
      <c r="R3873">
        <f t="shared" si="361"/>
        <v>13.33</v>
      </c>
      <c r="S3873" t="s">
        <v>8315</v>
      </c>
      <c r="T3873" t="s">
        <v>8357</v>
      </c>
      <c r="U3873" s="19">
        <f t="shared" si="364"/>
        <v>42823.739004629635</v>
      </c>
      <c r="V3873">
        <f t="shared" si="365"/>
        <v>2017</v>
      </c>
    </row>
    <row r="3874" spans="1:22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9">
        <f t="shared" si="362"/>
        <v>42230.145787037036</v>
      </c>
      <c r="K3874">
        <v>1435202996</v>
      </c>
      <c r="L3874" s="19">
        <f t="shared" si="363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360"/>
        <v>0</v>
      </c>
      <c r="R3874">
        <f t="shared" si="361"/>
        <v>0</v>
      </c>
      <c r="S3874" t="s">
        <v>8315</v>
      </c>
      <c r="T3874" t="s">
        <v>8357</v>
      </c>
      <c r="U3874" s="19">
        <f t="shared" si="364"/>
        <v>42230.145787037036</v>
      </c>
      <c r="V3874">
        <f t="shared" si="365"/>
        <v>2015</v>
      </c>
    </row>
    <row r="3875" spans="1:22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9">
        <f t="shared" si="362"/>
        <v>42285.696006944447</v>
      </c>
      <c r="K3875">
        <v>1441730535</v>
      </c>
      <c r="L3875" s="19">
        <f t="shared" si="363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360"/>
        <v>0</v>
      </c>
      <c r="R3875">
        <f t="shared" si="361"/>
        <v>0</v>
      </c>
      <c r="S3875" t="s">
        <v>8315</v>
      </c>
      <c r="T3875" t="s">
        <v>8357</v>
      </c>
      <c r="U3875" s="19">
        <f t="shared" si="364"/>
        <v>42285.696006944447</v>
      </c>
      <c r="V3875">
        <f t="shared" si="365"/>
        <v>2015</v>
      </c>
    </row>
    <row r="3876" spans="1:22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9">
        <f t="shared" si="362"/>
        <v>42028.041666666672</v>
      </c>
      <c r="K3876">
        <v>1420244622</v>
      </c>
      <c r="L3876" s="19">
        <f t="shared" si="363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 t="shared" si="360"/>
        <v>0</v>
      </c>
      <c r="R3876">
        <f t="shared" si="361"/>
        <v>0</v>
      </c>
      <c r="S3876" t="s">
        <v>8315</v>
      </c>
      <c r="T3876" t="s">
        <v>8357</v>
      </c>
      <c r="U3876" s="19">
        <f t="shared" si="364"/>
        <v>42028.041666666672</v>
      </c>
      <c r="V3876">
        <f t="shared" si="365"/>
        <v>2015</v>
      </c>
    </row>
    <row r="3877" spans="1:22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9">
        <f t="shared" si="362"/>
        <v>42616.416666666672</v>
      </c>
      <c r="K3877">
        <v>1472804365</v>
      </c>
      <c r="L3877" s="19">
        <f t="shared" si="363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 t="shared" si="360"/>
        <v>0</v>
      </c>
      <c r="R3877">
        <f t="shared" si="361"/>
        <v>0</v>
      </c>
      <c r="S3877" t="s">
        <v>8315</v>
      </c>
      <c r="T3877" t="s">
        <v>8357</v>
      </c>
      <c r="U3877" s="19">
        <f t="shared" si="364"/>
        <v>42616.416666666672</v>
      </c>
      <c r="V3877">
        <f t="shared" si="365"/>
        <v>2016</v>
      </c>
    </row>
    <row r="3878" spans="1:22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9">
        <f t="shared" si="362"/>
        <v>42402.624166666668</v>
      </c>
      <c r="K3878">
        <v>1451833128</v>
      </c>
      <c r="L3878" s="19">
        <f t="shared" si="363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360"/>
        <v>53</v>
      </c>
      <c r="R3878">
        <f t="shared" si="361"/>
        <v>44.76</v>
      </c>
      <c r="S3878" t="s">
        <v>8315</v>
      </c>
      <c r="T3878" t="s">
        <v>8357</v>
      </c>
      <c r="U3878" s="19">
        <f t="shared" si="364"/>
        <v>42402.624166666668</v>
      </c>
      <c r="V3878">
        <f t="shared" si="365"/>
        <v>2016</v>
      </c>
    </row>
    <row r="3879" spans="1:22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9">
        <f t="shared" si="362"/>
        <v>42712.67768518519</v>
      </c>
      <c r="K3879">
        <v>1478621752</v>
      </c>
      <c r="L3879" s="19">
        <f t="shared" si="363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360"/>
        <v>5</v>
      </c>
      <c r="R3879">
        <f t="shared" si="361"/>
        <v>88.64</v>
      </c>
      <c r="S3879" t="s">
        <v>8315</v>
      </c>
      <c r="T3879" t="s">
        <v>8357</v>
      </c>
      <c r="U3879" s="19">
        <f t="shared" si="364"/>
        <v>42712.67768518519</v>
      </c>
      <c r="V3879">
        <f t="shared" si="365"/>
        <v>2016</v>
      </c>
    </row>
    <row r="3880" spans="1:22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9">
        <f t="shared" si="362"/>
        <v>42185.165972222225</v>
      </c>
      <c r="K3880">
        <v>1433014746</v>
      </c>
      <c r="L3880" s="19">
        <f t="shared" si="363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 t="shared" si="360"/>
        <v>0</v>
      </c>
      <c r="R3880">
        <f t="shared" si="361"/>
        <v>10</v>
      </c>
      <c r="S3880" t="s">
        <v>8315</v>
      </c>
      <c r="T3880" t="s">
        <v>8357</v>
      </c>
      <c r="U3880" s="19">
        <f t="shared" si="364"/>
        <v>42185.165972222225</v>
      </c>
      <c r="V3880">
        <f t="shared" si="365"/>
        <v>2015</v>
      </c>
    </row>
    <row r="3881" spans="1:22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9">
        <f t="shared" si="362"/>
        <v>42029.861064814817</v>
      </c>
      <c r="K3881">
        <v>1419626396</v>
      </c>
      <c r="L3881" s="19">
        <f t="shared" si="363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360"/>
        <v>0</v>
      </c>
      <c r="R3881">
        <f t="shared" si="361"/>
        <v>0</v>
      </c>
      <c r="S3881" t="s">
        <v>8315</v>
      </c>
      <c r="T3881" t="s">
        <v>8357</v>
      </c>
      <c r="U3881" s="19">
        <f t="shared" si="364"/>
        <v>42029.861064814817</v>
      </c>
      <c r="V3881">
        <f t="shared" si="365"/>
        <v>2014</v>
      </c>
    </row>
    <row r="3882" spans="1:22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9">
        <f t="shared" si="362"/>
        <v>41850.958333333336</v>
      </c>
      <c r="K3882">
        <v>1403724820</v>
      </c>
      <c r="L3882" s="19">
        <f t="shared" si="363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360"/>
        <v>13</v>
      </c>
      <c r="R3882">
        <f t="shared" si="361"/>
        <v>57.65</v>
      </c>
      <c r="S3882" t="s">
        <v>8315</v>
      </c>
      <c r="T3882" t="s">
        <v>8357</v>
      </c>
      <c r="U3882" s="19">
        <f t="shared" si="364"/>
        <v>41850.958333333336</v>
      </c>
      <c r="V3882">
        <f t="shared" si="365"/>
        <v>2014</v>
      </c>
    </row>
    <row r="3883" spans="1:22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9">
        <f t="shared" si="362"/>
        <v>42786.018506944441</v>
      </c>
      <c r="K3883">
        <v>1484958399</v>
      </c>
      <c r="L3883" s="19">
        <f t="shared" si="363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360"/>
        <v>5</v>
      </c>
      <c r="R3883">
        <f t="shared" si="361"/>
        <v>25</v>
      </c>
      <c r="S3883" t="s">
        <v>8315</v>
      </c>
      <c r="T3883" t="s">
        <v>8357</v>
      </c>
      <c r="U3883" s="19">
        <f t="shared" si="364"/>
        <v>42786.018506944441</v>
      </c>
      <c r="V3883">
        <f t="shared" si="365"/>
        <v>2017</v>
      </c>
    </row>
    <row r="3884" spans="1:22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9">
        <f t="shared" si="362"/>
        <v>42400.960416666669</v>
      </c>
      <c r="K3884">
        <v>1451950570</v>
      </c>
      <c r="L3884" s="19">
        <f t="shared" si="363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 t="shared" si="360"/>
        <v>0</v>
      </c>
      <c r="R3884">
        <f t="shared" si="361"/>
        <v>0</v>
      </c>
      <c r="S3884" t="s">
        <v>8315</v>
      </c>
      <c r="T3884" t="s">
        <v>8357</v>
      </c>
      <c r="U3884" s="19">
        <f t="shared" si="364"/>
        <v>42400.960416666669</v>
      </c>
      <c r="V3884">
        <f t="shared" si="365"/>
        <v>2016</v>
      </c>
    </row>
    <row r="3885" spans="1:22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9">
        <f t="shared" si="362"/>
        <v>41884.602650462963</v>
      </c>
      <c r="K3885">
        <v>1407076069</v>
      </c>
      <c r="L3885" s="19">
        <f t="shared" si="363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360"/>
        <v>0</v>
      </c>
      <c r="R3885">
        <f t="shared" si="361"/>
        <v>0</v>
      </c>
      <c r="S3885" t="s">
        <v>8315</v>
      </c>
      <c r="T3885" t="s">
        <v>8357</v>
      </c>
      <c r="U3885" s="19">
        <f t="shared" si="364"/>
        <v>41884.602650462963</v>
      </c>
      <c r="V3885">
        <f t="shared" si="365"/>
        <v>2014</v>
      </c>
    </row>
    <row r="3886" spans="1:22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9">
        <f t="shared" si="362"/>
        <v>42090.749907407408</v>
      </c>
      <c r="K3886">
        <v>1425322792</v>
      </c>
      <c r="L3886" s="19">
        <f t="shared" si="363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 t="shared" si="360"/>
        <v>0</v>
      </c>
      <c r="R3886">
        <f t="shared" si="361"/>
        <v>0</v>
      </c>
      <c r="S3886" t="s">
        <v>8315</v>
      </c>
      <c r="T3886" t="s">
        <v>8357</v>
      </c>
      <c r="U3886" s="19">
        <f t="shared" si="364"/>
        <v>42090.749907407408</v>
      </c>
      <c r="V3886">
        <f t="shared" si="365"/>
        <v>2015</v>
      </c>
    </row>
    <row r="3887" spans="1:22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9">
        <f t="shared" si="362"/>
        <v>42499.951284722221</v>
      </c>
      <c r="K3887">
        <v>1460242191</v>
      </c>
      <c r="L3887" s="19">
        <f t="shared" si="363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360"/>
        <v>0</v>
      </c>
      <c r="R3887">
        <f t="shared" si="361"/>
        <v>0</v>
      </c>
      <c r="S3887" t="s">
        <v>8315</v>
      </c>
      <c r="T3887" t="s">
        <v>8357</v>
      </c>
      <c r="U3887" s="19">
        <f t="shared" si="364"/>
        <v>42499.951284722221</v>
      </c>
      <c r="V3887">
        <f t="shared" si="365"/>
        <v>2016</v>
      </c>
    </row>
    <row r="3888" spans="1:22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9">
        <f t="shared" si="362"/>
        <v>41984.228032407409</v>
      </c>
      <c r="K3888">
        <v>1415683702</v>
      </c>
      <c r="L3888" s="19">
        <f t="shared" si="363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360"/>
        <v>0</v>
      </c>
      <c r="R3888">
        <f t="shared" si="361"/>
        <v>0</v>
      </c>
      <c r="S3888" t="s">
        <v>8315</v>
      </c>
      <c r="T3888" t="s">
        <v>8357</v>
      </c>
      <c r="U3888" s="19">
        <f t="shared" si="364"/>
        <v>41984.228032407409</v>
      </c>
      <c r="V3888">
        <f t="shared" si="365"/>
        <v>2014</v>
      </c>
    </row>
    <row r="3889" spans="1:22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9">
        <f t="shared" si="362"/>
        <v>42125.916666666672</v>
      </c>
      <c r="K3889">
        <v>1426538129</v>
      </c>
      <c r="L3889" s="19">
        <f t="shared" si="363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360"/>
        <v>2</v>
      </c>
      <c r="R3889">
        <f t="shared" si="361"/>
        <v>17.5</v>
      </c>
      <c r="S3889" t="s">
        <v>8315</v>
      </c>
      <c r="T3889" t="s">
        <v>8357</v>
      </c>
      <c r="U3889" s="19">
        <f t="shared" si="364"/>
        <v>42125.916666666672</v>
      </c>
      <c r="V3889">
        <f t="shared" si="365"/>
        <v>2015</v>
      </c>
    </row>
    <row r="3890" spans="1:22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22">
        <f t="shared" si="362"/>
        <v>42792.545810185184</v>
      </c>
      <c r="K3890">
        <v>1485522358</v>
      </c>
      <c r="L3890" s="22">
        <f t="shared" si="363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360"/>
        <v>27</v>
      </c>
      <c r="R3890">
        <f t="shared" si="361"/>
        <v>38.71</v>
      </c>
      <c r="S3890" t="s">
        <v>8315</v>
      </c>
      <c r="T3890" t="s">
        <v>8316</v>
      </c>
      <c r="U3890" s="19">
        <f t="shared" si="364"/>
        <v>42792.545810185184</v>
      </c>
      <c r="V3890">
        <f t="shared" si="365"/>
        <v>2017</v>
      </c>
    </row>
    <row r="3891" spans="1:22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22">
        <f t="shared" si="362"/>
        <v>42008.976388888885</v>
      </c>
      <c r="K3891">
        <v>1417651630</v>
      </c>
      <c r="L3891" s="22">
        <f t="shared" si="363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360"/>
        <v>1</v>
      </c>
      <c r="R3891">
        <f t="shared" si="361"/>
        <v>13.11</v>
      </c>
      <c r="S3891" t="s">
        <v>8315</v>
      </c>
      <c r="T3891" t="s">
        <v>8316</v>
      </c>
      <c r="U3891" s="19">
        <f t="shared" si="364"/>
        <v>42008.976388888885</v>
      </c>
      <c r="V3891">
        <f t="shared" si="365"/>
        <v>2014</v>
      </c>
    </row>
    <row r="3892" spans="1:22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22">
        <f t="shared" si="362"/>
        <v>42231.758611111116</v>
      </c>
      <c r="K3892">
        <v>1434478344</v>
      </c>
      <c r="L3892" s="22">
        <f t="shared" si="363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360"/>
        <v>17</v>
      </c>
      <c r="R3892">
        <f t="shared" si="361"/>
        <v>315.5</v>
      </c>
      <c r="S3892" t="s">
        <v>8315</v>
      </c>
      <c r="T3892" t="s">
        <v>8316</v>
      </c>
      <c r="U3892" s="19">
        <f t="shared" si="364"/>
        <v>42231.758611111116</v>
      </c>
      <c r="V3892">
        <f t="shared" si="365"/>
        <v>2015</v>
      </c>
    </row>
    <row r="3893" spans="1:22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22">
        <f t="shared" si="362"/>
        <v>42086.207638888889</v>
      </c>
      <c r="K3893">
        <v>1424488244</v>
      </c>
      <c r="L3893" s="22">
        <f t="shared" si="363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360"/>
        <v>33</v>
      </c>
      <c r="R3893">
        <f t="shared" si="361"/>
        <v>37.14</v>
      </c>
      <c r="S3893" t="s">
        <v>8315</v>
      </c>
      <c r="T3893" t="s">
        <v>8316</v>
      </c>
      <c r="U3893" s="19">
        <f t="shared" si="364"/>
        <v>42086.207638888889</v>
      </c>
      <c r="V3893">
        <f t="shared" si="365"/>
        <v>2015</v>
      </c>
    </row>
    <row r="3894" spans="1:22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22">
        <f t="shared" si="362"/>
        <v>41875.291666666664</v>
      </c>
      <c r="K3894">
        <v>1408203557</v>
      </c>
      <c r="L3894" s="22">
        <f t="shared" si="363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 t="shared" si="360"/>
        <v>0</v>
      </c>
      <c r="R3894">
        <f t="shared" si="361"/>
        <v>0</v>
      </c>
      <c r="S3894" t="s">
        <v>8315</v>
      </c>
      <c r="T3894" t="s">
        <v>8316</v>
      </c>
      <c r="U3894" s="19">
        <f t="shared" si="364"/>
        <v>41875.291666666664</v>
      </c>
      <c r="V3894">
        <f t="shared" si="365"/>
        <v>2014</v>
      </c>
    </row>
    <row r="3895" spans="1:22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22">
        <f t="shared" si="362"/>
        <v>41821.25</v>
      </c>
      <c r="K3895">
        <v>1400600840</v>
      </c>
      <c r="L3895" s="22">
        <f t="shared" si="363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360"/>
        <v>22</v>
      </c>
      <c r="R3895">
        <f t="shared" si="361"/>
        <v>128.27000000000001</v>
      </c>
      <c r="S3895" t="s">
        <v>8315</v>
      </c>
      <c r="T3895" t="s">
        <v>8316</v>
      </c>
      <c r="U3895" s="19">
        <f t="shared" si="364"/>
        <v>41821.25</v>
      </c>
      <c r="V3895">
        <f t="shared" si="365"/>
        <v>2014</v>
      </c>
    </row>
    <row r="3896" spans="1:22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22">
        <f t="shared" si="362"/>
        <v>42710.207638888889</v>
      </c>
      <c r="K3896">
        <v>1478386812</v>
      </c>
      <c r="L3896" s="22">
        <f t="shared" si="363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360"/>
        <v>3</v>
      </c>
      <c r="R3896">
        <f t="shared" si="361"/>
        <v>47.27</v>
      </c>
      <c r="S3896" t="s">
        <v>8315</v>
      </c>
      <c r="T3896" t="s">
        <v>8316</v>
      </c>
      <c r="U3896" s="19">
        <f t="shared" si="364"/>
        <v>42710.207638888889</v>
      </c>
      <c r="V3896">
        <f t="shared" si="365"/>
        <v>2016</v>
      </c>
    </row>
    <row r="3897" spans="1:22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22">
        <f t="shared" si="362"/>
        <v>42063.250208333338</v>
      </c>
      <c r="K3897">
        <v>1422424818</v>
      </c>
      <c r="L3897" s="22">
        <f t="shared" si="363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360"/>
        <v>5</v>
      </c>
      <c r="R3897">
        <f t="shared" si="361"/>
        <v>50</v>
      </c>
      <c r="S3897" t="s">
        <v>8315</v>
      </c>
      <c r="T3897" t="s">
        <v>8316</v>
      </c>
      <c r="U3897" s="19">
        <f t="shared" si="364"/>
        <v>42063.250208333338</v>
      </c>
      <c r="V3897">
        <f t="shared" si="365"/>
        <v>2015</v>
      </c>
    </row>
    <row r="3898" spans="1:22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22">
        <f t="shared" si="362"/>
        <v>41807.191875000004</v>
      </c>
      <c r="K3898">
        <v>1401770178</v>
      </c>
      <c r="L3898" s="22">
        <f t="shared" si="363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360"/>
        <v>11</v>
      </c>
      <c r="R3898">
        <f t="shared" si="361"/>
        <v>42.5</v>
      </c>
      <c r="S3898" t="s">
        <v>8315</v>
      </c>
      <c r="T3898" t="s">
        <v>8316</v>
      </c>
      <c r="U3898" s="19">
        <f t="shared" si="364"/>
        <v>41807.191875000004</v>
      </c>
      <c r="V3898">
        <f t="shared" si="365"/>
        <v>2014</v>
      </c>
    </row>
    <row r="3899" spans="1:22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22">
        <f t="shared" si="362"/>
        <v>42012.87364583333</v>
      </c>
      <c r="K3899">
        <v>1418158683</v>
      </c>
      <c r="L3899" s="22">
        <f t="shared" si="363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360"/>
        <v>18</v>
      </c>
      <c r="R3899">
        <f t="shared" si="361"/>
        <v>44</v>
      </c>
      <c r="S3899" t="s">
        <v>8315</v>
      </c>
      <c r="T3899" t="s">
        <v>8316</v>
      </c>
      <c r="U3899" s="19">
        <f t="shared" si="364"/>
        <v>42012.87364583333</v>
      </c>
      <c r="V3899">
        <f t="shared" si="365"/>
        <v>2014</v>
      </c>
    </row>
    <row r="3900" spans="1:22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22">
        <f t="shared" si="362"/>
        <v>42233.666666666672</v>
      </c>
      <c r="K3900">
        <v>1436355270</v>
      </c>
      <c r="L3900" s="22">
        <f t="shared" si="363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360"/>
        <v>33</v>
      </c>
      <c r="R3900">
        <f t="shared" si="361"/>
        <v>50.88</v>
      </c>
      <c r="S3900" t="s">
        <v>8315</v>
      </c>
      <c r="T3900" t="s">
        <v>8316</v>
      </c>
      <c r="U3900" s="19">
        <f t="shared" si="364"/>
        <v>42233.666666666672</v>
      </c>
      <c r="V3900">
        <f t="shared" si="365"/>
        <v>2015</v>
      </c>
    </row>
    <row r="3901" spans="1:22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22">
        <f t="shared" si="362"/>
        <v>41863.775011574071</v>
      </c>
      <c r="K3901">
        <v>1406140561</v>
      </c>
      <c r="L3901" s="22">
        <f t="shared" si="363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 t="shared" si="360"/>
        <v>1</v>
      </c>
      <c r="R3901">
        <f t="shared" si="361"/>
        <v>62.5</v>
      </c>
      <c r="S3901" t="s">
        <v>8315</v>
      </c>
      <c r="T3901" t="s">
        <v>8316</v>
      </c>
      <c r="U3901" s="19">
        <f t="shared" si="364"/>
        <v>41863.775011574071</v>
      </c>
      <c r="V3901">
        <f t="shared" si="365"/>
        <v>2014</v>
      </c>
    </row>
    <row r="3902" spans="1:22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22">
        <f t="shared" si="362"/>
        <v>42166.092488425929</v>
      </c>
      <c r="K3902">
        <v>1431396791</v>
      </c>
      <c r="L3902" s="22">
        <f t="shared" si="363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360"/>
        <v>5</v>
      </c>
      <c r="R3902">
        <f t="shared" si="361"/>
        <v>27</v>
      </c>
      <c r="S3902" t="s">
        <v>8315</v>
      </c>
      <c r="T3902" t="s">
        <v>8316</v>
      </c>
      <c r="U3902" s="19">
        <f t="shared" si="364"/>
        <v>42166.092488425929</v>
      </c>
      <c r="V3902">
        <f t="shared" si="365"/>
        <v>2015</v>
      </c>
    </row>
    <row r="3903" spans="1:22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22">
        <f t="shared" si="362"/>
        <v>42357.826377314821</v>
      </c>
      <c r="K3903">
        <v>1447098599</v>
      </c>
      <c r="L3903" s="22">
        <f t="shared" si="363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 t="shared" si="360"/>
        <v>1</v>
      </c>
      <c r="R3903">
        <f t="shared" si="361"/>
        <v>25</v>
      </c>
      <c r="S3903" t="s">
        <v>8315</v>
      </c>
      <c r="T3903" t="s">
        <v>8316</v>
      </c>
      <c r="U3903" s="19">
        <f t="shared" si="364"/>
        <v>42357.826377314821</v>
      </c>
      <c r="V3903">
        <f t="shared" si="365"/>
        <v>2015</v>
      </c>
    </row>
    <row r="3904" spans="1:22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22">
        <f t="shared" si="362"/>
        <v>42688.509745370371</v>
      </c>
      <c r="K3904">
        <v>1476962042</v>
      </c>
      <c r="L3904" s="22">
        <f t="shared" si="363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360"/>
        <v>49</v>
      </c>
      <c r="R3904">
        <f t="shared" si="361"/>
        <v>47.26</v>
      </c>
      <c r="S3904" t="s">
        <v>8315</v>
      </c>
      <c r="T3904" t="s">
        <v>8316</v>
      </c>
      <c r="U3904" s="19">
        <f t="shared" si="364"/>
        <v>42688.509745370371</v>
      </c>
      <c r="V3904">
        <f t="shared" si="365"/>
        <v>2016</v>
      </c>
    </row>
    <row r="3905" spans="1:22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22">
        <f t="shared" si="362"/>
        <v>42230.818055555559</v>
      </c>
      <c r="K3905">
        <v>1435709765</v>
      </c>
      <c r="L3905" s="22">
        <f t="shared" si="363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 t="shared" si="360"/>
        <v>0</v>
      </c>
      <c r="R3905">
        <f t="shared" si="361"/>
        <v>0</v>
      </c>
      <c r="S3905" t="s">
        <v>8315</v>
      </c>
      <c r="T3905" t="s">
        <v>8316</v>
      </c>
      <c r="U3905" s="19">
        <f t="shared" si="364"/>
        <v>42230.818055555559</v>
      </c>
      <c r="V3905">
        <f t="shared" si="365"/>
        <v>2015</v>
      </c>
    </row>
    <row r="3906" spans="1:22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22">
        <f t="shared" si="362"/>
        <v>42109.211111111115</v>
      </c>
      <c r="K3906">
        <v>1427866200</v>
      </c>
      <c r="L3906" s="22">
        <f t="shared" si="363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 t="shared" ref="Q3906:Q3969" si="366">ROUND(E3906/D3906*100,0)</f>
        <v>0</v>
      </c>
      <c r="R3906">
        <f t="shared" ref="R3906:R3969" si="367">IFERROR(ROUND(E3906/N3906,2),0)</f>
        <v>1.5</v>
      </c>
      <c r="S3906" t="s">
        <v>8315</v>
      </c>
      <c r="T3906" t="s">
        <v>8316</v>
      </c>
      <c r="U3906" s="19">
        <f t="shared" si="364"/>
        <v>42109.211111111115</v>
      </c>
      <c r="V3906">
        <f t="shared" si="365"/>
        <v>2015</v>
      </c>
    </row>
    <row r="3907" spans="1:22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22">
        <f t="shared" ref="J3907:J3970" si="368">(((I3907/60)/60)/24)+DATE(1970,1,1)</f>
        <v>42166.958333333328</v>
      </c>
      <c r="K3907">
        <v>1430405903</v>
      </c>
      <c r="L3907" s="22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si="366"/>
        <v>12</v>
      </c>
      <c r="R3907">
        <f t="shared" si="367"/>
        <v>24.71</v>
      </c>
      <c r="S3907" t="s">
        <v>8315</v>
      </c>
      <c r="T3907" t="s">
        <v>8316</v>
      </c>
      <c r="U3907" s="19">
        <f t="shared" ref="U3907:U3970" si="370">(((I3907/60)/60)/24)+DATE(1970,1,1)</f>
        <v>42166.958333333328</v>
      </c>
      <c r="V3907">
        <f t="shared" ref="V3907:V3970" si="371">YEAR(L3907)</f>
        <v>2015</v>
      </c>
    </row>
    <row r="3908" spans="1:22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22">
        <f t="shared" si="368"/>
        <v>42181.559027777781</v>
      </c>
      <c r="K3908">
        <v>1432072893</v>
      </c>
      <c r="L3908" s="22">
        <f t="shared" si="369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366"/>
        <v>67</v>
      </c>
      <c r="R3908">
        <f t="shared" si="367"/>
        <v>63.13</v>
      </c>
      <c r="S3908" t="s">
        <v>8315</v>
      </c>
      <c r="T3908" t="s">
        <v>8316</v>
      </c>
      <c r="U3908" s="19">
        <f t="shared" si="370"/>
        <v>42181.559027777781</v>
      </c>
      <c r="V3908">
        <f t="shared" si="371"/>
        <v>2015</v>
      </c>
    </row>
    <row r="3909" spans="1:22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22">
        <f t="shared" si="368"/>
        <v>41938.838888888888</v>
      </c>
      <c r="K3909">
        <v>1411587606</v>
      </c>
      <c r="L3909" s="22">
        <f t="shared" si="369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366"/>
        <v>15</v>
      </c>
      <c r="R3909">
        <f t="shared" si="367"/>
        <v>38.25</v>
      </c>
      <c r="S3909" t="s">
        <v>8315</v>
      </c>
      <c r="T3909" t="s">
        <v>8316</v>
      </c>
      <c r="U3909" s="19">
        <f t="shared" si="370"/>
        <v>41938.838888888888</v>
      </c>
      <c r="V3909">
        <f t="shared" si="371"/>
        <v>2014</v>
      </c>
    </row>
    <row r="3910" spans="1:22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22">
        <f t="shared" si="368"/>
        <v>41849.135370370372</v>
      </c>
      <c r="K3910">
        <v>1405307696</v>
      </c>
      <c r="L3910" s="22">
        <f t="shared" si="369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366"/>
        <v>9</v>
      </c>
      <c r="R3910">
        <f t="shared" si="367"/>
        <v>16.25</v>
      </c>
      <c r="S3910" t="s">
        <v>8315</v>
      </c>
      <c r="T3910" t="s">
        <v>8316</v>
      </c>
      <c r="U3910" s="19">
        <f t="shared" si="370"/>
        <v>41849.135370370372</v>
      </c>
      <c r="V3910">
        <f t="shared" si="371"/>
        <v>2014</v>
      </c>
    </row>
    <row r="3911" spans="1:22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22">
        <f t="shared" si="368"/>
        <v>41893.359282407408</v>
      </c>
      <c r="K3911">
        <v>1407832642</v>
      </c>
      <c r="L3911" s="22">
        <f t="shared" si="369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366"/>
        <v>0</v>
      </c>
      <c r="R3911">
        <f t="shared" si="367"/>
        <v>33.75</v>
      </c>
      <c r="S3911" t="s">
        <v>8315</v>
      </c>
      <c r="T3911" t="s">
        <v>8316</v>
      </c>
      <c r="U3911" s="19">
        <f t="shared" si="370"/>
        <v>41893.359282407408</v>
      </c>
      <c r="V3911">
        <f t="shared" si="371"/>
        <v>2014</v>
      </c>
    </row>
    <row r="3912" spans="1:22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22">
        <f t="shared" si="368"/>
        <v>42254.756909722222</v>
      </c>
      <c r="K3912">
        <v>1439057397</v>
      </c>
      <c r="L3912" s="22">
        <f t="shared" si="369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366"/>
        <v>3</v>
      </c>
      <c r="R3912">
        <f t="shared" si="367"/>
        <v>61.67</v>
      </c>
      <c r="S3912" t="s">
        <v>8315</v>
      </c>
      <c r="T3912" t="s">
        <v>8316</v>
      </c>
      <c r="U3912" s="19">
        <f t="shared" si="370"/>
        <v>42254.756909722222</v>
      </c>
      <c r="V3912">
        <f t="shared" si="371"/>
        <v>2015</v>
      </c>
    </row>
    <row r="3913" spans="1:22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22">
        <f t="shared" si="368"/>
        <v>41969.853900462964</v>
      </c>
      <c r="K3913">
        <v>1414438177</v>
      </c>
      <c r="L3913" s="22">
        <f t="shared" si="369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366"/>
        <v>37</v>
      </c>
      <c r="R3913">
        <f t="shared" si="367"/>
        <v>83.14</v>
      </c>
      <c r="S3913" t="s">
        <v>8315</v>
      </c>
      <c r="T3913" t="s">
        <v>8316</v>
      </c>
      <c r="U3913" s="19">
        <f t="shared" si="370"/>
        <v>41969.853900462964</v>
      </c>
      <c r="V3913">
        <f t="shared" si="371"/>
        <v>2014</v>
      </c>
    </row>
    <row r="3914" spans="1:22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22">
        <f t="shared" si="368"/>
        <v>42119.190972222219</v>
      </c>
      <c r="K3914">
        <v>1424759330</v>
      </c>
      <c r="L3914" s="22">
        <f t="shared" si="369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 t="shared" si="366"/>
        <v>0</v>
      </c>
      <c r="R3914">
        <f t="shared" si="367"/>
        <v>1</v>
      </c>
      <c r="S3914" t="s">
        <v>8315</v>
      </c>
      <c r="T3914" t="s">
        <v>8316</v>
      </c>
      <c r="U3914" s="19">
        <f t="shared" si="370"/>
        <v>42119.190972222219</v>
      </c>
      <c r="V3914">
        <f t="shared" si="371"/>
        <v>2015</v>
      </c>
    </row>
    <row r="3915" spans="1:22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22">
        <f t="shared" si="368"/>
        <v>42338.252881944441</v>
      </c>
      <c r="K3915">
        <v>1446267849</v>
      </c>
      <c r="L3915" s="22">
        <f t="shared" si="369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366"/>
        <v>10</v>
      </c>
      <c r="R3915">
        <f t="shared" si="367"/>
        <v>142.86000000000001</v>
      </c>
      <c r="S3915" t="s">
        <v>8315</v>
      </c>
      <c r="T3915" t="s">
        <v>8316</v>
      </c>
      <c r="U3915" s="19">
        <f t="shared" si="370"/>
        <v>42338.252881944441</v>
      </c>
      <c r="V3915">
        <f t="shared" si="371"/>
        <v>2015</v>
      </c>
    </row>
    <row r="3916" spans="1:22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22">
        <f t="shared" si="368"/>
        <v>42134.957638888889</v>
      </c>
      <c r="K3916">
        <v>1429558756</v>
      </c>
      <c r="L3916" s="22">
        <f t="shared" si="369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 t="shared" si="366"/>
        <v>36</v>
      </c>
      <c r="R3916">
        <f t="shared" si="367"/>
        <v>33.67</v>
      </c>
      <c r="S3916" t="s">
        <v>8315</v>
      </c>
      <c r="T3916" t="s">
        <v>8316</v>
      </c>
      <c r="U3916" s="19">
        <f t="shared" si="370"/>
        <v>42134.957638888889</v>
      </c>
      <c r="V3916">
        <f t="shared" si="371"/>
        <v>2015</v>
      </c>
    </row>
    <row r="3917" spans="1:22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22">
        <f t="shared" si="368"/>
        <v>42522.98505787037</v>
      </c>
      <c r="K3917">
        <v>1462232309</v>
      </c>
      <c r="L3917" s="22">
        <f t="shared" si="369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366"/>
        <v>0</v>
      </c>
      <c r="R3917">
        <f t="shared" si="367"/>
        <v>5</v>
      </c>
      <c r="S3917" t="s">
        <v>8315</v>
      </c>
      <c r="T3917" t="s">
        <v>8316</v>
      </c>
      <c r="U3917" s="19">
        <f t="shared" si="370"/>
        <v>42522.98505787037</v>
      </c>
      <c r="V3917">
        <f t="shared" si="371"/>
        <v>2016</v>
      </c>
    </row>
    <row r="3918" spans="1:22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22">
        <f t="shared" si="368"/>
        <v>42524.471666666665</v>
      </c>
      <c r="K3918">
        <v>1462360752</v>
      </c>
      <c r="L3918" s="22">
        <f t="shared" si="369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366"/>
        <v>0</v>
      </c>
      <c r="R3918">
        <f t="shared" si="367"/>
        <v>0</v>
      </c>
      <c r="S3918" t="s">
        <v>8315</v>
      </c>
      <c r="T3918" t="s">
        <v>8316</v>
      </c>
      <c r="U3918" s="19">
        <f t="shared" si="370"/>
        <v>42524.471666666665</v>
      </c>
      <c r="V3918">
        <f t="shared" si="371"/>
        <v>2016</v>
      </c>
    </row>
    <row r="3919" spans="1:22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22">
        <f t="shared" si="368"/>
        <v>41893.527326388888</v>
      </c>
      <c r="K3919">
        <v>1407847161</v>
      </c>
      <c r="L3919" s="22">
        <f t="shared" si="369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366"/>
        <v>0</v>
      </c>
      <c r="R3919">
        <f t="shared" si="367"/>
        <v>10</v>
      </c>
      <c r="S3919" t="s">
        <v>8315</v>
      </c>
      <c r="T3919" t="s">
        <v>8316</v>
      </c>
      <c r="U3919" s="19">
        <f t="shared" si="370"/>
        <v>41893.527326388888</v>
      </c>
      <c r="V3919">
        <f t="shared" si="371"/>
        <v>2014</v>
      </c>
    </row>
    <row r="3920" spans="1:22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22">
        <f t="shared" si="368"/>
        <v>41855.666666666664</v>
      </c>
      <c r="K3920">
        <v>1406131023</v>
      </c>
      <c r="L3920" s="22">
        <f t="shared" si="369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 t="shared" si="366"/>
        <v>0</v>
      </c>
      <c r="R3920">
        <f t="shared" si="367"/>
        <v>40</v>
      </c>
      <c r="S3920" t="s">
        <v>8315</v>
      </c>
      <c r="T3920" t="s">
        <v>8316</v>
      </c>
      <c r="U3920" s="19">
        <f t="shared" si="370"/>
        <v>41855.666666666664</v>
      </c>
      <c r="V3920">
        <f t="shared" si="371"/>
        <v>2014</v>
      </c>
    </row>
    <row r="3921" spans="1:22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22">
        <f t="shared" si="368"/>
        <v>42387</v>
      </c>
      <c r="K3921">
        <v>1450628773</v>
      </c>
      <c r="L3921" s="22">
        <f t="shared" si="369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366"/>
        <v>2</v>
      </c>
      <c r="R3921">
        <f t="shared" si="367"/>
        <v>30</v>
      </c>
      <c r="S3921" t="s">
        <v>8315</v>
      </c>
      <c r="T3921" t="s">
        <v>8316</v>
      </c>
      <c r="U3921" s="19">
        <f t="shared" si="370"/>
        <v>42387</v>
      </c>
      <c r="V3921">
        <f t="shared" si="371"/>
        <v>2015</v>
      </c>
    </row>
    <row r="3922" spans="1:22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22">
        <f t="shared" si="368"/>
        <v>42687.428935185191</v>
      </c>
      <c r="K3922">
        <v>1476436660</v>
      </c>
      <c r="L3922" s="22">
        <f t="shared" si="369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366"/>
        <v>5</v>
      </c>
      <c r="R3922">
        <f t="shared" si="367"/>
        <v>45</v>
      </c>
      <c r="S3922" t="s">
        <v>8315</v>
      </c>
      <c r="T3922" t="s">
        <v>8316</v>
      </c>
      <c r="U3922" s="19">
        <f t="shared" si="370"/>
        <v>42687.428935185191</v>
      </c>
      <c r="V3922">
        <f t="shared" si="371"/>
        <v>2016</v>
      </c>
    </row>
    <row r="3923" spans="1:22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22">
        <f t="shared" si="368"/>
        <v>41938.75</v>
      </c>
      <c r="K3923">
        <v>1413291655</v>
      </c>
      <c r="L3923" s="22">
        <f t="shared" si="369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 t="shared" si="366"/>
        <v>0</v>
      </c>
      <c r="R3923">
        <f t="shared" si="367"/>
        <v>0</v>
      </c>
      <c r="S3923" t="s">
        <v>8315</v>
      </c>
      <c r="T3923" t="s">
        <v>8316</v>
      </c>
      <c r="U3923" s="19">
        <f t="shared" si="370"/>
        <v>41938.75</v>
      </c>
      <c r="V3923">
        <f t="shared" si="371"/>
        <v>2014</v>
      </c>
    </row>
    <row r="3924" spans="1:22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22">
        <f t="shared" si="368"/>
        <v>42065.958333333328</v>
      </c>
      <c r="K3924">
        <v>1421432810</v>
      </c>
      <c r="L3924" s="22">
        <f t="shared" si="369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366"/>
        <v>8</v>
      </c>
      <c r="R3924">
        <f t="shared" si="367"/>
        <v>10.17</v>
      </c>
      <c r="S3924" t="s">
        <v>8315</v>
      </c>
      <c r="T3924" t="s">
        <v>8316</v>
      </c>
      <c r="U3924" s="19">
        <f t="shared" si="370"/>
        <v>42065.958333333328</v>
      </c>
      <c r="V3924">
        <f t="shared" si="371"/>
        <v>2015</v>
      </c>
    </row>
    <row r="3925" spans="1:22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22">
        <f t="shared" si="368"/>
        <v>42103.979988425926</v>
      </c>
      <c r="K3925">
        <v>1426203071</v>
      </c>
      <c r="L3925" s="22">
        <f t="shared" si="369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366"/>
        <v>12</v>
      </c>
      <c r="R3925">
        <f t="shared" si="367"/>
        <v>81.41</v>
      </c>
      <c r="S3925" t="s">
        <v>8315</v>
      </c>
      <c r="T3925" t="s">
        <v>8316</v>
      </c>
      <c r="U3925" s="19">
        <f t="shared" si="370"/>
        <v>42103.979988425926</v>
      </c>
      <c r="V3925">
        <f t="shared" si="371"/>
        <v>2015</v>
      </c>
    </row>
    <row r="3926" spans="1:22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22">
        <f t="shared" si="368"/>
        <v>41816.959745370368</v>
      </c>
      <c r="K3926">
        <v>1401231722</v>
      </c>
      <c r="L3926" s="22">
        <f t="shared" si="369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366"/>
        <v>15</v>
      </c>
      <c r="R3926">
        <f t="shared" si="367"/>
        <v>57.25</v>
      </c>
      <c r="S3926" t="s">
        <v>8315</v>
      </c>
      <c r="T3926" t="s">
        <v>8316</v>
      </c>
      <c r="U3926" s="19">
        <f t="shared" si="370"/>
        <v>41816.959745370368</v>
      </c>
      <c r="V3926">
        <f t="shared" si="371"/>
        <v>2014</v>
      </c>
    </row>
    <row r="3927" spans="1:22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22">
        <f t="shared" si="368"/>
        <v>41850.870821759258</v>
      </c>
      <c r="K3927">
        <v>1404161639</v>
      </c>
      <c r="L3927" s="22">
        <f t="shared" si="369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366"/>
        <v>10</v>
      </c>
      <c r="R3927">
        <f t="shared" si="367"/>
        <v>5</v>
      </c>
      <c r="S3927" t="s">
        <v>8315</v>
      </c>
      <c r="T3927" t="s">
        <v>8316</v>
      </c>
      <c r="U3927" s="19">
        <f t="shared" si="370"/>
        <v>41850.870821759258</v>
      </c>
      <c r="V3927">
        <f t="shared" si="371"/>
        <v>2014</v>
      </c>
    </row>
    <row r="3928" spans="1:22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22">
        <f t="shared" si="368"/>
        <v>42000.085046296299</v>
      </c>
      <c r="K3928">
        <v>1417053748</v>
      </c>
      <c r="L3928" s="22">
        <f t="shared" si="369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366"/>
        <v>0</v>
      </c>
      <c r="R3928">
        <f t="shared" si="367"/>
        <v>15</v>
      </c>
      <c r="S3928" t="s">
        <v>8315</v>
      </c>
      <c r="T3928" t="s">
        <v>8316</v>
      </c>
      <c r="U3928" s="19">
        <f t="shared" si="370"/>
        <v>42000.085046296299</v>
      </c>
      <c r="V3928">
        <f t="shared" si="371"/>
        <v>2014</v>
      </c>
    </row>
    <row r="3929" spans="1:22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22">
        <f t="shared" si="368"/>
        <v>41860.267407407409</v>
      </c>
      <c r="K3929">
        <v>1404973504</v>
      </c>
      <c r="L3929" s="22">
        <f t="shared" si="369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366"/>
        <v>1</v>
      </c>
      <c r="R3929">
        <f t="shared" si="367"/>
        <v>12.5</v>
      </c>
      <c r="S3929" t="s">
        <v>8315</v>
      </c>
      <c r="T3929" t="s">
        <v>8316</v>
      </c>
      <c r="U3929" s="19">
        <f t="shared" si="370"/>
        <v>41860.267407407409</v>
      </c>
      <c r="V3929">
        <f t="shared" si="371"/>
        <v>2014</v>
      </c>
    </row>
    <row r="3930" spans="1:22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22">
        <f t="shared" si="368"/>
        <v>42293.207638888889</v>
      </c>
      <c r="K3930">
        <v>1442593427</v>
      </c>
      <c r="L3930" s="22">
        <f t="shared" si="369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366"/>
        <v>13</v>
      </c>
      <c r="R3930">
        <f t="shared" si="367"/>
        <v>93</v>
      </c>
      <c r="S3930" t="s">
        <v>8315</v>
      </c>
      <c r="T3930" t="s">
        <v>8316</v>
      </c>
      <c r="U3930" s="19">
        <f t="shared" si="370"/>
        <v>42293.207638888889</v>
      </c>
      <c r="V3930">
        <f t="shared" si="371"/>
        <v>2015</v>
      </c>
    </row>
    <row r="3931" spans="1:22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22">
        <f t="shared" si="368"/>
        <v>42631.827141203699</v>
      </c>
      <c r="K3931">
        <v>1471636265</v>
      </c>
      <c r="L3931" s="22">
        <f t="shared" si="369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366"/>
        <v>2</v>
      </c>
      <c r="R3931">
        <f t="shared" si="367"/>
        <v>32.36</v>
      </c>
      <c r="S3931" t="s">
        <v>8315</v>
      </c>
      <c r="T3931" t="s">
        <v>8316</v>
      </c>
      <c r="U3931" s="19">
        <f t="shared" si="370"/>
        <v>42631.827141203699</v>
      </c>
      <c r="V3931">
        <f t="shared" si="371"/>
        <v>2016</v>
      </c>
    </row>
    <row r="3932" spans="1:22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22">
        <f t="shared" si="368"/>
        <v>42461.25</v>
      </c>
      <c r="K3932">
        <v>1457078868</v>
      </c>
      <c r="L3932" s="22">
        <f t="shared" si="369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 t="shared" si="366"/>
        <v>0</v>
      </c>
      <c r="R3932">
        <f t="shared" si="367"/>
        <v>0</v>
      </c>
      <c r="S3932" t="s">
        <v>8315</v>
      </c>
      <c r="T3932" t="s">
        <v>8316</v>
      </c>
      <c r="U3932" s="19">
        <f t="shared" si="370"/>
        <v>42461.25</v>
      </c>
      <c r="V3932">
        <f t="shared" si="371"/>
        <v>2016</v>
      </c>
    </row>
    <row r="3933" spans="1:22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22">
        <f t="shared" si="368"/>
        <v>42253.151701388888</v>
      </c>
      <c r="K3933">
        <v>1439350707</v>
      </c>
      <c r="L3933" s="22">
        <f t="shared" si="369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366"/>
        <v>0</v>
      </c>
      <c r="R3933">
        <f t="shared" si="367"/>
        <v>0</v>
      </c>
      <c r="S3933" t="s">
        <v>8315</v>
      </c>
      <c r="T3933" t="s">
        <v>8316</v>
      </c>
      <c r="U3933" s="19">
        <f t="shared" si="370"/>
        <v>42253.151701388888</v>
      </c>
      <c r="V3933">
        <f t="shared" si="371"/>
        <v>2015</v>
      </c>
    </row>
    <row r="3934" spans="1:22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22">
        <f t="shared" si="368"/>
        <v>42445.126898148148</v>
      </c>
      <c r="K3934">
        <v>1455508964</v>
      </c>
      <c r="L3934" s="22">
        <f t="shared" si="369"/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 t="shared" si="366"/>
        <v>0</v>
      </c>
      <c r="R3934">
        <f t="shared" si="367"/>
        <v>1</v>
      </c>
      <c r="S3934" t="s">
        <v>8315</v>
      </c>
      <c r="T3934" t="s">
        <v>8316</v>
      </c>
      <c r="U3934" s="19">
        <f t="shared" si="370"/>
        <v>42445.126898148148</v>
      </c>
      <c r="V3934">
        <f t="shared" si="371"/>
        <v>2016</v>
      </c>
    </row>
    <row r="3935" spans="1:22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22">
        <f t="shared" si="368"/>
        <v>42568.029861111107</v>
      </c>
      <c r="K3935">
        <v>1466205262</v>
      </c>
      <c r="L3935" s="22">
        <f t="shared" si="369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366"/>
        <v>16</v>
      </c>
      <c r="R3935">
        <f t="shared" si="367"/>
        <v>91.83</v>
      </c>
      <c r="S3935" t="s">
        <v>8315</v>
      </c>
      <c r="T3935" t="s">
        <v>8316</v>
      </c>
      <c r="U3935" s="19">
        <f t="shared" si="370"/>
        <v>42568.029861111107</v>
      </c>
      <c r="V3935">
        <f t="shared" si="371"/>
        <v>2016</v>
      </c>
    </row>
    <row r="3936" spans="1:22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22">
        <f t="shared" si="368"/>
        <v>42278.541666666672</v>
      </c>
      <c r="K3936">
        <v>1439827639</v>
      </c>
      <c r="L3936" s="22">
        <f t="shared" si="369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366"/>
        <v>11</v>
      </c>
      <c r="R3936">
        <f t="shared" si="367"/>
        <v>45.83</v>
      </c>
      <c r="S3936" t="s">
        <v>8315</v>
      </c>
      <c r="T3936" t="s">
        <v>8316</v>
      </c>
      <c r="U3936" s="19">
        <f t="shared" si="370"/>
        <v>42278.541666666672</v>
      </c>
      <c r="V3936">
        <f t="shared" si="371"/>
        <v>2015</v>
      </c>
    </row>
    <row r="3937" spans="1:22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22">
        <f t="shared" si="368"/>
        <v>42281.656782407401</v>
      </c>
      <c r="K3937">
        <v>1438789546</v>
      </c>
      <c r="L3937" s="22">
        <f t="shared" si="369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 t="shared" si="366"/>
        <v>44</v>
      </c>
      <c r="R3937">
        <f t="shared" si="367"/>
        <v>57.17</v>
      </c>
      <c r="S3937" t="s">
        <v>8315</v>
      </c>
      <c r="T3937" t="s">
        <v>8316</v>
      </c>
      <c r="U3937" s="19">
        <f t="shared" si="370"/>
        <v>42281.656782407401</v>
      </c>
      <c r="V3937">
        <f t="shared" si="371"/>
        <v>2015</v>
      </c>
    </row>
    <row r="3938" spans="1:22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22">
        <f t="shared" si="368"/>
        <v>42705.304629629631</v>
      </c>
      <c r="K3938">
        <v>1477981120</v>
      </c>
      <c r="L3938" s="22">
        <f t="shared" si="369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 t="shared" si="366"/>
        <v>0</v>
      </c>
      <c r="R3938">
        <f t="shared" si="367"/>
        <v>0</v>
      </c>
      <c r="S3938" t="s">
        <v>8315</v>
      </c>
      <c r="T3938" t="s">
        <v>8316</v>
      </c>
      <c r="U3938" s="19">
        <f t="shared" si="370"/>
        <v>42705.304629629631</v>
      </c>
      <c r="V3938">
        <f t="shared" si="371"/>
        <v>2016</v>
      </c>
    </row>
    <row r="3939" spans="1:22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22">
        <f t="shared" si="368"/>
        <v>42562.631481481483</v>
      </c>
      <c r="K3939">
        <v>1465830560</v>
      </c>
      <c r="L3939" s="22">
        <f t="shared" si="369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366"/>
        <v>86</v>
      </c>
      <c r="R3939">
        <f t="shared" si="367"/>
        <v>248.5</v>
      </c>
      <c r="S3939" t="s">
        <v>8315</v>
      </c>
      <c r="T3939" t="s">
        <v>8316</v>
      </c>
      <c r="U3939" s="19">
        <f t="shared" si="370"/>
        <v>42562.631481481483</v>
      </c>
      <c r="V3939">
        <f t="shared" si="371"/>
        <v>2016</v>
      </c>
    </row>
    <row r="3940" spans="1:22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22">
        <f t="shared" si="368"/>
        <v>42182.905717592599</v>
      </c>
      <c r="K3940">
        <v>1432763054</v>
      </c>
      <c r="L3940" s="22">
        <f t="shared" si="369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 t="shared" si="366"/>
        <v>12</v>
      </c>
      <c r="R3940">
        <f t="shared" si="367"/>
        <v>79.400000000000006</v>
      </c>
      <c r="S3940" t="s">
        <v>8315</v>
      </c>
      <c r="T3940" t="s">
        <v>8316</v>
      </c>
      <c r="U3940" s="19">
        <f t="shared" si="370"/>
        <v>42182.905717592599</v>
      </c>
      <c r="V3940">
        <f t="shared" si="371"/>
        <v>2015</v>
      </c>
    </row>
    <row r="3941" spans="1:22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22">
        <f t="shared" si="368"/>
        <v>41919.1875</v>
      </c>
      <c r="K3941">
        <v>1412328979</v>
      </c>
      <c r="L3941" s="22">
        <f t="shared" si="369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 t="shared" si="366"/>
        <v>0</v>
      </c>
      <c r="R3941">
        <f t="shared" si="367"/>
        <v>5</v>
      </c>
      <c r="S3941" t="s">
        <v>8315</v>
      </c>
      <c r="T3941" t="s">
        <v>8316</v>
      </c>
      <c r="U3941" s="19">
        <f t="shared" si="370"/>
        <v>41919.1875</v>
      </c>
      <c r="V3941">
        <f t="shared" si="371"/>
        <v>2014</v>
      </c>
    </row>
    <row r="3942" spans="1:22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22">
        <f t="shared" si="368"/>
        <v>42006.492488425924</v>
      </c>
      <c r="K3942">
        <v>1416311351</v>
      </c>
      <c r="L3942" s="22">
        <f t="shared" si="369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366"/>
        <v>0</v>
      </c>
      <c r="R3942">
        <f t="shared" si="367"/>
        <v>5.5</v>
      </c>
      <c r="S3942" t="s">
        <v>8315</v>
      </c>
      <c r="T3942" t="s">
        <v>8316</v>
      </c>
      <c r="U3942" s="19">
        <f t="shared" si="370"/>
        <v>42006.492488425924</v>
      </c>
      <c r="V3942">
        <f t="shared" si="371"/>
        <v>2014</v>
      </c>
    </row>
    <row r="3943" spans="1:22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22">
        <f t="shared" si="368"/>
        <v>41968.041666666672</v>
      </c>
      <c r="K3943">
        <v>1414505137</v>
      </c>
      <c r="L3943" s="22">
        <f t="shared" si="369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366"/>
        <v>1</v>
      </c>
      <c r="R3943">
        <f t="shared" si="367"/>
        <v>25</v>
      </c>
      <c r="S3943" t="s">
        <v>8315</v>
      </c>
      <c r="T3943" t="s">
        <v>8316</v>
      </c>
      <c r="U3943" s="19">
        <f t="shared" si="370"/>
        <v>41968.041666666672</v>
      </c>
      <c r="V3943">
        <f t="shared" si="371"/>
        <v>2014</v>
      </c>
    </row>
    <row r="3944" spans="1:22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22">
        <f t="shared" si="368"/>
        <v>42171.904097222221</v>
      </c>
      <c r="K3944">
        <v>1429306914</v>
      </c>
      <c r="L3944" s="22">
        <f t="shared" si="369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366"/>
        <v>0</v>
      </c>
      <c r="R3944">
        <f t="shared" si="367"/>
        <v>0</v>
      </c>
      <c r="S3944" t="s">
        <v>8315</v>
      </c>
      <c r="T3944" t="s">
        <v>8316</v>
      </c>
      <c r="U3944" s="19">
        <f t="shared" si="370"/>
        <v>42171.904097222221</v>
      </c>
      <c r="V3944">
        <f t="shared" si="371"/>
        <v>2015</v>
      </c>
    </row>
    <row r="3945" spans="1:22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22">
        <f t="shared" si="368"/>
        <v>42310.701388888891</v>
      </c>
      <c r="K3945">
        <v>1443811268</v>
      </c>
      <c r="L3945" s="22">
        <f t="shared" si="369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366"/>
        <v>36</v>
      </c>
      <c r="R3945">
        <f t="shared" si="367"/>
        <v>137.08000000000001</v>
      </c>
      <c r="S3945" t="s">
        <v>8315</v>
      </c>
      <c r="T3945" t="s">
        <v>8316</v>
      </c>
      <c r="U3945" s="19">
        <f t="shared" si="370"/>
        <v>42310.701388888891</v>
      </c>
      <c r="V3945">
        <f t="shared" si="371"/>
        <v>2015</v>
      </c>
    </row>
    <row r="3946" spans="1:22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22">
        <f t="shared" si="368"/>
        <v>42243.662905092591</v>
      </c>
      <c r="K3946">
        <v>1438098875</v>
      </c>
      <c r="L3946" s="22">
        <f t="shared" si="369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366"/>
        <v>0</v>
      </c>
      <c r="R3946">
        <f t="shared" si="367"/>
        <v>0</v>
      </c>
      <c r="S3946" t="s">
        <v>8315</v>
      </c>
      <c r="T3946" t="s">
        <v>8316</v>
      </c>
      <c r="U3946" s="19">
        <f t="shared" si="370"/>
        <v>42243.662905092591</v>
      </c>
      <c r="V3946">
        <f t="shared" si="371"/>
        <v>2015</v>
      </c>
    </row>
    <row r="3947" spans="1:22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22">
        <f t="shared" si="368"/>
        <v>42139.801712962959</v>
      </c>
      <c r="K3947">
        <v>1429125268</v>
      </c>
      <c r="L3947" s="22">
        <f t="shared" si="369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366"/>
        <v>0</v>
      </c>
      <c r="R3947">
        <f t="shared" si="367"/>
        <v>5</v>
      </c>
      <c r="S3947" t="s">
        <v>8315</v>
      </c>
      <c r="T3947" t="s">
        <v>8316</v>
      </c>
      <c r="U3947" s="19">
        <f t="shared" si="370"/>
        <v>42139.801712962959</v>
      </c>
      <c r="V3947">
        <f t="shared" si="371"/>
        <v>2015</v>
      </c>
    </row>
    <row r="3948" spans="1:22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22">
        <f t="shared" si="368"/>
        <v>42063.333333333328</v>
      </c>
      <c r="K3948">
        <v>1422388822</v>
      </c>
      <c r="L3948" s="22">
        <f t="shared" si="369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366"/>
        <v>3</v>
      </c>
      <c r="R3948">
        <f t="shared" si="367"/>
        <v>39</v>
      </c>
      <c r="S3948" t="s">
        <v>8315</v>
      </c>
      <c r="T3948" t="s">
        <v>8316</v>
      </c>
      <c r="U3948" s="19">
        <f t="shared" si="370"/>
        <v>42063.333333333328</v>
      </c>
      <c r="V3948">
        <f t="shared" si="371"/>
        <v>2015</v>
      </c>
    </row>
    <row r="3949" spans="1:22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22">
        <f t="shared" si="368"/>
        <v>42645.142870370371</v>
      </c>
      <c r="K3949">
        <v>1472786744</v>
      </c>
      <c r="L3949" s="22">
        <f t="shared" si="369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366"/>
        <v>3</v>
      </c>
      <c r="R3949">
        <f t="shared" si="367"/>
        <v>50.5</v>
      </c>
      <c r="S3949" t="s">
        <v>8315</v>
      </c>
      <c r="T3949" t="s">
        <v>8316</v>
      </c>
      <c r="U3949" s="19">
        <f t="shared" si="370"/>
        <v>42645.142870370371</v>
      </c>
      <c r="V3949">
        <f t="shared" si="371"/>
        <v>2016</v>
      </c>
    </row>
    <row r="3950" spans="1:22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22">
        <f t="shared" si="368"/>
        <v>41889.325497685182</v>
      </c>
      <c r="K3950">
        <v>1404892123</v>
      </c>
      <c r="L3950" s="22">
        <f t="shared" si="369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 t="shared" si="366"/>
        <v>0</v>
      </c>
      <c r="R3950">
        <f t="shared" si="367"/>
        <v>0</v>
      </c>
      <c r="S3950" t="s">
        <v>8315</v>
      </c>
      <c r="T3950" t="s">
        <v>8316</v>
      </c>
      <c r="U3950" s="19">
        <f t="shared" si="370"/>
        <v>41889.325497685182</v>
      </c>
      <c r="V3950">
        <f t="shared" si="371"/>
        <v>2014</v>
      </c>
    </row>
    <row r="3951" spans="1:22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22">
        <f t="shared" si="368"/>
        <v>42046.120613425926</v>
      </c>
      <c r="K3951">
        <v>1421031221</v>
      </c>
      <c r="L3951" s="22">
        <f t="shared" si="369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>
        <v>8316</v>
      </c>
      <c r="U3951" s="19">
        <f t="shared" si="370"/>
        <v>42046.120613425926</v>
      </c>
      <c r="V3951">
        <f t="shared" si="371"/>
        <v>2015</v>
      </c>
    </row>
    <row r="3952" spans="1:22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22">
        <f t="shared" si="368"/>
        <v>42468.774305555555</v>
      </c>
      <c r="K3952">
        <v>1457628680</v>
      </c>
      <c r="L3952" s="22">
        <f t="shared" si="369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366"/>
        <v>1</v>
      </c>
      <c r="R3952">
        <f t="shared" si="367"/>
        <v>25</v>
      </c>
      <c r="S3952" t="s">
        <v>8315</v>
      </c>
      <c r="T3952" t="s">
        <v>8316</v>
      </c>
      <c r="U3952" s="19">
        <f t="shared" si="370"/>
        <v>42468.774305555555</v>
      </c>
      <c r="V3952">
        <f t="shared" si="371"/>
        <v>2016</v>
      </c>
    </row>
    <row r="3953" spans="1:22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22">
        <f t="shared" si="368"/>
        <v>42493.784050925926</v>
      </c>
      <c r="K3953">
        <v>1457120942</v>
      </c>
      <c r="L3953" s="22">
        <f t="shared" si="369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 t="shared" si="366"/>
        <v>0</v>
      </c>
      <c r="R3953">
        <f t="shared" si="367"/>
        <v>1</v>
      </c>
      <c r="S3953" t="s">
        <v>8315</v>
      </c>
      <c r="T3953" t="s">
        <v>8316</v>
      </c>
      <c r="U3953" s="19">
        <f t="shared" si="370"/>
        <v>42493.784050925926</v>
      </c>
      <c r="V3953">
        <f t="shared" si="371"/>
        <v>2016</v>
      </c>
    </row>
    <row r="3954" spans="1:22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22">
        <f t="shared" si="368"/>
        <v>42303.790393518517</v>
      </c>
      <c r="K3954">
        <v>1440701890</v>
      </c>
      <c r="L3954" s="22">
        <f t="shared" si="369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366"/>
        <v>0</v>
      </c>
      <c r="R3954">
        <f t="shared" si="367"/>
        <v>25</v>
      </c>
      <c r="S3954" t="s">
        <v>8315</v>
      </c>
      <c r="T3954" t="s">
        <v>8316</v>
      </c>
      <c r="U3954" s="19">
        <f t="shared" si="370"/>
        <v>42303.790393518517</v>
      </c>
      <c r="V3954">
        <f t="shared" si="371"/>
        <v>2015</v>
      </c>
    </row>
    <row r="3955" spans="1:22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22">
        <f t="shared" si="368"/>
        <v>42580.978472222225</v>
      </c>
      <c r="K3955">
        <v>1467162586</v>
      </c>
      <c r="L3955" s="22">
        <f t="shared" si="369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 t="shared" si="366"/>
        <v>0</v>
      </c>
      <c r="R3955">
        <f t="shared" si="367"/>
        <v>0</v>
      </c>
      <c r="S3955" t="s">
        <v>8315</v>
      </c>
      <c r="T3955" t="s">
        <v>8316</v>
      </c>
      <c r="U3955" s="19">
        <f t="shared" si="370"/>
        <v>42580.978472222225</v>
      </c>
      <c r="V3955">
        <f t="shared" si="371"/>
        <v>2016</v>
      </c>
    </row>
    <row r="3956" spans="1:22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22">
        <f t="shared" si="368"/>
        <v>41834.651203703703</v>
      </c>
      <c r="K3956">
        <v>1400168264</v>
      </c>
      <c r="L3956" s="22">
        <f t="shared" si="369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366"/>
        <v>0</v>
      </c>
      <c r="R3956">
        <f t="shared" si="367"/>
        <v>0</v>
      </c>
      <c r="S3956" t="s">
        <v>8315</v>
      </c>
      <c r="T3956" t="s">
        <v>8316</v>
      </c>
      <c r="U3956" s="19">
        <f t="shared" si="370"/>
        <v>41834.651203703703</v>
      </c>
      <c r="V3956">
        <f t="shared" si="371"/>
        <v>2014</v>
      </c>
    </row>
    <row r="3957" spans="1:22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22">
        <f t="shared" si="368"/>
        <v>42336.890520833331</v>
      </c>
      <c r="K3957">
        <v>1446150141</v>
      </c>
      <c r="L3957" s="22">
        <f t="shared" si="369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366"/>
        <v>24</v>
      </c>
      <c r="R3957">
        <f t="shared" si="367"/>
        <v>53.13</v>
      </c>
      <c r="S3957" t="s">
        <v>8315</v>
      </c>
      <c r="T3957" t="s">
        <v>8316</v>
      </c>
      <c r="U3957" s="19">
        <f t="shared" si="370"/>
        <v>42336.890520833331</v>
      </c>
      <c r="V3957">
        <f t="shared" si="371"/>
        <v>2015</v>
      </c>
    </row>
    <row r="3958" spans="1:22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22">
        <f t="shared" si="368"/>
        <v>42485.013888888891</v>
      </c>
      <c r="K3958">
        <v>1459203727</v>
      </c>
      <c r="L3958" s="22">
        <f t="shared" si="369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 t="shared" si="366"/>
        <v>0</v>
      </c>
      <c r="R3958">
        <f t="shared" si="367"/>
        <v>0</v>
      </c>
      <c r="S3958" t="s">
        <v>8315</v>
      </c>
      <c r="T3958" t="s">
        <v>8316</v>
      </c>
      <c r="U3958" s="19">
        <f t="shared" si="370"/>
        <v>42485.013888888891</v>
      </c>
      <c r="V3958">
        <f t="shared" si="371"/>
        <v>2016</v>
      </c>
    </row>
    <row r="3959" spans="1:22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22">
        <f t="shared" si="368"/>
        <v>42559.976319444439</v>
      </c>
      <c r="K3959">
        <v>1464045954</v>
      </c>
      <c r="L3959" s="22">
        <f t="shared" si="369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 t="shared" si="366"/>
        <v>0</v>
      </c>
      <c r="R3959">
        <f t="shared" si="367"/>
        <v>7</v>
      </c>
      <c r="S3959" t="s">
        <v>8315</v>
      </c>
      <c r="T3959" t="s">
        <v>8316</v>
      </c>
      <c r="U3959" s="19">
        <f t="shared" si="370"/>
        <v>42559.976319444439</v>
      </c>
      <c r="V3959">
        <f t="shared" si="371"/>
        <v>2016</v>
      </c>
    </row>
    <row r="3960" spans="1:22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22">
        <f t="shared" si="368"/>
        <v>41853.583333333336</v>
      </c>
      <c r="K3960">
        <v>1403822912</v>
      </c>
      <c r="L3960" s="22">
        <f t="shared" si="369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 t="shared" si="366"/>
        <v>32</v>
      </c>
      <c r="R3960">
        <f t="shared" si="367"/>
        <v>40.06</v>
      </c>
      <c r="S3960" t="s">
        <v>8315</v>
      </c>
      <c r="T3960" t="s">
        <v>8316</v>
      </c>
      <c r="U3960" s="19">
        <f t="shared" si="370"/>
        <v>41853.583333333336</v>
      </c>
      <c r="V3960">
        <f t="shared" si="371"/>
        <v>2014</v>
      </c>
    </row>
    <row r="3961" spans="1:22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22">
        <f t="shared" si="368"/>
        <v>41910.788842592592</v>
      </c>
      <c r="K3961">
        <v>1409338556</v>
      </c>
      <c r="L3961" s="22">
        <f t="shared" si="369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366"/>
        <v>24</v>
      </c>
      <c r="R3961">
        <f t="shared" si="367"/>
        <v>24.33</v>
      </c>
      <c r="S3961" t="s">
        <v>8315</v>
      </c>
      <c r="T3961" t="s">
        <v>8316</v>
      </c>
      <c r="U3961" s="19">
        <f t="shared" si="370"/>
        <v>41910.788842592592</v>
      </c>
      <c r="V3961">
        <f t="shared" si="371"/>
        <v>2014</v>
      </c>
    </row>
    <row r="3962" spans="1:22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22">
        <f t="shared" si="368"/>
        <v>42372.845555555556</v>
      </c>
      <c r="K3962">
        <v>1449260256</v>
      </c>
      <c r="L3962" s="22">
        <f t="shared" si="369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366"/>
        <v>2</v>
      </c>
      <c r="R3962">
        <f t="shared" si="367"/>
        <v>11.25</v>
      </c>
      <c r="S3962" t="s">
        <v>8315</v>
      </c>
      <c r="T3962" t="s">
        <v>8316</v>
      </c>
      <c r="U3962" s="19">
        <f t="shared" si="370"/>
        <v>42372.845555555556</v>
      </c>
      <c r="V3962">
        <f t="shared" si="371"/>
        <v>2015</v>
      </c>
    </row>
    <row r="3963" spans="1:22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22">
        <f t="shared" si="368"/>
        <v>41767.891319444447</v>
      </c>
      <c r="K3963">
        <v>1397683410</v>
      </c>
      <c r="L3963" s="22">
        <f t="shared" si="369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366"/>
        <v>0</v>
      </c>
      <c r="R3963">
        <f t="shared" si="367"/>
        <v>10.5</v>
      </c>
      <c r="S3963" t="s">
        <v>8315</v>
      </c>
      <c r="T3963" t="s">
        <v>8316</v>
      </c>
      <c r="U3963" s="19">
        <f t="shared" si="370"/>
        <v>41767.891319444447</v>
      </c>
      <c r="V3963">
        <f t="shared" si="371"/>
        <v>2014</v>
      </c>
    </row>
    <row r="3964" spans="1:22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22">
        <f t="shared" si="368"/>
        <v>42336.621458333335</v>
      </c>
      <c r="K3964">
        <v>1446562494</v>
      </c>
      <c r="L3964" s="22">
        <f t="shared" si="369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366"/>
        <v>3</v>
      </c>
      <c r="R3964">
        <f t="shared" si="367"/>
        <v>15</v>
      </c>
      <c r="S3964" t="s">
        <v>8315</v>
      </c>
      <c r="T3964" t="s">
        <v>8316</v>
      </c>
      <c r="U3964" s="19">
        <f t="shared" si="370"/>
        <v>42336.621458333335</v>
      </c>
      <c r="V3964">
        <f t="shared" si="371"/>
        <v>2015</v>
      </c>
    </row>
    <row r="3965" spans="1:22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22">
        <f t="shared" si="368"/>
        <v>42326.195798611108</v>
      </c>
      <c r="K3965">
        <v>1445226117</v>
      </c>
      <c r="L3965" s="22">
        <f t="shared" si="369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 t="shared" si="366"/>
        <v>0</v>
      </c>
      <c r="R3965">
        <f t="shared" si="367"/>
        <v>0</v>
      </c>
      <c r="S3965" t="s">
        <v>8315</v>
      </c>
      <c r="T3965" t="s">
        <v>8316</v>
      </c>
      <c r="U3965" s="19">
        <f t="shared" si="370"/>
        <v>42326.195798611108</v>
      </c>
      <c r="V3965">
        <f t="shared" si="371"/>
        <v>2015</v>
      </c>
    </row>
    <row r="3966" spans="1:22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22">
        <f t="shared" si="368"/>
        <v>42113.680393518516</v>
      </c>
      <c r="K3966">
        <v>1424279986</v>
      </c>
      <c r="L3966" s="22">
        <f t="shared" si="369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366"/>
        <v>6</v>
      </c>
      <c r="R3966">
        <f t="shared" si="367"/>
        <v>42</v>
      </c>
      <c r="S3966" t="s">
        <v>8315</v>
      </c>
      <c r="T3966" t="s">
        <v>8316</v>
      </c>
      <c r="U3966" s="19">
        <f t="shared" si="370"/>
        <v>42113.680393518516</v>
      </c>
      <c r="V3966">
        <f t="shared" si="371"/>
        <v>2015</v>
      </c>
    </row>
    <row r="3967" spans="1:22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22">
        <f t="shared" si="368"/>
        <v>42474.194212962961</v>
      </c>
      <c r="K3967">
        <v>1455428380</v>
      </c>
      <c r="L3967" s="22">
        <f t="shared" si="369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366"/>
        <v>14</v>
      </c>
      <c r="R3967">
        <f t="shared" si="367"/>
        <v>71.25</v>
      </c>
      <c r="S3967" t="s">
        <v>8315</v>
      </c>
      <c r="T3967" t="s">
        <v>8316</v>
      </c>
      <c r="U3967" s="19">
        <f t="shared" si="370"/>
        <v>42474.194212962961</v>
      </c>
      <c r="V3967">
        <f t="shared" si="371"/>
        <v>2016</v>
      </c>
    </row>
    <row r="3968" spans="1:22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22">
        <f t="shared" si="368"/>
        <v>41844.124305555553</v>
      </c>
      <c r="K3968">
        <v>1402506278</v>
      </c>
      <c r="L3968" s="22">
        <f t="shared" si="369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366"/>
        <v>1</v>
      </c>
      <c r="R3968">
        <f t="shared" si="367"/>
        <v>22.5</v>
      </c>
      <c r="S3968" t="s">
        <v>8315</v>
      </c>
      <c r="T3968" t="s">
        <v>8316</v>
      </c>
      <c r="U3968" s="19">
        <f t="shared" si="370"/>
        <v>41844.124305555553</v>
      </c>
      <c r="V3968">
        <f t="shared" si="371"/>
        <v>2014</v>
      </c>
    </row>
    <row r="3969" spans="1:22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22">
        <f t="shared" si="368"/>
        <v>42800.290590277778</v>
      </c>
      <c r="K3969">
        <v>1486191507</v>
      </c>
      <c r="L3969" s="22">
        <f t="shared" si="369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366"/>
        <v>24</v>
      </c>
      <c r="R3969">
        <f t="shared" si="367"/>
        <v>41</v>
      </c>
      <c r="S3969" t="s">
        <v>8315</v>
      </c>
      <c r="T3969" t="s">
        <v>8316</v>
      </c>
      <c r="U3969" s="19">
        <f t="shared" si="370"/>
        <v>42800.290590277778</v>
      </c>
      <c r="V3969">
        <f t="shared" si="371"/>
        <v>2017</v>
      </c>
    </row>
    <row r="3970" spans="1:22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22">
        <f t="shared" si="368"/>
        <v>42512.815659722226</v>
      </c>
      <c r="K3970">
        <v>1458761673</v>
      </c>
      <c r="L3970" s="22">
        <f t="shared" si="369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ref="Q3970:Q4033" si="372">ROUND(E3970/D3970*100,0)</f>
        <v>11</v>
      </c>
      <c r="R3970">
        <f t="shared" ref="R3970:R4033" si="373">IFERROR(ROUND(E3970/N3970,2),0)</f>
        <v>47.91</v>
      </c>
      <c r="S3970" t="s">
        <v>8315</v>
      </c>
      <c r="T3970" t="s">
        <v>8316</v>
      </c>
      <c r="U3970" s="19">
        <f t="shared" si="370"/>
        <v>42512.815659722226</v>
      </c>
      <c r="V3970">
        <f t="shared" si="371"/>
        <v>2016</v>
      </c>
    </row>
    <row r="3971" spans="1:22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22">
        <f t="shared" ref="J3971:J4034" si="374">(((I3971/60)/60)/24)+DATE(1970,1,1)</f>
        <v>42611.163194444445</v>
      </c>
      <c r="K3971">
        <v>1471638646</v>
      </c>
      <c r="L3971" s="22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si="372"/>
        <v>7</v>
      </c>
      <c r="R3971">
        <f t="shared" si="373"/>
        <v>35.17</v>
      </c>
      <c r="S3971" t="s">
        <v>8315</v>
      </c>
      <c r="T3971" t="s">
        <v>8316</v>
      </c>
      <c r="U3971" s="19">
        <f t="shared" ref="U3971:U4034" si="376">(((I3971/60)/60)/24)+DATE(1970,1,1)</f>
        <v>42611.163194444445</v>
      </c>
      <c r="V3971">
        <f t="shared" ref="V3971:V4034" si="377">YEAR(L3971)</f>
        <v>2016</v>
      </c>
    </row>
    <row r="3972" spans="1:22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22">
        <f t="shared" si="374"/>
        <v>42477.863553240735</v>
      </c>
      <c r="K3972">
        <v>1458333811</v>
      </c>
      <c r="L3972" s="22">
        <f t="shared" si="375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 t="shared" si="372"/>
        <v>0</v>
      </c>
      <c r="R3972">
        <f t="shared" si="373"/>
        <v>5.5</v>
      </c>
      <c r="S3972" t="s">
        <v>8315</v>
      </c>
      <c r="T3972" t="s">
        <v>8316</v>
      </c>
      <c r="U3972" s="19">
        <f t="shared" si="376"/>
        <v>42477.863553240735</v>
      </c>
      <c r="V3972">
        <f t="shared" si="377"/>
        <v>2016</v>
      </c>
    </row>
    <row r="3973" spans="1:22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22">
        <f t="shared" si="374"/>
        <v>41841.536180555559</v>
      </c>
      <c r="K3973">
        <v>1403355126</v>
      </c>
      <c r="L3973" s="22">
        <f t="shared" si="375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372"/>
        <v>1</v>
      </c>
      <c r="R3973">
        <f t="shared" si="373"/>
        <v>22.67</v>
      </c>
      <c r="S3973" t="s">
        <v>8315</v>
      </c>
      <c r="T3973" t="s">
        <v>8316</v>
      </c>
      <c r="U3973" s="19">
        <f t="shared" si="376"/>
        <v>41841.536180555559</v>
      </c>
      <c r="V3973">
        <f t="shared" si="377"/>
        <v>2014</v>
      </c>
    </row>
    <row r="3974" spans="1:22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22">
        <f t="shared" si="374"/>
        <v>42041.067523148144</v>
      </c>
      <c r="K3974">
        <v>1418002634</v>
      </c>
      <c r="L3974" s="22">
        <f t="shared" si="375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372"/>
        <v>21</v>
      </c>
      <c r="R3974">
        <f t="shared" si="373"/>
        <v>26.38</v>
      </c>
      <c r="S3974" t="s">
        <v>8315</v>
      </c>
      <c r="T3974" t="s">
        <v>8316</v>
      </c>
      <c r="U3974" s="19">
        <f t="shared" si="376"/>
        <v>42041.067523148144</v>
      </c>
      <c r="V3974">
        <f t="shared" si="377"/>
        <v>2014</v>
      </c>
    </row>
    <row r="3975" spans="1:22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22">
        <f t="shared" si="374"/>
        <v>42499.166666666672</v>
      </c>
      <c r="K3975">
        <v>1460219110</v>
      </c>
      <c r="L3975" s="22">
        <f t="shared" si="375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372"/>
        <v>78</v>
      </c>
      <c r="R3975">
        <f t="shared" si="373"/>
        <v>105.54</v>
      </c>
      <c r="S3975" t="s">
        <v>8315</v>
      </c>
      <c r="T3975" t="s">
        <v>8316</v>
      </c>
      <c r="U3975" s="19">
        <f t="shared" si="376"/>
        <v>42499.166666666672</v>
      </c>
      <c r="V3975">
        <f t="shared" si="377"/>
        <v>2016</v>
      </c>
    </row>
    <row r="3976" spans="1:22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22">
        <f t="shared" si="374"/>
        <v>42523.546851851846</v>
      </c>
      <c r="K3976">
        <v>1462280848</v>
      </c>
      <c r="L3976" s="22">
        <f t="shared" si="375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372"/>
        <v>32</v>
      </c>
      <c r="R3976">
        <f t="shared" si="373"/>
        <v>29.09</v>
      </c>
      <c r="S3976" t="s">
        <v>8315</v>
      </c>
      <c r="T3976" t="s">
        <v>8316</v>
      </c>
      <c r="U3976" s="19">
        <f t="shared" si="376"/>
        <v>42523.546851851846</v>
      </c>
      <c r="V3976">
        <f t="shared" si="377"/>
        <v>2016</v>
      </c>
    </row>
    <row r="3977" spans="1:22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22">
        <f t="shared" si="374"/>
        <v>42564.866875</v>
      </c>
      <c r="K3977">
        <v>1465850898</v>
      </c>
      <c r="L3977" s="22">
        <f t="shared" si="375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372"/>
        <v>0</v>
      </c>
      <c r="R3977">
        <f t="shared" si="373"/>
        <v>0</v>
      </c>
      <c r="S3977" t="s">
        <v>8315</v>
      </c>
      <c r="T3977" t="s">
        <v>8316</v>
      </c>
      <c r="U3977" s="19">
        <f t="shared" si="376"/>
        <v>42564.866875</v>
      </c>
      <c r="V3977">
        <f t="shared" si="377"/>
        <v>2016</v>
      </c>
    </row>
    <row r="3978" spans="1:22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22">
        <f t="shared" si="374"/>
        <v>41852.291666666664</v>
      </c>
      <c r="K3978">
        <v>1405024561</v>
      </c>
      <c r="L3978" s="22">
        <f t="shared" si="375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372"/>
        <v>48</v>
      </c>
      <c r="R3978">
        <f t="shared" si="373"/>
        <v>62</v>
      </c>
      <c r="S3978" t="s">
        <v>8315</v>
      </c>
      <c r="T3978" t="s">
        <v>8316</v>
      </c>
      <c r="U3978" s="19">
        <f t="shared" si="376"/>
        <v>41852.291666666664</v>
      </c>
      <c r="V3978">
        <f t="shared" si="377"/>
        <v>2014</v>
      </c>
    </row>
    <row r="3979" spans="1:22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22">
        <f t="shared" si="374"/>
        <v>42573.788564814815</v>
      </c>
      <c r="K3979">
        <v>1466621732</v>
      </c>
      <c r="L3979" s="22">
        <f t="shared" si="375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372"/>
        <v>1</v>
      </c>
      <c r="R3979">
        <f t="shared" si="373"/>
        <v>217.5</v>
      </c>
      <c r="S3979" t="s">
        <v>8315</v>
      </c>
      <c r="T3979" t="s">
        <v>8316</v>
      </c>
      <c r="U3979" s="19">
        <f t="shared" si="376"/>
        <v>42573.788564814815</v>
      </c>
      <c r="V3979">
        <f t="shared" si="377"/>
        <v>2016</v>
      </c>
    </row>
    <row r="3980" spans="1:22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22">
        <f t="shared" si="374"/>
        <v>42035.642974537041</v>
      </c>
      <c r="K3980">
        <v>1417533953</v>
      </c>
      <c r="L3980" s="22">
        <f t="shared" si="375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372"/>
        <v>11</v>
      </c>
      <c r="R3980">
        <f t="shared" si="373"/>
        <v>26.75</v>
      </c>
      <c r="S3980" t="s">
        <v>8315</v>
      </c>
      <c r="T3980" t="s">
        <v>8316</v>
      </c>
      <c r="U3980" s="19">
        <f t="shared" si="376"/>
        <v>42035.642974537041</v>
      </c>
      <c r="V3980">
        <f t="shared" si="377"/>
        <v>2014</v>
      </c>
    </row>
    <row r="3981" spans="1:22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22">
        <f t="shared" si="374"/>
        <v>42092.833333333328</v>
      </c>
      <c r="K3981">
        <v>1425678057</v>
      </c>
      <c r="L3981" s="22">
        <f t="shared" si="375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372"/>
        <v>2</v>
      </c>
      <c r="R3981">
        <f t="shared" si="373"/>
        <v>18.329999999999998</v>
      </c>
      <c r="S3981" t="s">
        <v>8315</v>
      </c>
      <c r="T3981" t="s">
        <v>8316</v>
      </c>
      <c r="U3981" s="19">
        <f t="shared" si="376"/>
        <v>42092.833333333328</v>
      </c>
      <c r="V3981">
        <f t="shared" si="377"/>
        <v>2015</v>
      </c>
    </row>
    <row r="3982" spans="1:22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22">
        <f t="shared" si="374"/>
        <v>41825.598923611113</v>
      </c>
      <c r="K3982">
        <v>1401978147</v>
      </c>
      <c r="L3982" s="22">
        <f t="shared" si="375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372"/>
        <v>18</v>
      </c>
      <c r="R3982">
        <f t="shared" si="373"/>
        <v>64.290000000000006</v>
      </c>
      <c r="S3982" t="s">
        <v>8315</v>
      </c>
      <c r="T3982" t="s">
        <v>8316</v>
      </c>
      <c r="U3982" s="19">
        <f t="shared" si="376"/>
        <v>41825.598923611113</v>
      </c>
      <c r="V3982">
        <f t="shared" si="377"/>
        <v>2014</v>
      </c>
    </row>
    <row r="3983" spans="1:22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22">
        <f t="shared" si="374"/>
        <v>42568.179965277777</v>
      </c>
      <c r="K3983">
        <v>1463545149</v>
      </c>
      <c r="L3983" s="22">
        <f t="shared" si="375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372"/>
        <v>4</v>
      </c>
      <c r="R3983">
        <f t="shared" si="373"/>
        <v>175</v>
      </c>
      <c r="S3983" t="s">
        <v>8315</v>
      </c>
      <c r="T3983" t="s">
        <v>8316</v>
      </c>
      <c r="U3983" s="19">
        <f t="shared" si="376"/>
        <v>42568.179965277777</v>
      </c>
      <c r="V3983">
        <f t="shared" si="377"/>
        <v>2016</v>
      </c>
    </row>
    <row r="3984" spans="1:22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22">
        <f t="shared" si="374"/>
        <v>42192.809953703705</v>
      </c>
      <c r="K3984">
        <v>1431113180</v>
      </c>
      <c r="L3984" s="22">
        <f t="shared" si="375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372"/>
        <v>20</v>
      </c>
      <c r="R3984">
        <f t="shared" si="373"/>
        <v>34</v>
      </c>
      <c r="S3984" t="s">
        <v>8315</v>
      </c>
      <c r="T3984" t="s">
        <v>8316</v>
      </c>
      <c r="U3984" s="19">
        <f t="shared" si="376"/>
        <v>42192.809953703705</v>
      </c>
      <c r="V3984">
        <f t="shared" si="377"/>
        <v>2015</v>
      </c>
    </row>
    <row r="3985" spans="1:22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22">
        <f t="shared" si="374"/>
        <v>41779.290972222225</v>
      </c>
      <c r="K3985">
        <v>1397854356</v>
      </c>
      <c r="L3985" s="22">
        <f t="shared" si="375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372"/>
        <v>35</v>
      </c>
      <c r="R3985">
        <f t="shared" si="373"/>
        <v>84.28</v>
      </c>
      <c r="S3985" t="s">
        <v>8315</v>
      </c>
      <c r="T3985" t="s">
        <v>8316</v>
      </c>
      <c r="U3985" s="19">
        <f t="shared" si="376"/>
        <v>41779.290972222225</v>
      </c>
      <c r="V3985">
        <f t="shared" si="377"/>
        <v>2014</v>
      </c>
    </row>
    <row r="3986" spans="1:22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22">
        <f t="shared" si="374"/>
        <v>41951</v>
      </c>
      <c r="K3986">
        <v>1412809644</v>
      </c>
      <c r="L3986" s="22">
        <f t="shared" si="375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 t="shared" si="372"/>
        <v>6</v>
      </c>
      <c r="R3986">
        <f t="shared" si="373"/>
        <v>9.5</v>
      </c>
      <c r="S3986" t="s">
        <v>8315</v>
      </c>
      <c r="T3986" t="s">
        <v>8316</v>
      </c>
      <c r="U3986" s="19">
        <f t="shared" si="376"/>
        <v>41951</v>
      </c>
      <c r="V3986">
        <f t="shared" si="377"/>
        <v>2014</v>
      </c>
    </row>
    <row r="3987" spans="1:22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22">
        <f t="shared" si="374"/>
        <v>42420.878472222219</v>
      </c>
      <c r="K3987">
        <v>1454173120</v>
      </c>
      <c r="L3987" s="22">
        <f t="shared" si="375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372"/>
        <v>32</v>
      </c>
      <c r="R3987">
        <f t="shared" si="373"/>
        <v>33.74</v>
      </c>
      <c r="S3987" t="s">
        <v>8315</v>
      </c>
      <c r="T3987" t="s">
        <v>8316</v>
      </c>
      <c r="U3987" s="19">
        <f t="shared" si="376"/>
        <v>42420.878472222219</v>
      </c>
      <c r="V3987">
        <f t="shared" si="377"/>
        <v>2016</v>
      </c>
    </row>
    <row r="3988" spans="1:22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22">
        <f t="shared" si="374"/>
        <v>42496.544444444444</v>
      </c>
      <c r="K3988">
        <v>1460034594</v>
      </c>
      <c r="L3988" s="22">
        <f t="shared" si="375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372"/>
        <v>10</v>
      </c>
      <c r="R3988">
        <f t="shared" si="373"/>
        <v>37.54</v>
      </c>
      <c r="S3988" t="s">
        <v>8315</v>
      </c>
      <c r="T3988" t="s">
        <v>8316</v>
      </c>
      <c r="U3988" s="19">
        <f t="shared" si="376"/>
        <v>42496.544444444444</v>
      </c>
      <c r="V3988">
        <f t="shared" si="377"/>
        <v>2016</v>
      </c>
    </row>
    <row r="3989" spans="1:22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22">
        <f t="shared" si="374"/>
        <v>41775.92465277778</v>
      </c>
      <c r="K3989">
        <v>1399414290</v>
      </c>
      <c r="L3989" s="22">
        <f t="shared" si="375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372"/>
        <v>38</v>
      </c>
      <c r="R3989">
        <f t="shared" si="373"/>
        <v>11.62</v>
      </c>
      <c r="S3989" t="s">
        <v>8315</v>
      </c>
      <c r="T3989" t="s">
        <v>8316</v>
      </c>
      <c r="U3989" s="19">
        <f t="shared" si="376"/>
        <v>41775.92465277778</v>
      </c>
      <c r="V3989">
        <f t="shared" si="377"/>
        <v>2014</v>
      </c>
    </row>
    <row r="3990" spans="1:22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22">
        <f t="shared" si="374"/>
        <v>42245.08116898148</v>
      </c>
      <c r="K3990">
        <v>1439517413</v>
      </c>
      <c r="L3990" s="22">
        <f t="shared" si="375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372"/>
        <v>2</v>
      </c>
      <c r="R3990">
        <f t="shared" si="373"/>
        <v>8</v>
      </c>
      <c r="S3990" t="s">
        <v>8315</v>
      </c>
      <c r="T3990" t="s">
        <v>8316</v>
      </c>
      <c r="U3990" s="19">
        <f t="shared" si="376"/>
        <v>42245.08116898148</v>
      </c>
      <c r="V3990">
        <f t="shared" si="377"/>
        <v>2015</v>
      </c>
    </row>
    <row r="3991" spans="1:22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22">
        <f t="shared" si="374"/>
        <v>42316.791446759264</v>
      </c>
      <c r="K3991">
        <v>1444413581</v>
      </c>
      <c r="L3991" s="22">
        <f t="shared" si="375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 t="shared" si="372"/>
        <v>0</v>
      </c>
      <c r="R3991">
        <f t="shared" si="373"/>
        <v>0</v>
      </c>
      <c r="S3991" t="s">
        <v>8315</v>
      </c>
      <c r="T3991" t="s">
        <v>8316</v>
      </c>
      <c r="U3991" s="19">
        <f t="shared" si="376"/>
        <v>42316.791446759264</v>
      </c>
      <c r="V3991">
        <f t="shared" si="377"/>
        <v>2015</v>
      </c>
    </row>
    <row r="3992" spans="1:22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22">
        <f t="shared" si="374"/>
        <v>42431.672372685185</v>
      </c>
      <c r="K3992">
        <v>1454342893</v>
      </c>
      <c r="L3992" s="22">
        <f t="shared" si="375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372"/>
        <v>4</v>
      </c>
      <c r="R3992">
        <f t="shared" si="373"/>
        <v>23</v>
      </c>
      <c r="S3992" t="s">
        <v>8315</v>
      </c>
      <c r="T3992" t="s">
        <v>8316</v>
      </c>
      <c r="U3992" s="19">
        <f t="shared" si="376"/>
        <v>42431.672372685185</v>
      </c>
      <c r="V3992">
        <f t="shared" si="377"/>
        <v>2016</v>
      </c>
    </row>
    <row r="3993" spans="1:22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22">
        <f t="shared" si="374"/>
        <v>42155.644467592589</v>
      </c>
      <c r="K3993">
        <v>1430494082</v>
      </c>
      <c r="L3993" s="22">
        <f t="shared" si="375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372"/>
        <v>20</v>
      </c>
      <c r="R3993">
        <f t="shared" si="373"/>
        <v>100</v>
      </c>
      <c r="S3993" t="s">
        <v>8315</v>
      </c>
      <c r="T3993" t="s">
        <v>8316</v>
      </c>
      <c r="U3993" s="19">
        <f t="shared" si="376"/>
        <v>42155.644467592589</v>
      </c>
      <c r="V3993">
        <f t="shared" si="377"/>
        <v>2015</v>
      </c>
    </row>
    <row r="3994" spans="1:22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22">
        <f t="shared" si="374"/>
        <v>42349.982164351852</v>
      </c>
      <c r="K3994">
        <v>1444689259</v>
      </c>
      <c r="L3994" s="22">
        <f t="shared" si="375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372"/>
        <v>5</v>
      </c>
      <c r="R3994">
        <f t="shared" si="373"/>
        <v>60.11</v>
      </c>
      <c r="S3994" t="s">
        <v>8315</v>
      </c>
      <c r="T3994" t="s">
        <v>8316</v>
      </c>
      <c r="U3994" s="19">
        <f t="shared" si="376"/>
        <v>42349.982164351852</v>
      </c>
      <c r="V3994">
        <f t="shared" si="377"/>
        <v>2015</v>
      </c>
    </row>
    <row r="3995" spans="1:22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22">
        <f t="shared" si="374"/>
        <v>42137.864722222221</v>
      </c>
      <c r="K3995">
        <v>1428957912</v>
      </c>
      <c r="L3995" s="22">
        <f t="shared" si="375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372"/>
        <v>0</v>
      </c>
      <c r="R3995">
        <f t="shared" si="373"/>
        <v>3</v>
      </c>
      <c r="S3995" t="s">
        <v>8315</v>
      </c>
      <c r="T3995" t="s">
        <v>8316</v>
      </c>
      <c r="U3995" s="19">
        <f t="shared" si="376"/>
        <v>42137.864722222221</v>
      </c>
      <c r="V3995">
        <f t="shared" si="377"/>
        <v>2015</v>
      </c>
    </row>
    <row r="3996" spans="1:22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22">
        <f t="shared" si="374"/>
        <v>41839.389930555553</v>
      </c>
      <c r="K3996">
        <v>1403169690</v>
      </c>
      <c r="L3996" s="22">
        <f t="shared" si="375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372"/>
        <v>0</v>
      </c>
      <c r="R3996">
        <f t="shared" si="373"/>
        <v>5</v>
      </c>
      <c r="S3996" t="s">
        <v>8315</v>
      </c>
      <c r="T3996" t="s">
        <v>8316</v>
      </c>
      <c r="U3996" s="19">
        <f t="shared" si="376"/>
        <v>41839.389930555553</v>
      </c>
      <c r="V3996">
        <f t="shared" si="377"/>
        <v>2014</v>
      </c>
    </row>
    <row r="3997" spans="1:22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22">
        <f t="shared" si="374"/>
        <v>42049.477083333331</v>
      </c>
      <c r="K3997">
        <v>1421339077</v>
      </c>
      <c r="L3997" s="22">
        <f t="shared" si="375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372"/>
        <v>35</v>
      </c>
      <c r="R3997">
        <f t="shared" si="373"/>
        <v>17.5</v>
      </c>
      <c r="S3997" t="s">
        <v>8315</v>
      </c>
      <c r="T3997" t="s">
        <v>8316</v>
      </c>
      <c r="U3997" s="19">
        <f t="shared" si="376"/>
        <v>42049.477083333331</v>
      </c>
      <c r="V3997">
        <f t="shared" si="377"/>
        <v>2015</v>
      </c>
    </row>
    <row r="3998" spans="1:22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22">
        <f t="shared" si="374"/>
        <v>41963.669444444444</v>
      </c>
      <c r="K3998">
        <v>1415341464</v>
      </c>
      <c r="L3998" s="22">
        <f t="shared" si="375"/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 t="shared" si="372"/>
        <v>17</v>
      </c>
      <c r="R3998">
        <f t="shared" si="373"/>
        <v>29.24</v>
      </c>
      <c r="S3998" t="s">
        <v>8315</v>
      </c>
      <c r="T3998" t="s">
        <v>8316</v>
      </c>
      <c r="U3998" s="19">
        <f t="shared" si="376"/>
        <v>41963.669444444444</v>
      </c>
      <c r="V3998">
        <f t="shared" si="377"/>
        <v>2014</v>
      </c>
    </row>
    <row r="3999" spans="1:22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22">
        <f t="shared" si="374"/>
        <v>42099.349780092598</v>
      </c>
      <c r="K3999">
        <v>1425633821</v>
      </c>
      <c r="L3999" s="22">
        <f t="shared" si="375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 t="shared" si="372"/>
        <v>0</v>
      </c>
      <c r="R3999">
        <f t="shared" si="373"/>
        <v>0</v>
      </c>
      <c r="S3999" t="s">
        <v>8315</v>
      </c>
      <c r="T3999" t="s">
        <v>8316</v>
      </c>
      <c r="U3999" s="19">
        <f t="shared" si="376"/>
        <v>42099.349780092598</v>
      </c>
      <c r="V3999">
        <f t="shared" si="377"/>
        <v>2015</v>
      </c>
    </row>
    <row r="4000" spans="1:22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22">
        <f t="shared" si="374"/>
        <v>42091.921597222223</v>
      </c>
      <c r="K4000">
        <v>1424992026</v>
      </c>
      <c r="L4000" s="22">
        <f t="shared" si="375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372"/>
        <v>57</v>
      </c>
      <c r="R4000">
        <f t="shared" si="373"/>
        <v>59.58</v>
      </c>
      <c r="S4000" t="s">
        <v>8315</v>
      </c>
      <c r="T4000" t="s">
        <v>8316</v>
      </c>
      <c r="U4000" s="19">
        <f t="shared" si="376"/>
        <v>42091.921597222223</v>
      </c>
      <c r="V4000">
        <f t="shared" si="377"/>
        <v>2015</v>
      </c>
    </row>
    <row r="4001" spans="1:22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22">
        <f t="shared" si="374"/>
        <v>41882.827650462961</v>
      </c>
      <c r="K4001">
        <v>1406058798</v>
      </c>
      <c r="L4001" s="22">
        <f t="shared" si="375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372"/>
        <v>17</v>
      </c>
      <c r="R4001">
        <f t="shared" si="373"/>
        <v>82.57</v>
      </c>
      <c r="S4001" t="s">
        <v>8315</v>
      </c>
      <c r="T4001" t="s">
        <v>8316</v>
      </c>
      <c r="U4001" s="19">
        <f t="shared" si="376"/>
        <v>41882.827650462961</v>
      </c>
      <c r="V4001">
        <f t="shared" si="377"/>
        <v>2014</v>
      </c>
    </row>
    <row r="4002" spans="1:22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22">
        <f t="shared" si="374"/>
        <v>42497.603680555556</v>
      </c>
      <c r="K4002">
        <v>1457450958</v>
      </c>
      <c r="L4002" s="22">
        <f t="shared" si="375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 t="shared" si="372"/>
        <v>0</v>
      </c>
      <c r="R4002">
        <f t="shared" si="373"/>
        <v>10</v>
      </c>
      <c r="S4002" t="s">
        <v>8315</v>
      </c>
      <c r="T4002" t="s">
        <v>8316</v>
      </c>
      <c r="U4002" s="19">
        <f t="shared" si="376"/>
        <v>42497.603680555556</v>
      </c>
      <c r="V4002">
        <f t="shared" si="377"/>
        <v>2016</v>
      </c>
    </row>
    <row r="4003" spans="1:22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22">
        <f t="shared" si="374"/>
        <v>42795.791666666672</v>
      </c>
      <c r="K4003">
        <v>1486681708</v>
      </c>
      <c r="L4003" s="22">
        <f t="shared" si="375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372"/>
        <v>38</v>
      </c>
      <c r="R4003">
        <f t="shared" si="373"/>
        <v>32.36</v>
      </c>
      <c r="S4003" t="s">
        <v>8315</v>
      </c>
      <c r="T4003" t="s">
        <v>8316</v>
      </c>
      <c r="U4003" s="19">
        <f t="shared" si="376"/>
        <v>42795.791666666672</v>
      </c>
      <c r="V4003">
        <f t="shared" si="377"/>
        <v>2017</v>
      </c>
    </row>
    <row r="4004" spans="1:22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22">
        <f t="shared" si="374"/>
        <v>41909.043530092589</v>
      </c>
      <c r="K4004">
        <v>1409187761</v>
      </c>
      <c r="L4004" s="22">
        <f t="shared" si="375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372"/>
        <v>2</v>
      </c>
      <c r="R4004">
        <f t="shared" si="373"/>
        <v>5.75</v>
      </c>
      <c r="S4004" t="s">
        <v>8315</v>
      </c>
      <c r="T4004" t="s">
        <v>8316</v>
      </c>
      <c r="U4004" s="19">
        <f t="shared" si="376"/>
        <v>41909.043530092589</v>
      </c>
      <c r="V4004">
        <f t="shared" si="377"/>
        <v>2014</v>
      </c>
    </row>
    <row r="4005" spans="1:22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22">
        <f t="shared" si="374"/>
        <v>42050.587349537032</v>
      </c>
      <c r="K4005">
        <v>1421417147</v>
      </c>
      <c r="L4005" s="22">
        <f t="shared" si="375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372"/>
        <v>10</v>
      </c>
      <c r="R4005">
        <f t="shared" si="373"/>
        <v>100.5</v>
      </c>
      <c r="S4005" t="s">
        <v>8315</v>
      </c>
      <c r="T4005" t="s">
        <v>8316</v>
      </c>
      <c r="U4005" s="19">
        <f t="shared" si="376"/>
        <v>42050.587349537032</v>
      </c>
      <c r="V4005">
        <f t="shared" si="377"/>
        <v>2015</v>
      </c>
    </row>
    <row r="4006" spans="1:22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22">
        <f t="shared" si="374"/>
        <v>41920.16269675926</v>
      </c>
      <c r="K4006">
        <v>1410148457</v>
      </c>
      <c r="L4006" s="22">
        <f t="shared" si="375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372"/>
        <v>0</v>
      </c>
      <c r="R4006">
        <f t="shared" si="373"/>
        <v>1</v>
      </c>
      <c r="S4006" t="s">
        <v>8315</v>
      </c>
      <c r="T4006" t="s">
        <v>8316</v>
      </c>
      <c r="U4006" s="19">
        <f t="shared" si="376"/>
        <v>41920.16269675926</v>
      </c>
      <c r="V4006">
        <f t="shared" si="377"/>
        <v>2014</v>
      </c>
    </row>
    <row r="4007" spans="1:22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22">
        <f t="shared" si="374"/>
        <v>41932.807696759257</v>
      </c>
      <c r="K4007">
        <v>1408648985</v>
      </c>
      <c r="L4007" s="22">
        <f t="shared" si="375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372"/>
        <v>1</v>
      </c>
      <c r="R4007">
        <f t="shared" si="373"/>
        <v>20</v>
      </c>
      <c r="S4007" t="s">
        <v>8315</v>
      </c>
      <c r="T4007" t="s">
        <v>8316</v>
      </c>
      <c r="U4007" s="19">
        <f t="shared" si="376"/>
        <v>41932.807696759257</v>
      </c>
      <c r="V4007">
        <f t="shared" si="377"/>
        <v>2014</v>
      </c>
    </row>
    <row r="4008" spans="1:22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22">
        <f t="shared" si="374"/>
        <v>42416.772997685184</v>
      </c>
      <c r="K4008">
        <v>1453487587</v>
      </c>
      <c r="L4008" s="22">
        <f t="shared" si="375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372"/>
        <v>0</v>
      </c>
      <c r="R4008">
        <f t="shared" si="373"/>
        <v>2</v>
      </c>
      <c r="S4008" t="s">
        <v>8315</v>
      </c>
      <c r="T4008" t="s">
        <v>8316</v>
      </c>
      <c r="U4008" s="19">
        <f t="shared" si="376"/>
        <v>42416.772997685184</v>
      </c>
      <c r="V4008">
        <f t="shared" si="377"/>
        <v>2016</v>
      </c>
    </row>
    <row r="4009" spans="1:22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22">
        <f t="shared" si="374"/>
        <v>41877.686111111114</v>
      </c>
      <c r="K4009">
        <v>1406572381</v>
      </c>
      <c r="L4009" s="22">
        <f t="shared" si="375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 t="shared" si="372"/>
        <v>0</v>
      </c>
      <c r="R4009">
        <f t="shared" si="373"/>
        <v>5</v>
      </c>
      <c r="S4009" t="s">
        <v>8315</v>
      </c>
      <c r="T4009" t="s">
        <v>8316</v>
      </c>
      <c r="U4009" s="19">
        <f t="shared" si="376"/>
        <v>41877.686111111114</v>
      </c>
      <c r="V4009">
        <f t="shared" si="377"/>
        <v>2014</v>
      </c>
    </row>
    <row r="4010" spans="1:22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22">
        <f t="shared" si="374"/>
        <v>42207.964201388888</v>
      </c>
      <c r="K4010">
        <v>1435014507</v>
      </c>
      <c r="L4010" s="22">
        <f t="shared" si="375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372"/>
        <v>6</v>
      </c>
      <c r="R4010">
        <f t="shared" si="373"/>
        <v>15</v>
      </c>
      <c r="S4010" t="s">
        <v>8315</v>
      </c>
      <c r="T4010" t="s">
        <v>8316</v>
      </c>
      <c r="U4010" s="19">
        <f t="shared" si="376"/>
        <v>42207.964201388888</v>
      </c>
      <c r="V4010">
        <f t="shared" si="377"/>
        <v>2015</v>
      </c>
    </row>
    <row r="4011" spans="1:22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22">
        <f t="shared" si="374"/>
        <v>41891.700925925928</v>
      </c>
      <c r="K4011">
        <v>1406825360</v>
      </c>
      <c r="L4011" s="22">
        <f t="shared" si="375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372"/>
        <v>4</v>
      </c>
      <c r="R4011">
        <f t="shared" si="373"/>
        <v>25</v>
      </c>
      <c r="S4011" t="s">
        <v>8315</v>
      </c>
      <c r="T4011" t="s">
        <v>8316</v>
      </c>
      <c r="U4011" s="19">
        <f t="shared" si="376"/>
        <v>41891.700925925928</v>
      </c>
      <c r="V4011">
        <f t="shared" si="377"/>
        <v>2014</v>
      </c>
    </row>
    <row r="4012" spans="1:22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22">
        <f t="shared" si="374"/>
        <v>41938.770439814813</v>
      </c>
      <c r="K4012">
        <v>1412879366</v>
      </c>
      <c r="L4012" s="22">
        <f t="shared" si="375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372"/>
        <v>24</v>
      </c>
      <c r="R4012">
        <f t="shared" si="373"/>
        <v>45.84</v>
      </c>
      <c r="S4012" t="s">
        <v>8315</v>
      </c>
      <c r="T4012" t="s">
        <v>8316</v>
      </c>
      <c r="U4012" s="19">
        <f t="shared" si="376"/>
        <v>41938.770439814813</v>
      </c>
      <c r="V4012">
        <f t="shared" si="377"/>
        <v>2014</v>
      </c>
    </row>
    <row r="4013" spans="1:22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22">
        <f t="shared" si="374"/>
        <v>42032.54488425926</v>
      </c>
      <c r="K4013">
        <v>1419858278</v>
      </c>
      <c r="L4013" s="22">
        <f t="shared" si="375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372"/>
        <v>8</v>
      </c>
      <c r="R4013">
        <f t="shared" si="373"/>
        <v>4.75</v>
      </c>
      <c r="S4013" t="s">
        <v>8315</v>
      </c>
      <c r="T4013" t="s">
        <v>8316</v>
      </c>
      <c r="U4013" s="19">
        <f t="shared" si="376"/>
        <v>42032.54488425926</v>
      </c>
      <c r="V4013">
        <f t="shared" si="377"/>
        <v>2014</v>
      </c>
    </row>
    <row r="4014" spans="1:22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22">
        <f t="shared" si="374"/>
        <v>42126.544548611113</v>
      </c>
      <c r="K4014">
        <v>1427979849</v>
      </c>
      <c r="L4014" s="22">
        <f t="shared" si="375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372"/>
        <v>0</v>
      </c>
      <c r="R4014">
        <f t="shared" si="373"/>
        <v>0</v>
      </c>
      <c r="S4014" t="s">
        <v>8315</v>
      </c>
      <c r="T4014" t="s">
        <v>8316</v>
      </c>
      <c r="U4014" s="19">
        <f t="shared" si="376"/>
        <v>42126.544548611113</v>
      </c>
      <c r="V4014">
        <f t="shared" si="377"/>
        <v>2015</v>
      </c>
    </row>
    <row r="4015" spans="1:22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22">
        <f t="shared" si="374"/>
        <v>42051.301192129627</v>
      </c>
      <c r="K4015">
        <v>1421478823</v>
      </c>
      <c r="L4015" s="22">
        <f t="shared" si="375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372"/>
        <v>1</v>
      </c>
      <c r="R4015">
        <f t="shared" si="373"/>
        <v>13</v>
      </c>
      <c r="S4015" t="s">
        <v>8315</v>
      </c>
      <c r="T4015" t="s">
        <v>8316</v>
      </c>
      <c r="U4015" s="19">
        <f t="shared" si="376"/>
        <v>42051.301192129627</v>
      </c>
      <c r="V4015">
        <f t="shared" si="377"/>
        <v>2015</v>
      </c>
    </row>
    <row r="4016" spans="1:22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22">
        <f t="shared" si="374"/>
        <v>42434.246168981481</v>
      </c>
      <c r="K4016">
        <v>1455861269</v>
      </c>
      <c r="L4016" s="22">
        <f t="shared" si="375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372"/>
        <v>0</v>
      </c>
      <c r="R4016">
        <f t="shared" si="373"/>
        <v>0</v>
      </c>
      <c r="S4016" t="s">
        <v>8315</v>
      </c>
      <c r="T4016" t="s">
        <v>8316</v>
      </c>
      <c r="U4016" s="19">
        <f t="shared" si="376"/>
        <v>42434.246168981481</v>
      </c>
      <c r="V4016">
        <f t="shared" si="377"/>
        <v>2016</v>
      </c>
    </row>
    <row r="4017" spans="1:22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22">
        <f t="shared" si="374"/>
        <v>42204.780821759254</v>
      </c>
      <c r="K4017">
        <v>1434739463</v>
      </c>
      <c r="L4017" s="22">
        <f t="shared" si="375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 t="shared" si="372"/>
        <v>0</v>
      </c>
      <c r="R4017">
        <f t="shared" si="373"/>
        <v>1</v>
      </c>
      <c r="S4017" t="s">
        <v>8315</v>
      </c>
      <c r="T4017" t="s">
        <v>8316</v>
      </c>
      <c r="U4017" s="19">
        <f t="shared" si="376"/>
        <v>42204.780821759254</v>
      </c>
      <c r="V4017">
        <f t="shared" si="377"/>
        <v>2015</v>
      </c>
    </row>
    <row r="4018" spans="1:22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22">
        <f t="shared" si="374"/>
        <v>41899.872685185182</v>
      </c>
      <c r="K4018">
        <v>1408395400</v>
      </c>
      <c r="L4018" s="22">
        <f t="shared" si="375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372"/>
        <v>14</v>
      </c>
      <c r="R4018">
        <f t="shared" si="373"/>
        <v>10</v>
      </c>
      <c r="S4018" t="s">
        <v>8315</v>
      </c>
      <c r="T4018" t="s">
        <v>8316</v>
      </c>
      <c r="U4018" s="19">
        <f t="shared" si="376"/>
        <v>41899.872685185182</v>
      </c>
      <c r="V4018">
        <f t="shared" si="377"/>
        <v>2014</v>
      </c>
    </row>
    <row r="4019" spans="1:22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22">
        <f t="shared" si="374"/>
        <v>41886.672152777777</v>
      </c>
      <c r="K4019">
        <v>1407254874</v>
      </c>
      <c r="L4019" s="22">
        <f t="shared" si="375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372"/>
        <v>1</v>
      </c>
      <c r="R4019">
        <f t="shared" si="373"/>
        <v>52.5</v>
      </c>
      <c r="S4019" t="s">
        <v>8315</v>
      </c>
      <c r="T4019" t="s">
        <v>8316</v>
      </c>
      <c r="U4019" s="19">
        <f t="shared" si="376"/>
        <v>41886.672152777777</v>
      </c>
      <c r="V4019">
        <f t="shared" si="377"/>
        <v>2014</v>
      </c>
    </row>
    <row r="4020" spans="1:22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22">
        <f t="shared" si="374"/>
        <v>42650.91097222222</v>
      </c>
      <c r="K4020">
        <v>1473285108</v>
      </c>
      <c r="L4020" s="22">
        <f t="shared" si="375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372"/>
        <v>9</v>
      </c>
      <c r="R4020">
        <f t="shared" si="373"/>
        <v>32.5</v>
      </c>
      <c r="S4020" t="s">
        <v>8315</v>
      </c>
      <c r="T4020" t="s">
        <v>8316</v>
      </c>
      <c r="U4020" s="19">
        <f t="shared" si="376"/>
        <v>42650.91097222222</v>
      </c>
      <c r="V4020">
        <f t="shared" si="377"/>
        <v>2016</v>
      </c>
    </row>
    <row r="4021" spans="1:22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22">
        <f t="shared" si="374"/>
        <v>42475.686111111107</v>
      </c>
      <c r="K4021">
        <v>1455725596</v>
      </c>
      <c r="L4021" s="22">
        <f t="shared" si="375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372"/>
        <v>1</v>
      </c>
      <c r="R4021">
        <f t="shared" si="373"/>
        <v>7.25</v>
      </c>
      <c r="S4021" t="s">
        <v>8315</v>
      </c>
      <c r="T4021" t="s">
        <v>8316</v>
      </c>
      <c r="U4021" s="19">
        <f t="shared" si="376"/>
        <v>42475.686111111107</v>
      </c>
      <c r="V4021">
        <f t="shared" si="377"/>
        <v>2016</v>
      </c>
    </row>
    <row r="4022" spans="1:22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22">
        <f t="shared" si="374"/>
        <v>42087.149293981478</v>
      </c>
      <c r="K4022">
        <v>1424579699</v>
      </c>
      <c r="L4022" s="22">
        <f t="shared" si="375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372"/>
        <v>17</v>
      </c>
      <c r="R4022">
        <f t="shared" si="373"/>
        <v>33.33</v>
      </c>
      <c r="S4022" t="s">
        <v>8315</v>
      </c>
      <c r="T4022" t="s">
        <v>8316</v>
      </c>
      <c r="U4022" s="19">
        <f t="shared" si="376"/>
        <v>42087.149293981478</v>
      </c>
      <c r="V4022">
        <f t="shared" si="377"/>
        <v>2015</v>
      </c>
    </row>
    <row r="4023" spans="1:22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22">
        <f t="shared" si="374"/>
        <v>41938.911550925928</v>
      </c>
      <c r="K4023">
        <v>1409176358</v>
      </c>
      <c r="L4023" s="22">
        <f t="shared" si="375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372"/>
        <v>1</v>
      </c>
      <c r="R4023">
        <f t="shared" si="373"/>
        <v>62.5</v>
      </c>
      <c r="S4023" t="s">
        <v>8315</v>
      </c>
      <c r="T4023" t="s">
        <v>8316</v>
      </c>
      <c r="U4023" s="19">
        <f t="shared" si="376"/>
        <v>41938.911550925928</v>
      </c>
      <c r="V4023">
        <f t="shared" si="377"/>
        <v>2014</v>
      </c>
    </row>
    <row r="4024" spans="1:22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22">
        <f t="shared" si="374"/>
        <v>42036.120833333334</v>
      </c>
      <c r="K4024">
        <v>1418824867</v>
      </c>
      <c r="L4024" s="22">
        <f t="shared" si="375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 t="shared" si="372"/>
        <v>70</v>
      </c>
      <c r="R4024">
        <f t="shared" si="373"/>
        <v>63.56</v>
      </c>
      <c r="S4024" t="s">
        <v>8315</v>
      </c>
      <c r="T4024" t="s">
        <v>8316</v>
      </c>
      <c r="U4024" s="19">
        <f t="shared" si="376"/>
        <v>42036.120833333334</v>
      </c>
      <c r="V4024">
        <f t="shared" si="377"/>
        <v>2014</v>
      </c>
    </row>
    <row r="4025" spans="1:22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22">
        <f t="shared" si="374"/>
        <v>42453.957905092597</v>
      </c>
      <c r="K4025">
        <v>1454975963</v>
      </c>
      <c r="L4025" s="22">
        <f t="shared" si="375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 t="shared" si="372"/>
        <v>0</v>
      </c>
      <c r="R4025">
        <f t="shared" si="373"/>
        <v>0</v>
      </c>
      <c r="S4025" t="s">
        <v>8315</v>
      </c>
      <c r="T4025" t="s">
        <v>8316</v>
      </c>
      <c r="U4025" s="19">
        <f t="shared" si="376"/>
        <v>42453.957905092597</v>
      </c>
      <c r="V4025">
        <f t="shared" si="377"/>
        <v>2016</v>
      </c>
    </row>
    <row r="4026" spans="1:22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22">
        <f t="shared" si="374"/>
        <v>42247.670104166667</v>
      </c>
      <c r="K4026">
        <v>1438445097</v>
      </c>
      <c r="L4026" s="22">
        <f t="shared" si="375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372"/>
        <v>1</v>
      </c>
      <c r="R4026">
        <f t="shared" si="373"/>
        <v>10</v>
      </c>
      <c r="S4026" t="s">
        <v>8315</v>
      </c>
      <c r="T4026" t="s">
        <v>8316</v>
      </c>
      <c r="U4026" s="19">
        <f t="shared" si="376"/>
        <v>42247.670104166667</v>
      </c>
      <c r="V4026">
        <f t="shared" si="377"/>
        <v>2015</v>
      </c>
    </row>
    <row r="4027" spans="1:22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22">
        <f t="shared" si="374"/>
        <v>42211.237685185188</v>
      </c>
      <c r="K4027">
        <v>1432705336</v>
      </c>
      <c r="L4027" s="22">
        <f t="shared" si="375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372"/>
        <v>5</v>
      </c>
      <c r="R4027">
        <f t="shared" si="373"/>
        <v>62.5</v>
      </c>
      <c r="S4027" t="s">
        <v>8315</v>
      </c>
      <c r="T4027" t="s">
        <v>8316</v>
      </c>
      <c r="U4027" s="19">
        <f t="shared" si="376"/>
        <v>42211.237685185188</v>
      </c>
      <c r="V4027">
        <f t="shared" si="377"/>
        <v>2015</v>
      </c>
    </row>
    <row r="4028" spans="1:22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22">
        <f t="shared" si="374"/>
        <v>42342.697210648148</v>
      </c>
      <c r="K4028">
        <v>1444059839</v>
      </c>
      <c r="L4028" s="22">
        <f t="shared" si="375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 t="shared" si="372"/>
        <v>0</v>
      </c>
      <c r="R4028">
        <f t="shared" si="373"/>
        <v>0</v>
      </c>
      <c r="S4028" t="s">
        <v>8315</v>
      </c>
      <c r="T4028" t="s">
        <v>8316</v>
      </c>
      <c r="U4028" s="19">
        <f t="shared" si="376"/>
        <v>42342.697210648148</v>
      </c>
      <c r="V4028">
        <f t="shared" si="377"/>
        <v>2015</v>
      </c>
    </row>
    <row r="4029" spans="1:22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22">
        <f t="shared" si="374"/>
        <v>42789.041666666672</v>
      </c>
      <c r="K4029">
        <v>1486077481</v>
      </c>
      <c r="L4029" s="22">
        <f t="shared" si="375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372"/>
        <v>7</v>
      </c>
      <c r="R4029">
        <f t="shared" si="373"/>
        <v>30.71</v>
      </c>
      <c r="S4029" t="s">
        <v>8315</v>
      </c>
      <c r="T4029" t="s">
        <v>8316</v>
      </c>
      <c r="U4029" s="19">
        <f t="shared" si="376"/>
        <v>42789.041666666672</v>
      </c>
      <c r="V4029">
        <f t="shared" si="377"/>
        <v>2017</v>
      </c>
    </row>
    <row r="4030" spans="1:22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22">
        <f t="shared" si="374"/>
        <v>41795.938657407409</v>
      </c>
      <c r="K4030">
        <v>1399415500</v>
      </c>
      <c r="L4030" s="22">
        <f t="shared" si="375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372"/>
        <v>28</v>
      </c>
      <c r="R4030">
        <f t="shared" si="373"/>
        <v>51</v>
      </c>
      <c r="S4030" t="s">
        <v>8315</v>
      </c>
      <c r="T4030" t="s">
        <v>8316</v>
      </c>
      <c r="U4030" s="19">
        <f t="shared" si="376"/>
        <v>41795.938657407409</v>
      </c>
      <c r="V4030">
        <f t="shared" si="377"/>
        <v>2014</v>
      </c>
    </row>
    <row r="4031" spans="1:22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22">
        <f t="shared" si="374"/>
        <v>42352.025115740747</v>
      </c>
      <c r="K4031">
        <v>1447461370</v>
      </c>
      <c r="L4031" s="22">
        <f t="shared" si="375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 t="shared" si="372"/>
        <v>0</v>
      </c>
      <c r="R4031">
        <f t="shared" si="373"/>
        <v>0</v>
      </c>
      <c r="S4031" t="s">
        <v>8315</v>
      </c>
      <c r="T4031" t="s">
        <v>8316</v>
      </c>
      <c r="U4031" s="19">
        <f t="shared" si="376"/>
        <v>42352.025115740747</v>
      </c>
      <c r="V4031">
        <f t="shared" si="377"/>
        <v>2015</v>
      </c>
    </row>
    <row r="4032" spans="1:22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22">
        <f t="shared" si="374"/>
        <v>42403.784027777772</v>
      </c>
      <c r="K4032">
        <v>1452008599</v>
      </c>
      <c r="L4032" s="22">
        <f t="shared" si="375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372"/>
        <v>16</v>
      </c>
      <c r="R4032">
        <f t="shared" si="373"/>
        <v>66.67</v>
      </c>
      <c r="S4032" t="s">
        <v>8315</v>
      </c>
      <c r="T4032" t="s">
        <v>8316</v>
      </c>
      <c r="U4032" s="19">
        <f t="shared" si="376"/>
        <v>42403.784027777772</v>
      </c>
      <c r="V4032">
        <f t="shared" si="377"/>
        <v>2016</v>
      </c>
    </row>
    <row r="4033" spans="1:22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22">
        <f t="shared" si="374"/>
        <v>41991.626898148148</v>
      </c>
      <c r="K4033">
        <v>1414591364</v>
      </c>
      <c r="L4033" s="22">
        <f t="shared" si="375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 t="shared" si="372"/>
        <v>0</v>
      </c>
      <c r="R4033">
        <f t="shared" si="373"/>
        <v>0</v>
      </c>
      <c r="S4033" t="s">
        <v>8315</v>
      </c>
      <c r="T4033" t="s">
        <v>8316</v>
      </c>
      <c r="U4033" s="19">
        <f t="shared" si="376"/>
        <v>41991.626898148148</v>
      </c>
      <c r="V4033">
        <f t="shared" si="377"/>
        <v>2014</v>
      </c>
    </row>
    <row r="4034" spans="1:22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22">
        <f t="shared" si="374"/>
        <v>42353.85087962963</v>
      </c>
      <c r="K4034">
        <v>1445023516</v>
      </c>
      <c r="L4034" s="22">
        <f t="shared" si="375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ref="Q4034:Q4097" si="378">ROUND(E4034/D4034*100,0)</f>
        <v>7</v>
      </c>
      <c r="R4034">
        <f t="shared" ref="R4034:R4097" si="379">IFERROR(ROUND(E4034/N4034,2),0)</f>
        <v>59</v>
      </c>
      <c r="S4034" t="s">
        <v>8315</v>
      </c>
      <c r="T4034" t="s">
        <v>8316</v>
      </c>
      <c r="U4034" s="19">
        <f t="shared" si="376"/>
        <v>42353.85087962963</v>
      </c>
      <c r="V4034">
        <f t="shared" si="377"/>
        <v>2015</v>
      </c>
    </row>
    <row r="4035" spans="1:22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22">
        <f t="shared" ref="J4035:J4098" si="380">(((I4035/60)/60)/24)+DATE(1970,1,1)</f>
        <v>42645.375</v>
      </c>
      <c r="K4035">
        <v>1472711224</v>
      </c>
      <c r="L4035" s="22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si="378"/>
        <v>26</v>
      </c>
      <c r="R4035">
        <f t="shared" si="379"/>
        <v>65.34</v>
      </c>
      <c r="S4035" t="s">
        <v>8315</v>
      </c>
      <c r="T4035" t="s">
        <v>8316</v>
      </c>
      <c r="U4035" s="19">
        <f t="shared" ref="U4035:U4098" si="382">(((I4035/60)/60)/24)+DATE(1970,1,1)</f>
        <v>42645.375</v>
      </c>
      <c r="V4035">
        <f t="shared" ref="V4035:V4098" si="383">YEAR(L4035)</f>
        <v>2016</v>
      </c>
    </row>
    <row r="4036" spans="1:22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22">
        <f t="shared" si="380"/>
        <v>42097.905671296292</v>
      </c>
      <c r="K4036">
        <v>1425509050</v>
      </c>
      <c r="L4036" s="22">
        <f t="shared" si="381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378"/>
        <v>1</v>
      </c>
      <c r="R4036">
        <f t="shared" si="379"/>
        <v>100</v>
      </c>
      <c r="S4036" t="s">
        <v>8315</v>
      </c>
      <c r="T4036" t="s">
        <v>8316</v>
      </c>
      <c r="U4036" s="19">
        <f t="shared" si="382"/>
        <v>42097.905671296292</v>
      </c>
      <c r="V4036">
        <f t="shared" si="383"/>
        <v>2015</v>
      </c>
    </row>
    <row r="4037" spans="1:22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22">
        <f t="shared" si="380"/>
        <v>41933.882951388885</v>
      </c>
      <c r="K4037">
        <v>1411333887</v>
      </c>
      <c r="L4037" s="22">
        <f t="shared" si="381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 t="shared" si="378"/>
        <v>37</v>
      </c>
      <c r="R4037">
        <f t="shared" si="379"/>
        <v>147.4</v>
      </c>
      <c r="S4037" t="s">
        <v>8315</v>
      </c>
      <c r="T4037" t="s">
        <v>8316</v>
      </c>
      <c r="U4037" s="19">
        <f t="shared" si="382"/>
        <v>41933.882951388885</v>
      </c>
      <c r="V4037">
        <f t="shared" si="383"/>
        <v>2014</v>
      </c>
    </row>
    <row r="4038" spans="1:22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22">
        <f t="shared" si="380"/>
        <v>41821.9375</v>
      </c>
      <c r="K4038">
        <v>1402784964</v>
      </c>
      <c r="L4038" s="22">
        <f t="shared" si="381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 t="shared" si="378"/>
        <v>47</v>
      </c>
      <c r="R4038">
        <f t="shared" si="379"/>
        <v>166.06</v>
      </c>
      <c r="S4038" t="s">
        <v>8315</v>
      </c>
      <c r="T4038" t="s">
        <v>8316</v>
      </c>
      <c r="U4038" s="19">
        <f t="shared" si="382"/>
        <v>41821.9375</v>
      </c>
      <c r="V4038">
        <f t="shared" si="383"/>
        <v>2014</v>
      </c>
    </row>
    <row r="4039" spans="1:22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22">
        <f t="shared" si="380"/>
        <v>42514.600694444445</v>
      </c>
      <c r="K4039">
        <v>1462585315</v>
      </c>
      <c r="L4039" s="22">
        <f t="shared" si="381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 t="shared" si="378"/>
        <v>11</v>
      </c>
      <c r="R4039">
        <f t="shared" si="379"/>
        <v>40</v>
      </c>
      <c r="S4039" t="s">
        <v>8315</v>
      </c>
      <c r="T4039" t="s">
        <v>8316</v>
      </c>
      <c r="U4039" s="19">
        <f t="shared" si="382"/>
        <v>42514.600694444445</v>
      </c>
      <c r="V4039">
        <f t="shared" si="383"/>
        <v>2016</v>
      </c>
    </row>
    <row r="4040" spans="1:22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22">
        <f t="shared" si="380"/>
        <v>41929.798726851855</v>
      </c>
      <c r="K4040">
        <v>1408389010</v>
      </c>
      <c r="L4040" s="22">
        <f t="shared" si="381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 t="shared" si="378"/>
        <v>12</v>
      </c>
      <c r="R4040">
        <f t="shared" si="379"/>
        <v>75.25</v>
      </c>
      <c r="S4040" t="s">
        <v>8315</v>
      </c>
      <c r="T4040" t="s">
        <v>8316</v>
      </c>
      <c r="U4040" s="19">
        <f t="shared" si="382"/>
        <v>41929.798726851855</v>
      </c>
      <c r="V4040">
        <f t="shared" si="383"/>
        <v>2014</v>
      </c>
    </row>
    <row r="4041" spans="1:22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22">
        <f t="shared" si="380"/>
        <v>42339.249305555553</v>
      </c>
      <c r="K4041">
        <v>1446048367</v>
      </c>
      <c r="L4041" s="22">
        <f t="shared" si="381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378"/>
        <v>60</v>
      </c>
      <c r="R4041">
        <f t="shared" si="379"/>
        <v>60</v>
      </c>
      <c r="S4041" t="s">
        <v>8315</v>
      </c>
      <c r="T4041" t="s">
        <v>8316</v>
      </c>
      <c r="U4041" s="19">
        <f t="shared" si="382"/>
        <v>42339.249305555553</v>
      </c>
      <c r="V4041">
        <f t="shared" si="383"/>
        <v>2015</v>
      </c>
    </row>
    <row r="4042" spans="1:22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22">
        <f t="shared" si="380"/>
        <v>42203.125</v>
      </c>
      <c r="K4042">
        <v>1432100004</v>
      </c>
      <c r="L4042" s="22">
        <f t="shared" si="381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378"/>
        <v>31</v>
      </c>
      <c r="R4042">
        <f t="shared" si="379"/>
        <v>1250</v>
      </c>
      <c r="S4042" t="s">
        <v>8315</v>
      </c>
      <c r="T4042" t="s">
        <v>8316</v>
      </c>
      <c r="U4042" s="19">
        <f t="shared" si="382"/>
        <v>42203.125</v>
      </c>
      <c r="V4042">
        <f t="shared" si="383"/>
        <v>2015</v>
      </c>
    </row>
    <row r="4043" spans="1:22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22">
        <f t="shared" si="380"/>
        <v>42619.474004629628</v>
      </c>
      <c r="K4043">
        <v>1467976954</v>
      </c>
      <c r="L4043" s="22">
        <f t="shared" si="381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378"/>
        <v>0</v>
      </c>
      <c r="R4043">
        <f t="shared" si="379"/>
        <v>10.5</v>
      </c>
      <c r="S4043" t="s">
        <v>8315</v>
      </c>
      <c r="T4043" t="s">
        <v>8316</v>
      </c>
      <c r="U4043" s="19">
        <f t="shared" si="382"/>
        <v>42619.474004629628</v>
      </c>
      <c r="V4043">
        <f t="shared" si="383"/>
        <v>2016</v>
      </c>
    </row>
    <row r="4044" spans="1:22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22">
        <f t="shared" si="380"/>
        <v>42024.802777777775</v>
      </c>
      <c r="K4044">
        <v>1419213664</v>
      </c>
      <c r="L4044" s="22">
        <f t="shared" si="381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 t="shared" si="378"/>
        <v>0</v>
      </c>
      <c r="R4044">
        <f t="shared" si="379"/>
        <v>7</v>
      </c>
      <c r="S4044" t="s">
        <v>8315</v>
      </c>
      <c r="T4044" t="s">
        <v>8316</v>
      </c>
      <c r="U4044" s="19">
        <f t="shared" si="382"/>
        <v>42024.802777777775</v>
      </c>
      <c r="V4044">
        <f t="shared" si="383"/>
        <v>2014</v>
      </c>
    </row>
    <row r="4045" spans="1:22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22">
        <f t="shared" si="380"/>
        <v>41963.957465277781</v>
      </c>
      <c r="K4045">
        <v>1415228325</v>
      </c>
      <c r="L4045" s="22">
        <f t="shared" si="381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378"/>
        <v>0</v>
      </c>
      <c r="R4045">
        <f t="shared" si="379"/>
        <v>0</v>
      </c>
      <c r="S4045" t="s">
        <v>8315</v>
      </c>
      <c r="T4045" t="s">
        <v>8316</v>
      </c>
      <c r="U4045" s="19">
        <f t="shared" si="382"/>
        <v>41963.957465277781</v>
      </c>
      <c r="V4045">
        <f t="shared" si="383"/>
        <v>2014</v>
      </c>
    </row>
    <row r="4046" spans="1:22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22">
        <f t="shared" si="380"/>
        <v>42104.208333333328</v>
      </c>
      <c r="K4046">
        <v>1426050982</v>
      </c>
      <c r="L4046" s="22">
        <f t="shared" si="381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378"/>
        <v>38</v>
      </c>
      <c r="R4046">
        <f t="shared" si="379"/>
        <v>56.25</v>
      </c>
      <c r="S4046" t="s">
        <v>8315</v>
      </c>
      <c r="T4046" t="s">
        <v>8316</v>
      </c>
      <c r="U4046" s="19">
        <f t="shared" si="382"/>
        <v>42104.208333333328</v>
      </c>
      <c r="V4046">
        <f t="shared" si="383"/>
        <v>2015</v>
      </c>
    </row>
    <row r="4047" spans="1:22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22">
        <f t="shared" si="380"/>
        <v>41872.201261574075</v>
      </c>
      <c r="K4047">
        <v>1406004589</v>
      </c>
      <c r="L4047" s="22">
        <f t="shared" si="381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378"/>
        <v>0</v>
      </c>
      <c r="R4047">
        <f t="shared" si="379"/>
        <v>1</v>
      </c>
      <c r="S4047" t="s">
        <v>8315</v>
      </c>
      <c r="T4047" t="s">
        <v>8316</v>
      </c>
      <c r="U4047" s="19">
        <f t="shared" si="382"/>
        <v>41872.201261574075</v>
      </c>
      <c r="V4047">
        <f t="shared" si="383"/>
        <v>2014</v>
      </c>
    </row>
    <row r="4048" spans="1:22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22">
        <f t="shared" si="380"/>
        <v>41934.650578703702</v>
      </c>
      <c r="K4048">
        <v>1411400210</v>
      </c>
      <c r="L4048" s="22">
        <f t="shared" si="381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378"/>
        <v>8</v>
      </c>
      <c r="R4048">
        <f t="shared" si="379"/>
        <v>38.33</v>
      </c>
      <c r="S4048" t="s">
        <v>8315</v>
      </c>
      <c r="T4048" t="s">
        <v>8316</v>
      </c>
      <c r="U4048" s="19">
        <f t="shared" si="382"/>
        <v>41934.650578703702</v>
      </c>
      <c r="V4048">
        <f t="shared" si="383"/>
        <v>2014</v>
      </c>
    </row>
    <row r="4049" spans="1:22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22">
        <f t="shared" si="380"/>
        <v>42015.041666666672</v>
      </c>
      <c r="K4049">
        <v>1418862743</v>
      </c>
      <c r="L4049" s="22">
        <f t="shared" si="381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378"/>
        <v>2</v>
      </c>
      <c r="R4049">
        <f t="shared" si="379"/>
        <v>27.5</v>
      </c>
      <c r="S4049" t="s">
        <v>8315</v>
      </c>
      <c r="T4049" t="s">
        <v>8316</v>
      </c>
      <c r="U4049" s="19">
        <f t="shared" si="382"/>
        <v>42015.041666666672</v>
      </c>
      <c r="V4049">
        <f t="shared" si="383"/>
        <v>2014</v>
      </c>
    </row>
    <row r="4050" spans="1:22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22">
        <f t="shared" si="380"/>
        <v>42471.467442129629</v>
      </c>
      <c r="K4050">
        <v>1457352787</v>
      </c>
      <c r="L4050" s="22">
        <f t="shared" si="381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378"/>
        <v>18</v>
      </c>
      <c r="R4050">
        <f t="shared" si="379"/>
        <v>32.979999999999997</v>
      </c>
      <c r="S4050" t="s">
        <v>8315</v>
      </c>
      <c r="T4050" t="s">
        <v>8316</v>
      </c>
      <c r="U4050" s="19">
        <f t="shared" si="382"/>
        <v>42471.467442129629</v>
      </c>
      <c r="V4050">
        <f t="shared" si="383"/>
        <v>2016</v>
      </c>
    </row>
    <row r="4051" spans="1:22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22">
        <f t="shared" si="380"/>
        <v>42199.958506944444</v>
      </c>
      <c r="K4051">
        <v>1434322815</v>
      </c>
      <c r="L4051" s="22">
        <f t="shared" si="381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378"/>
        <v>0</v>
      </c>
      <c r="R4051">
        <f t="shared" si="379"/>
        <v>16</v>
      </c>
      <c r="S4051" t="s">
        <v>8315</v>
      </c>
      <c r="T4051" t="s">
        <v>8316</v>
      </c>
      <c r="U4051" s="19">
        <f t="shared" si="382"/>
        <v>42199.958506944444</v>
      </c>
      <c r="V4051">
        <f t="shared" si="383"/>
        <v>2015</v>
      </c>
    </row>
    <row r="4052" spans="1:22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22">
        <f t="shared" si="380"/>
        <v>41935.636469907404</v>
      </c>
      <c r="K4052">
        <v>1411485391</v>
      </c>
      <c r="L4052" s="22">
        <f t="shared" si="381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378"/>
        <v>0</v>
      </c>
      <c r="R4052">
        <f t="shared" si="379"/>
        <v>1</v>
      </c>
      <c r="S4052" t="s">
        <v>8315</v>
      </c>
      <c r="T4052" t="s">
        <v>8316</v>
      </c>
      <c r="U4052" s="19">
        <f t="shared" si="382"/>
        <v>41935.636469907404</v>
      </c>
      <c r="V4052">
        <f t="shared" si="383"/>
        <v>2014</v>
      </c>
    </row>
    <row r="4053" spans="1:22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22">
        <f t="shared" si="380"/>
        <v>41768.286805555559</v>
      </c>
      <c r="K4053">
        <v>1399058797</v>
      </c>
      <c r="L4053" s="22">
        <f t="shared" si="381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 t="shared" si="378"/>
        <v>0</v>
      </c>
      <c r="R4053">
        <f t="shared" si="379"/>
        <v>0</v>
      </c>
      <c r="S4053" t="s">
        <v>8315</v>
      </c>
      <c r="T4053" t="s">
        <v>8316</v>
      </c>
      <c r="U4053" s="19">
        <f t="shared" si="382"/>
        <v>41768.286805555559</v>
      </c>
      <c r="V4053">
        <f t="shared" si="383"/>
        <v>2014</v>
      </c>
    </row>
    <row r="4054" spans="1:22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22">
        <f t="shared" si="380"/>
        <v>41925.878657407404</v>
      </c>
      <c r="K4054">
        <v>1408050316</v>
      </c>
      <c r="L4054" s="22">
        <f t="shared" si="381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378"/>
        <v>38</v>
      </c>
      <c r="R4054">
        <f t="shared" si="379"/>
        <v>86.62</v>
      </c>
      <c r="S4054" t="s">
        <v>8315</v>
      </c>
      <c r="T4054" t="s">
        <v>8316</v>
      </c>
      <c r="U4054" s="19">
        <f t="shared" si="382"/>
        <v>41925.878657407404</v>
      </c>
      <c r="V4054">
        <f t="shared" si="383"/>
        <v>2014</v>
      </c>
    </row>
    <row r="4055" spans="1:22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22">
        <f t="shared" si="380"/>
        <v>41958.833333333328</v>
      </c>
      <c r="K4055">
        <v>1413477228</v>
      </c>
      <c r="L4055" s="22">
        <f t="shared" si="381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378"/>
        <v>22</v>
      </c>
      <c r="R4055">
        <f t="shared" si="379"/>
        <v>55</v>
      </c>
      <c r="S4055" t="s">
        <v>8315</v>
      </c>
      <c r="T4055" t="s">
        <v>8316</v>
      </c>
      <c r="U4055" s="19">
        <f t="shared" si="382"/>
        <v>41958.833333333328</v>
      </c>
      <c r="V4055">
        <f t="shared" si="383"/>
        <v>2014</v>
      </c>
    </row>
    <row r="4056" spans="1:22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22">
        <f t="shared" si="380"/>
        <v>42644.166666666672</v>
      </c>
      <c r="K4056">
        <v>1472674285</v>
      </c>
      <c r="L4056" s="22">
        <f t="shared" si="381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 t="shared" si="378"/>
        <v>0</v>
      </c>
      <c r="R4056">
        <f t="shared" si="379"/>
        <v>0</v>
      </c>
      <c r="S4056" t="s">
        <v>8315</v>
      </c>
      <c r="T4056" t="s">
        <v>8316</v>
      </c>
      <c r="U4056" s="19">
        <f t="shared" si="382"/>
        <v>42644.166666666672</v>
      </c>
      <c r="V4056">
        <f t="shared" si="383"/>
        <v>2016</v>
      </c>
    </row>
    <row r="4057" spans="1:22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22">
        <f t="shared" si="380"/>
        <v>41809.648506944446</v>
      </c>
      <c r="K4057">
        <v>1400600031</v>
      </c>
      <c r="L4057" s="22">
        <f t="shared" si="381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378"/>
        <v>18</v>
      </c>
      <c r="R4057">
        <f t="shared" si="379"/>
        <v>41.95</v>
      </c>
      <c r="S4057" t="s">
        <v>8315</v>
      </c>
      <c r="T4057" t="s">
        <v>8316</v>
      </c>
      <c r="U4057" s="19">
        <f t="shared" si="382"/>
        <v>41809.648506944446</v>
      </c>
      <c r="V4057">
        <f t="shared" si="383"/>
        <v>2014</v>
      </c>
    </row>
    <row r="4058" spans="1:22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22">
        <f t="shared" si="380"/>
        <v>42554.832638888889</v>
      </c>
      <c r="K4058">
        <v>1465856639</v>
      </c>
      <c r="L4058" s="22">
        <f t="shared" si="381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 t="shared" si="378"/>
        <v>53</v>
      </c>
      <c r="R4058">
        <f t="shared" si="379"/>
        <v>88.33</v>
      </c>
      <c r="S4058" t="s">
        <v>8315</v>
      </c>
      <c r="T4058" t="s">
        <v>8316</v>
      </c>
      <c r="U4058" s="19">
        <f t="shared" si="382"/>
        <v>42554.832638888889</v>
      </c>
      <c r="V4058">
        <f t="shared" si="383"/>
        <v>2016</v>
      </c>
    </row>
    <row r="4059" spans="1:22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22">
        <f t="shared" si="380"/>
        <v>42333.958333333328</v>
      </c>
      <c r="K4059">
        <v>1446506080</v>
      </c>
      <c r="L4059" s="22">
        <f t="shared" si="381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378"/>
        <v>22</v>
      </c>
      <c r="R4059">
        <f t="shared" si="379"/>
        <v>129.16999999999999</v>
      </c>
      <c r="S4059" t="s">
        <v>8315</v>
      </c>
      <c r="T4059" t="s">
        <v>8316</v>
      </c>
      <c r="U4059" s="19">
        <f t="shared" si="382"/>
        <v>42333.958333333328</v>
      </c>
      <c r="V4059">
        <f t="shared" si="383"/>
        <v>2015</v>
      </c>
    </row>
    <row r="4060" spans="1:22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22">
        <f t="shared" si="380"/>
        <v>42461.165972222225</v>
      </c>
      <c r="K4060">
        <v>1458178044</v>
      </c>
      <c r="L4060" s="22">
        <f t="shared" si="381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378"/>
        <v>3</v>
      </c>
      <c r="R4060">
        <f t="shared" si="379"/>
        <v>23.75</v>
      </c>
      <c r="S4060" t="s">
        <v>8315</v>
      </c>
      <c r="T4060" t="s">
        <v>8316</v>
      </c>
      <c r="U4060" s="19">
        <f t="shared" si="382"/>
        <v>42461.165972222225</v>
      </c>
      <c r="V4060">
        <f t="shared" si="383"/>
        <v>2016</v>
      </c>
    </row>
    <row r="4061" spans="1:22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22">
        <f t="shared" si="380"/>
        <v>41898.125</v>
      </c>
      <c r="K4061">
        <v>1408116152</v>
      </c>
      <c r="L4061" s="22">
        <f t="shared" si="381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378"/>
        <v>3</v>
      </c>
      <c r="R4061">
        <f t="shared" si="379"/>
        <v>35.71</v>
      </c>
      <c r="S4061" t="s">
        <v>8315</v>
      </c>
      <c r="T4061" t="s">
        <v>8316</v>
      </c>
      <c r="U4061" s="19">
        <f t="shared" si="382"/>
        <v>41898.125</v>
      </c>
      <c r="V4061">
        <f t="shared" si="383"/>
        <v>2014</v>
      </c>
    </row>
    <row r="4062" spans="1:22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22">
        <f t="shared" si="380"/>
        <v>41813.666666666664</v>
      </c>
      <c r="K4062">
        <v>1400604056</v>
      </c>
      <c r="L4062" s="22">
        <f t="shared" si="381"/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378"/>
        <v>3</v>
      </c>
      <c r="R4062">
        <f t="shared" si="379"/>
        <v>57</v>
      </c>
      <c r="S4062" t="s">
        <v>8315</v>
      </c>
      <c r="T4062" t="s">
        <v>8316</v>
      </c>
      <c r="U4062" s="19">
        <f t="shared" si="382"/>
        <v>41813.666666666664</v>
      </c>
      <c r="V4062">
        <f t="shared" si="383"/>
        <v>2014</v>
      </c>
    </row>
    <row r="4063" spans="1:22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22">
        <f t="shared" si="380"/>
        <v>42481.099803240737</v>
      </c>
      <c r="K4063">
        <v>1456025023</v>
      </c>
      <c r="L4063" s="22">
        <f t="shared" si="381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 t="shared" si="378"/>
        <v>0</v>
      </c>
      <c r="R4063">
        <f t="shared" si="379"/>
        <v>0</v>
      </c>
      <c r="S4063" t="s">
        <v>8315</v>
      </c>
      <c r="T4063" t="s">
        <v>8316</v>
      </c>
      <c r="U4063" s="19">
        <f t="shared" si="382"/>
        <v>42481.099803240737</v>
      </c>
      <c r="V4063">
        <f t="shared" si="383"/>
        <v>2016</v>
      </c>
    </row>
    <row r="4064" spans="1:22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22">
        <f t="shared" si="380"/>
        <v>42553.739212962959</v>
      </c>
      <c r="K4064">
        <v>1464889468</v>
      </c>
      <c r="L4064" s="22">
        <f t="shared" si="381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378"/>
        <v>2</v>
      </c>
      <c r="R4064">
        <f t="shared" si="379"/>
        <v>163.33000000000001</v>
      </c>
      <c r="S4064" t="s">
        <v>8315</v>
      </c>
      <c r="T4064" t="s">
        <v>8316</v>
      </c>
      <c r="U4064" s="19">
        <f t="shared" si="382"/>
        <v>42553.739212962959</v>
      </c>
      <c r="V4064">
        <f t="shared" si="383"/>
        <v>2016</v>
      </c>
    </row>
    <row r="4065" spans="1:22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22">
        <f t="shared" si="380"/>
        <v>41817.681527777779</v>
      </c>
      <c r="K4065">
        <v>1401294084</v>
      </c>
      <c r="L4065" s="22">
        <f t="shared" si="381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378"/>
        <v>1</v>
      </c>
      <c r="R4065">
        <f t="shared" si="379"/>
        <v>15</v>
      </c>
      <c r="S4065" t="s">
        <v>8315</v>
      </c>
      <c r="T4065" t="s">
        <v>8316</v>
      </c>
      <c r="U4065" s="19">
        <f t="shared" si="382"/>
        <v>41817.681527777779</v>
      </c>
      <c r="V4065">
        <f t="shared" si="383"/>
        <v>2014</v>
      </c>
    </row>
    <row r="4066" spans="1:22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22">
        <f t="shared" si="380"/>
        <v>42123.588263888887</v>
      </c>
      <c r="K4066">
        <v>1427724426</v>
      </c>
      <c r="L4066" s="22">
        <f t="shared" si="381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378"/>
        <v>19</v>
      </c>
      <c r="R4066">
        <f t="shared" si="379"/>
        <v>64.17</v>
      </c>
      <c r="S4066" t="s">
        <v>8315</v>
      </c>
      <c r="T4066" t="s">
        <v>8316</v>
      </c>
      <c r="U4066" s="19">
        <f t="shared" si="382"/>
        <v>42123.588263888887</v>
      </c>
      <c r="V4066">
        <f t="shared" si="383"/>
        <v>2015</v>
      </c>
    </row>
    <row r="4067" spans="1:22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22">
        <f t="shared" si="380"/>
        <v>41863.951516203706</v>
      </c>
      <c r="K4067">
        <v>1405291811</v>
      </c>
      <c r="L4067" s="22">
        <f t="shared" si="381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378"/>
        <v>1</v>
      </c>
      <c r="R4067">
        <f t="shared" si="379"/>
        <v>6.75</v>
      </c>
      <c r="S4067" t="s">
        <v>8315</v>
      </c>
      <c r="T4067" t="s">
        <v>8316</v>
      </c>
      <c r="U4067" s="19">
        <f t="shared" si="382"/>
        <v>41863.951516203706</v>
      </c>
      <c r="V4067">
        <f t="shared" si="383"/>
        <v>2014</v>
      </c>
    </row>
    <row r="4068" spans="1:22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22">
        <f t="shared" si="380"/>
        <v>42509.039212962962</v>
      </c>
      <c r="K4068">
        <v>1461027388</v>
      </c>
      <c r="L4068" s="22">
        <f t="shared" si="381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378"/>
        <v>0</v>
      </c>
      <c r="R4068">
        <f t="shared" si="379"/>
        <v>25</v>
      </c>
      <c r="S4068" t="s">
        <v>8315</v>
      </c>
      <c r="T4068" t="s">
        <v>8316</v>
      </c>
      <c r="U4068" s="19">
        <f t="shared" si="382"/>
        <v>42509.039212962962</v>
      </c>
      <c r="V4068">
        <f t="shared" si="383"/>
        <v>2016</v>
      </c>
    </row>
    <row r="4069" spans="1:22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22">
        <f t="shared" si="380"/>
        <v>42275.117476851854</v>
      </c>
      <c r="K4069">
        <v>1439952550</v>
      </c>
      <c r="L4069" s="22">
        <f t="shared" si="381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378"/>
        <v>61</v>
      </c>
      <c r="R4069">
        <f t="shared" si="379"/>
        <v>179.12</v>
      </c>
      <c r="S4069" t="s">
        <v>8315</v>
      </c>
      <c r="T4069" t="s">
        <v>8316</v>
      </c>
      <c r="U4069" s="19">
        <f t="shared" si="382"/>
        <v>42275.117476851854</v>
      </c>
      <c r="V4069">
        <f t="shared" si="383"/>
        <v>2015</v>
      </c>
    </row>
    <row r="4070" spans="1:22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22">
        <f t="shared" si="380"/>
        <v>42748.961805555555</v>
      </c>
      <c r="K4070">
        <v>1481756855</v>
      </c>
      <c r="L4070" s="22">
        <f t="shared" si="381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378"/>
        <v>1</v>
      </c>
      <c r="R4070">
        <f t="shared" si="379"/>
        <v>34.950000000000003</v>
      </c>
      <c r="S4070" t="s">
        <v>8315</v>
      </c>
      <c r="T4070" t="s">
        <v>8316</v>
      </c>
      <c r="U4070" s="19">
        <f t="shared" si="382"/>
        <v>42748.961805555555</v>
      </c>
      <c r="V4070">
        <f t="shared" si="383"/>
        <v>2016</v>
      </c>
    </row>
    <row r="4071" spans="1:22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22">
        <f t="shared" si="380"/>
        <v>42063.5</v>
      </c>
      <c r="K4071">
        <v>1421596356</v>
      </c>
      <c r="L4071" s="22">
        <f t="shared" si="381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378"/>
        <v>34</v>
      </c>
      <c r="R4071">
        <f t="shared" si="379"/>
        <v>33.08</v>
      </c>
      <c r="S4071" t="s">
        <v>8315</v>
      </c>
      <c r="T4071" t="s">
        <v>8316</v>
      </c>
      <c r="U4071" s="19">
        <f t="shared" si="382"/>
        <v>42063.5</v>
      </c>
      <c r="V4071">
        <f t="shared" si="383"/>
        <v>2015</v>
      </c>
    </row>
    <row r="4072" spans="1:22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22">
        <f t="shared" si="380"/>
        <v>42064.125</v>
      </c>
      <c r="K4072">
        <v>1422374420</v>
      </c>
      <c r="L4072" s="22">
        <f t="shared" si="381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378"/>
        <v>17</v>
      </c>
      <c r="R4072">
        <f t="shared" si="379"/>
        <v>27.5</v>
      </c>
      <c r="S4072" t="s">
        <v>8315</v>
      </c>
      <c r="T4072" t="s">
        <v>8316</v>
      </c>
      <c r="U4072" s="19">
        <f t="shared" si="382"/>
        <v>42064.125</v>
      </c>
      <c r="V4072">
        <f t="shared" si="383"/>
        <v>2015</v>
      </c>
    </row>
    <row r="4073" spans="1:22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22">
        <f t="shared" si="380"/>
        <v>42730.804756944446</v>
      </c>
      <c r="K4073">
        <v>1480187931</v>
      </c>
      <c r="L4073" s="22">
        <f t="shared" si="381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378"/>
        <v>0</v>
      </c>
      <c r="R4073">
        <f t="shared" si="379"/>
        <v>0</v>
      </c>
      <c r="S4073" t="s">
        <v>8315</v>
      </c>
      <c r="T4073" t="s">
        <v>8316</v>
      </c>
      <c r="U4073" s="19">
        <f t="shared" si="382"/>
        <v>42730.804756944446</v>
      </c>
      <c r="V4073">
        <f t="shared" si="383"/>
        <v>2016</v>
      </c>
    </row>
    <row r="4074" spans="1:22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22">
        <f t="shared" si="380"/>
        <v>41872.77443287037</v>
      </c>
      <c r="K4074">
        <v>1403462111</v>
      </c>
      <c r="L4074" s="22">
        <f t="shared" si="381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378"/>
        <v>0</v>
      </c>
      <c r="R4074">
        <f t="shared" si="379"/>
        <v>2</v>
      </c>
      <c r="S4074" t="s">
        <v>8315</v>
      </c>
      <c r="T4074" t="s">
        <v>8316</v>
      </c>
      <c r="U4074" s="19">
        <f t="shared" si="382"/>
        <v>41872.77443287037</v>
      </c>
      <c r="V4074">
        <f t="shared" si="383"/>
        <v>2014</v>
      </c>
    </row>
    <row r="4075" spans="1:22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22">
        <f t="shared" si="380"/>
        <v>42133.166666666672</v>
      </c>
      <c r="K4075">
        <v>1426407426</v>
      </c>
      <c r="L4075" s="22">
        <f t="shared" si="381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 t="shared" si="378"/>
        <v>1</v>
      </c>
      <c r="R4075">
        <f t="shared" si="379"/>
        <v>18.5</v>
      </c>
      <c r="S4075" t="s">
        <v>8315</v>
      </c>
      <c r="T4075" t="s">
        <v>8316</v>
      </c>
      <c r="U4075" s="19">
        <f t="shared" si="382"/>
        <v>42133.166666666672</v>
      </c>
      <c r="V4075">
        <f t="shared" si="383"/>
        <v>2015</v>
      </c>
    </row>
    <row r="4076" spans="1:22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22">
        <f t="shared" si="380"/>
        <v>42313.594618055555</v>
      </c>
      <c r="K4076">
        <v>1444137375</v>
      </c>
      <c r="L4076" s="22">
        <f t="shared" si="381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378"/>
        <v>27</v>
      </c>
      <c r="R4076">
        <f t="shared" si="379"/>
        <v>35</v>
      </c>
      <c r="S4076" t="s">
        <v>8315</v>
      </c>
      <c r="T4076" t="s">
        <v>8316</v>
      </c>
      <c r="U4076" s="19">
        <f t="shared" si="382"/>
        <v>42313.594618055555</v>
      </c>
      <c r="V4076">
        <f t="shared" si="383"/>
        <v>2015</v>
      </c>
    </row>
    <row r="4077" spans="1:22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22">
        <f t="shared" si="380"/>
        <v>41820.727777777778</v>
      </c>
      <c r="K4077">
        <v>1400547969</v>
      </c>
      <c r="L4077" s="22">
        <f t="shared" si="381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378"/>
        <v>29</v>
      </c>
      <c r="R4077">
        <f t="shared" si="379"/>
        <v>44.31</v>
      </c>
      <c r="S4077" t="s">
        <v>8315</v>
      </c>
      <c r="T4077" t="s">
        <v>8316</v>
      </c>
      <c r="U4077" s="19">
        <f t="shared" si="382"/>
        <v>41820.727777777778</v>
      </c>
      <c r="V4077">
        <f t="shared" si="383"/>
        <v>2014</v>
      </c>
    </row>
    <row r="4078" spans="1:22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22">
        <f t="shared" si="380"/>
        <v>41933.82708333333</v>
      </c>
      <c r="K4078">
        <v>1411499149</v>
      </c>
      <c r="L4078" s="22">
        <f t="shared" si="381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 t="shared" si="378"/>
        <v>0</v>
      </c>
      <c r="R4078">
        <f t="shared" si="379"/>
        <v>0</v>
      </c>
      <c r="S4078" t="s">
        <v>8315</v>
      </c>
      <c r="T4078" t="s">
        <v>8316</v>
      </c>
      <c r="U4078" s="19">
        <f t="shared" si="382"/>
        <v>41933.82708333333</v>
      </c>
      <c r="V4078">
        <f t="shared" si="383"/>
        <v>2014</v>
      </c>
    </row>
    <row r="4079" spans="1:22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22">
        <f t="shared" si="380"/>
        <v>42725.7105787037</v>
      </c>
      <c r="K4079">
        <v>1479747794</v>
      </c>
      <c r="L4079" s="22">
        <f t="shared" si="381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378"/>
        <v>9</v>
      </c>
      <c r="R4079">
        <f t="shared" si="379"/>
        <v>222.5</v>
      </c>
      <c r="S4079" t="s">
        <v>8315</v>
      </c>
      <c r="T4079" t="s">
        <v>8316</v>
      </c>
      <c r="U4079" s="19">
        <f t="shared" si="382"/>
        <v>42725.7105787037</v>
      </c>
      <c r="V4079">
        <f t="shared" si="383"/>
        <v>2016</v>
      </c>
    </row>
    <row r="4080" spans="1:22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22">
        <f t="shared" si="380"/>
        <v>42762.787523148145</v>
      </c>
      <c r="K4080">
        <v>1482951242</v>
      </c>
      <c r="L4080" s="22">
        <f t="shared" si="381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378"/>
        <v>0</v>
      </c>
      <c r="R4080">
        <f t="shared" si="379"/>
        <v>0</v>
      </c>
      <c r="S4080" t="s">
        <v>8315</v>
      </c>
      <c r="T4080" t="s">
        <v>8316</v>
      </c>
      <c r="U4080" s="19">
        <f t="shared" si="382"/>
        <v>42762.787523148145</v>
      </c>
      <c r="V4080">
        <f t="shared" si="383"/>
        <v>2016</v>
      </c>
    </row>
    <row r="4081" spans="1:22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22">
        <f t="shared" si="380"/>
        <v>42540.938900462963</v>
      </c>
      <c r="K4081">
        <v>1463783521</v>
      </c>
      <c r="L4081" s="22">
        <f t="shared" si="381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378"/>
        <v>0</v>
      </c>
      <c r="R4081">
        <f t="shared" si="379"/>
        <v>5</v>
      </c>
      <c r="S4081" t="s">
        <v>8315</v>
      </c>
      <c r="T4081" t="s">
        <v>8316</v>
      </c>
      <c r="U4081" s="19">
        <f t="shared" si="382"/>
        <v>42540.938900462963</v>
      </c>
      <c r="V4081">
        <f t="shared" si="383"/>
        <v>2016</v>
      </c>
    </row>
    <row r="4082" spans="1:22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22">
        <f t="shared" si="380"/>
        <v>42535.787500000006</v>
      </c>
      <c r="K4082">
        <v>1463849116</v>
      </c>
      <c r="L4082" s="22">
        <f t="shared" si="381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 t="shared" si="378"/>
        <v>0</v>
      </c>
      <c r="R4082">
        <f t="shared" si="379"/>
        <v>0</v>
      </c>
      <c r="S4082" t="s">
        <v>8315</v>
      </c>
      <c r="T4082" t="s">
        <v>8316</v>
      </c>
      <c r="U4082" s="19">
        <f t="shared" si="382"/>
        <v>42535.787500000006</v>
      </c>
      <c r="V4082">
        <f t="shared" si="383"/>
        <v>2016</v>
      </c>
    </row>
    <row r="4083" spans="1:22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22">
        <f t="shared" si="380"/>
        <v>42071.539641203708</v>
      </c>
      <c r="K4083">
        <v>1423231025</v>
      </c>
      <c r="L4083" s="22">
        <f t="shared" si="381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378"/>
        <v>16</v>
      </c>
      <c r="R4083">
        <f t="shared" si="379"/>
        <v>29.17</v>
      </c>
      <c r="S4083" t="s">
        <v>8315</v>
      </c>
      <c r="T4083" t="s">
        <v>8316</v>
      </c>
      <c r="U4083" s="19">
        <f t="shared" si="382"/>
        <v>42071.539641203708</v>
      </c>
      <c r="V4083">
        <f t="shared" si="383"/>
        <v>2015</v>
      </c>
    </row>
    <row r="4084" spans="1:22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22">
        <f t="shared" si="380"/>
        <v>42322.958333333328</v>
      </c>
      <c r="K4084">
        <v>1446179553</v>
      </c>
      <c r="L4084" s="22">
        <f t="shared" si="381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378"/>
        <v>2</v>
      </c>
      <c r="R4084">
        <f t="shared" si="379"/>
        <v>1.5</v>
      </c>
      <c r="S4084" t="s">
        <v>8315</v>
      </c>
      <c r="T4084" t="s">
        <v>8316</v>
      </c>
      <c r="U4084" s="19">
        <f t="shared" si="382"/>
        <v>42322.958333333328</v>
      </c>
      <c r="V4084">
        <f t="shared" si="383"/>
        <v>2015</v>
      </c>
    </row>
    <row r="4085" spans="1:22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22">
        <f t="shared" si="380"/>
        <v>42383.761759259258</v>
      </c>
      <c r="K4085">
        <v>1450203416</v>
      </c>
      <c r="L4085" s="22">
        <f t="shared" si="381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378"/>
        <v>22</v>
      </c>
      <c r="R4085">
        <f t="shared" si="379"/>
        <v>126.5</v>
      </c>
      <c r="S4085" t="s">
        <v>8315</v>
      </c>
      <c r="T4085" t="s">
        <v>8316</v>
      </c>
      <c r="U4085" s="19">
        <f t="shared" si="382"/>
        <v>42383.761759259258</v>
      </c>
      <c r="V4085">
        <f t="shared" si="383"/>
        <v>2015</v>
      </c>
    </row>
    <row r="4086" spans="1:22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22">
        <f t="shared" si="380"/>
        <v>42652.436412037037</v>
      </c>
      <c r="K4086">
        <v>1473416906</v>
      </c>
      <c r="L4086" s="22">
        <f t="shared" si="381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378"/>
        <v>0</v>
      </c>
      <c r="R4086">
        <f t="shared" si="379"/>
        <v>10</v>
      </c>
      <c r="S4086" t="s">
        <v>8315</v>
      </c>
      <c r="T4086" t="s">
        <v>8316</v>
      </c>
      <c r="U4086" s="19">
        <f t="shared" si="382"/>
        <v>42652.436412037037</v>
      </c>
      <c r="V4086">
        <f t="shared" si="383"/>
        <v>2016</v>
      </c>
    </row>
    <row r="4087" spans="1:22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22">
        <f t="shared" si="380"/>
        <v>42087.165972222225</v>
      </c>
      <c r="K4087">
        <v>1424701775</v>
      </c>
      <c r="L4087" s="22">
        <f t="shared" si="381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 t="shared" si="378"/>
        <v>0</v>
      </c>
      <c r="R4087">
        <f t="shared" si="379"/>
        <v>10</v>
      </c>
      <c r="S4087" t="s">
        <v>8315</v>
      </c>
      <c r="T4087" t="s">
        <v>8316</v>
      </c>
      <c r="U4087" s="19">
        <f t="shared" si="382"/>
        <v>42087.165972222225</v>
      </c>
      <c r="V4087">
        <f t="shared" si="383"/>
        <v>2015</v>
      </c>
    </row>
    <row r="4088" spans="1:22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22">
        <f t="shared" si="380"/>
        <v>42329.166666666672</v>
      </c>
      <c r="K4088">
        <v>1445985299</v>
      </c>
      <c r="L4088" s="22">
        <f t="shared" si="381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378"/>
        <v>5</v>
      </c>
      <c r="R4088">
        <f t="shared" si="379"/>
        <v>9.4</v>
      </c>
      <c r="S4088" t="s">
        <v>8315</v>
      </c>
      <c r="T4088" t="s">
        <v>8316</v>
      </c>
      <c r="U4088" s="19">
        <f t="shared" si="382"/>
        <v>42329.166666666672</v>
      </c>
      <c r="V4088">
        <f t="shared" si="383"/>
        <v>2015</v>
      </c>
    </row>
    <row r="4089" spans="1:22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22">
        <f t="shared" si="380"/>
        <v>42568.742893518516</v>
      </c>
      <c r="K4089">
        <v>1466185786</v>
      </c>
      <c r="L4089" s="22">
        <f t="shared" si="381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378"/>
        <v>0</v>
      </c>
      <c r="R4089">
        <f t="shared" si="379"/>
        <v>0</v>
      </c>
      <c r="S4089" t="s">
        <v>8315</v>
      </c>
      <c r="T4089" t="s">
        <v>8316</v>
      </c>
      <c r="U4089" s="19">
        <f t="shared" si="382"/>
        <v>42568.742893518516</v>
      </c>
      <c r="V4089">
        <f t="shared" si="383"/>
        <v>2016</v>
      </c>
    </row>
    <row r="4090" spans="1:22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22">
        <f t="shared" si="380"/>
        <v>42020.434722222228</v>
      </c>
      <c r="K4090">
        <v>1418827324</v>
      </c>
      <c r="L4090" s="22">
        <f t="shared" si="381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378"/>
        <v>11</v>
      </c>
      <c r="R4090">
        <f t="shared" si="379"/>
        <v>72</v>
      </c>
      <c r="S4090" t="s">
        <v>8315</v>
      </c>
      <c r="T4090" t="s">
        <v>8316</v>
      </c>
      <c r="U4090" s="19">
        <f t="shared" si="382"/>
        <v>42020.434722222228</v>
      </c>
      <c r="V4090">
        <f t="shared" si="383"/>
        <v>2014</v>
      </c>
    </row>
    <row r="4091" spans="1:22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22">
        <f t="shared" si="380"/>
        <v>42155.732638888891</v>
      </c>
      <c r="K4091">
        <v>1430242488</v>
      </c>
      <c r="L4091" s="22">
        <f t="shared" si="381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378"/>
        <v>5</v>
      </c>
      <c r="R4091">
        <f t="shared" si="379"/>
        <v>30</v>
      </c>
      <c r="S4091" t="s">
        <v>8315</v>
      </c>
      <c r="T4091" t="s">
        <v>8316</v>
      </c>
      <c r="U4091" s="19">
        <f t="shared" si="382"/>
        <v>42155.732638888891</v>
      </c>
      <c r="V4091">
        <f t="shared" si="383"/>
        <v>2015</v>
      </c>
    </row>
    <row r="4092" spans="1:22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22">
        <f t="shared" si="380"/>
        <v>42223.625</v>
      </c>
      <c r="K4092">
        <v>1437754137</v>
      </c>
      <c r="L4092" s="22">
        <f t="shared" si="381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378"/>
        <v>3</v>
      </c>
      <c r="R4092">
        <f t="shared" si="379"/>
        <v>10.67</v>
      </c>
      <c r="S4092" t="s">
        <v>8315</v>
      </c>
      <c r="T4092" t="s">
        <v>8316</v>
      </c>
      <c r="U4092" s="19">
        <f t="shared" si="382"/>
        <v>42223.625</v>
      </c>
      <c r="V4092">
        <f t="shared" si="383"/>
        <v>2015</v>
      </c>
    </row>
    <row r="4093" spans="1:22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22">
        <f t="shared" si="380"/>
        <v>42020.506377314814</v>
      </c>
      <c r="K4093">
        <v>1418818151</v>
      </c>
      <c r="L4093" s="22">
        <f t="shared" si="381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378"/>
        <v>13</v>
      </c>
      <c r="R4093">
        <f t="shared" si="379"/>
        <v>25.5</v>
      </c>
      <c r="S4093" t="s">
        <v>8315</v>
      </c>
      <c r="T4093" t="s">
        <v>8316</v>
      </c>
      <c r="U4093" s="19">
        <f t="shared" si="382"/>
        <v>42020.506377314814</v>
      </c>
      <c r="V4093">
        <f t="shared" si="383"/>
        <v>2014</v>
      </c>
    </row>
    <row r="4094" spans="1:22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22">
        <f t="shared" si="380"/>
        <v>42099.153321759266</v>
      </c>
      <c r="K4094">
        <v>1423024847</v>
      </c>
      <c r="L4094" s="22">
        <f t="shared" si="381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 t="shared" si="378"/>
        <v>0</v>
      </c>
      <c r="R4094">
        <f t="shared" si="379"/>
        <v>20</v>
      </c>
      <c r="S4094" t="s">
        <v>8315</v>
      </c>
      <c r="T4094" t="s">
        <v>8316</v>
      </c>
      <c r="U4094" s="19">
        <f t="shared" si="382"/>
        <v>42099.153321759266</v>
      </c>
      <c r="V4094">
        <f t="shared" si="383"/>
        <v>2015</v>
      </c>
    </row>
    <row r="4095" spans="1:22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22">
        <f t="shared" si="380"/>
        <v>42238.815891203703</v>
      </c>
      <c r="K4095">
        <v>1435088093</v>
      </c>
      <c r="L4095" s="22">
        <f t="shared" si="381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378"/>
        <v>2</v>
      </c>
      <c r="R4095">
        <f t="shared" si="379"/>
        <v>15</v>
      </c>
      <c r="S4095" t="s">
        <v>8315</v>
      </c>
      <c r="T4095" t="s">
        <v>8316</v>
      </c>
      <c r="U4095" s="19">
        <f t="shared" si="382"/>
        <v>42238.815891203703</v>
      </c>
      <c r="V4095">
        <f t="shared" si="383"/>
        <v>2015</v>
      </c>
    </row>
    <row r="4096" spans="1:22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22">
        <f t="shared" si="380"/>
        <v>41934.207638888889</v>
      </c>
      <c r="K4096">
        <v>1410141900</v>
      </c>
      <c r="L4096" s="22">
        <f t="shared" si="381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378"/>
        <v>37</v>
      </c>
      <c r="R4096">
        <f t="shared" si="379"/>
        <v>91.25</v>
      </c>
      <c r="S4096" t="s">
        <v>8315</v>
      </c>
      <c r="T4096" t="s">
        <v>8316</v>
      </c>
      <c r="U4096" s="19">
        <f t="shared" si="382"/>
        <v>41934.207638888889</v>
      </c>
      <c r="V4096">
        <f t="shared" si="383"/>
        <v>2014</v>
      </c>
    </row>
    <row r="4097" spans="1:22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22">
        <f t="shared" si="380"/>
        <v>42723.031828703708</v>
      </c>
      <c r="K4097">
        <v>1479516350</v>
      </c>
      <c r="L4097" s="22">
        <f t="shared" si="381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378"/>
        <v>3</v>
      </c>
      <c r="R4097">
        <f t="shared" si="379"/>
        <v>800</v>
      </c>
      <c r="S4097" t="s">
        <v>8315</v>
      </c>
      <c r="T4097" t="s">
        <v>8316</v>
      </c>
      <c r="U4097" s="19">
        <f t="shared" si="382"/>
        <v>42723.031828703708</v>
      </c>
      <c r="V4097">
        <f t="shared" si="383"/>
        <v>2016</v>
      </c>
    </row>
    <row r="4098" spans="1:22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22">
        <f t="shared" si="380"/>
        <v>42794.368749999994</v>
      </c>
      <c r="K4098">
        <v>1484484219</v>
      </c>
      <c r="L4098" s="22">
        <f t="shared" si="381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ref="Q4098:Q4115" si="384">ROUND(E4098/D4098*100,0)</f>
        <v>11</v>
      </c>
      <c r="R4098">
        <f t="shared" ref="R4098:R4115" si="385">IFERROR(ROUND(E4098/N4098,2),0)</f>
        <v>80</v>
      </c>
      <c r="S4098" t="s">
        <v>8315</v>
      </c>
      <c r="T4098" t="s">
        <v>8316</v>
      </c>
      <c r="U4098" s="19">
        <f t="shared" si="382"/>
        <v>42794.368749999994</v>
      </c>
      <c r="V4098">
        <f t="shared" si="383"/>
        <v>2017</v>
      </c>
    </row>
    <row r="4099" spans="1:22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22">
        <f t="shared" ref="J4099:J4115" si="386">(((I4099/60)/60)/24)+DATE(1970,1,1)</f>
        <v>42400.996527777781</v>
      </c>
      <c r="K4099">
        <v>1449431237</v>
      </c>
      <c r="L4099" s="22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 t="shared" si="384"/>
        <v>0</v>
      </c>
      <c r="R4099">
        <f t="shared" si="385"/>
        <v>0</v>
      </c>
      <c r="S4099" t="s">
        <v>8315</v>
      </c>
      <c r="T4099" t="s">
        <v>8316</v>
      </c>
      <c r="U4099" s="19">
        <f t="shared" ref="U4099:U4115" si="388">(((I4099/60)/60)/24)+DATE(1970,1,1)</f>
        <v>42400.996527777781</v>
      </c>
      <c r="V4099">
        <f t="shared" ref="V4099:V4115" si="389">YEAR(L4099)</f>
        <v>2015</v>
      </c>
    </row>
    <row r="4100" spans="1:22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22">
        <f t="shared" si="386"/>
        <v>42525.722187499996</v>
      </c>
      <c r="K4100">
        <v>1462468797</v>
      </c>
      <c r="L4100" s="22">
        <f t="shared" si="387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384"/>
        <v>0</v>
      </c>
      <c r="R4100">
        <f t="shared" si="385"/>
        <v>0</v>
      </c>
      <c r="S4100" t="s">
        <v>8315</v>
      </c>
      <c r="T4100" t="s">
        <v>8316</v>
      </c>
      <c r="U4100" s="19">
        <f t="shared" si="388"/>
        <v>42525.722187499996</v>
      </c>
      <c r="V4100">
        <f t="shared" si="389"/>
        <v>2016</v>
      </c>
    </row>
    <row r="4101" spans="1:22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22">
        <f t="shared" si="386"/>
        <v>42615.850381944445</v>
      </c>
      <c r="K4101">
        <v>1468959873</v>
      </c>
      <c r="L4101" s="22">
        <f t="shared" si="387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384"/>
        <v>1</v>
      </c>
      <c r="R4101">
        <f t="shared" si="385"/>
        <v>50</v>
      </c>
      <c r="S4101" t="s">
        <v>8315</v>
      </c>
      <c r="T4101" t="s">
        <v>8316</v>
      </c>
      <c r="U4101" s="19">
        <f t="shared" si="388"/>
        <v>42615.850381944445</v>
      </c>
      <c r="V4101">
        <f t="shared" si="389"/>
        <v>2016</v>
      </c>
    </row>
    <row r="4102" spans="1:22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22">
        <f t="shared" si="386"/>
        <v>41937.124884259261</v>
      </c>
      <c r="K4102">
        <v>1413341990</v>
      </c>
      <c r="L4102" s="22">
        <f t="shared" si="387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384"/>
        <v>0</v>
      </c>
      <c r="R4102">
        <f t="shared" si="385"/>
        <v>0</v>
      </c>
      <c r="S4102" t="s">
        <v>8315</v>
      </c>
      <c r="T4102" t="s">
        <v>8316</v>
      </c>
      <c r="U4102" s="19">
        <f t="shared" si="388"/>
        <v>41937.124884259261</v>
      </c>
      <c r="V4102">
        <f t="shared" si="389"/>
        <v>2014</v>
      </c>
    </row>
    <row r="4103" spans="1:22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22">
        <f t="shared" si="386"/>
        <v>42760.903726851851</v>
      </c>
      <c r="K4103">
        <v>1482788482</v>
      </c>
      <c r="L4103" s="22">
        <f t="shared" si="387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384"/>
        <v>0</v>
      </c>
      <c r="R4103">
        <f t="shared" si="385"/>
        <v>0</v>
      </c>
      <c r="S4103" t="s">
        <v>8315</v>
      </c>
      <c r="T4103" t="s">
        <v>8316</v>
      </c>
      <c r="U4103" s="19">
        <f t="shared" si="388"/>
        <v>42760.903726851851</v>
      </c>
      <c r="V4103">
        <f t="shared" si="389"/>
        <v>2016</v>
      </c>
    </row>
    <row r="4104" spans="1:22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22">
        <f t="shared" si="386"/>
        <v>42505.848067129627</v>
      </c>
      <c r="K4104">
        <v>1460751673</v>
      </c>
      <c r="L4104" s="22">
        <f t="shared" si="387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384"/>
        <v>27</v>
      </c>
      <c r="R4104">
        <f t="shared" si="385"/>
        <v>22.83</v>
      </c>
      <c r="S4104" t="s">
        <v>8315</v>
      </c>
      <c r="T4104" t="s">
        <v>8316</v>
      </c>
      <c r="U4104" s="19">
        <f t="shared" si="388"/>
        <v>42505.848067129627</v>
      </c>
      <c r="V4104">
        <f t="shared" si="389"/>
        <v>2016</v>
      </c>
    </row>
    <row r="4105" spans="1:22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22">
        <f t="shared" si="386"/>
        <v>42242.772222222222</v>
      </c>
      <c r="K4105">
        <v>1435953566</v>
      </c>
      <c r="L4105" s="22">
        <f t="shared" si="387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384"/>
        <v>10</v>
      </c>
      <c r="R4105">
        <f t="shared" si="385"/>
        <v>16.670000000000002</v>
      </c>
      <c r="S4105" t="s">
        <v>8315</v>
      </c>
      <c r="T4105" t="s">
        <v>8316</v>
      </c>
      <c r="U4105" s="19">
        <f t="shared" si="388"/>
        <v>42242.772222222222</v>
      </c>
      <c r="V4105">
        <f t="shared" si="389"/>
        <v>2015</v>
      </c>
    </row>
    <row r="4106" spans="1:22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22">
        <f t="shared" si="386"/>
        <v>42670.278171296297</v>
      </c>
      <c r="K4106">
        <v>1474958434</v>
      </c>
      <c r="L4106" s="22">
        <f t="shared" si="387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384"/>
        <v>21</v>
      </c>
      <c r="R4106">
        <f t="shared" si="385"/>
        <v>45.79</v>
      </c>
      <c r="S4106" t="s">
        <v>8315</v>
      </c>
      <c r="T4106" t="s">
        <v>8316</v>
      </c>
      <c r="U4106" s="19">
        <f t="shared" si="388"/>
        <v>42670.278171296297</v>
      </c>
      <c r="V4106">
        <f t="shared" si="389"/>
        <v>2016</v>
      </c>
    </row>
    <row r="4107" spans="1:22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22">
        <f t="shared" si="386"/>
        <v>42730.010520833333</v>
      </c>
      <c r="K4107">
        <v>1479860109</v>
      </c>
      <c r="L4107" s="22">
        <f t="shared" si="387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384"/>
        <v>7</v>
      </c>
      <c r="R4107">
        <f t="shared" si="385"/>
        <v>383.33</v>
      </c>
      <c r="S4107" t="s">
        <v>8315</v>
      </c>
      <c r="T4107" t="s">
        <v>8316</v>
      </c>
      <c r="U4107" s="19">
        <f t="shared" si="388"/>
        <v>42730.010520833333</v>
      </c>
      <c r="V4107">
        <f t="shared" si="389"/>
        <v>2016</v>
      </c>
    </row>
    <row r="4108" spans="1:22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22">
        <f t="shared" si="386"/>
        <v>42096.041666666672</v>
      </c>
      <c r="K4108">
        <v>1424221866</v>
      </c>
      <c r="L4108" s="22">
        <f t="shared" si="387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384"/>
        <v>71</v>
      </c>
      <c r="R4108">
        <f t="shared" si="385"/>
        <v>106.97</v>
      </c>
      <c r="S4108" t="s">
        <v>8315</v>
      </c>
      <c r="T4108" t="s">
        <v>8316</v>
      </c>
      <c r="U4108" s="19">
        <f t="shared" si="388"/>
        <v>42096.041666666672</v>
      </c>
      <c r="V4108">
        <f t="shared" si="389"/>
        <v>2015</v>
      </c>
    </row>
    <row r="4109" spans="1:22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22">
        <f t="shared" si="386"/>
        <v>41906.916678240741</v>
      </c>
      <c r="K4109">
        <v>1409608801</v>
      </c>
      <c r="L4109" s="22">
        <f t="shared" si="387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384"/>
        <v>2</v>
      </c>
      <c r="R4109">
        <f t="shared" si="385"/>
        <v>10.25</v>
      </c>
      <c r="S4109" t="s">
        <v>8315</v>
      </c>
      <c r="T4109" t="s">
        <v>8316</v>
      </c>
      <c r="U4109" s="19">
        <f t="shared" si="388"/>
        <v>41906.916678240741</v>
      </c>
      <c r="V4109">
        <f t="shared" si="389"/>
        <v>2014</v>
      </c>
    </row>
    <row r="4110" spans="1:22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22">
        <f t="shared" si="386"/>
        <v>42797.208333333328</v>
      </c>
      <c r="K4110">
        <v>1485909937</v>
      </c>
      <c r="L4110" s="22">
        <f t="shared" si="387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 t="shared" si="384"/>
        <v>2</v>
      </c>
      <c r="R4110">
        <f t="shared" si="385"/>
        <v>59</v>
      </c>
      <c r="S4110" t="s">
        <v>8315</v>
      </c>
      <c r="T4110" t="s">
        <v>8316</v>
      </c>
      <c r="U4110" s="19">
        <f t="shared" si="388"/>
        <v>42797.208333333328</v>
      </c>
      <c r="V4110">
        <f t="shared" si="389"/>
        <v>2017</v>
      </c>
    </row>
    <row r="4111" spans="1:22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22">
        <f t="shared" si="386"/>
        <v>42337.581064814818</v>
      </c>
      <c r="K4111">
        <v>1446209804</v>
      </c>
      <c r="L4111" s="22">
        <f t="shared" si="387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 t="shared" si="384"/>
        <v>0</v>
      </c>
      <c r="R4111">
        <f t="shared" si="385"/>
        <v>0</v>
      </c>
      <c r="S4111" t="s">
        <v>8315</v>
      </c>
      <c r="T4111" t="s">
        <v>8316</v>
      </c>
      <c r="U4111" s="19">
        <f t="shared" si="388"/>
        <v>42337.581064814818</v>
      </c>
      <c r="V4111">
        <f t="shared" si="389"/>
        <v>2015</v>
      </c>
    </row>
    <row r="4112" spans="1:22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22">
        <f t="shared" si="386"/>
        <v>42572.626747685179</v>
      </c>
      <c r="K4112">
        <v>1463929351</v>
      </c>
      <c r="L4112" s="22">
        <f t="shared" si="387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 t="shared" si="384"/>
        <v>29</v>
      </c>
      <c r="R4112">
        <f t="shared" si="385"/>
        <v>14.33</v>
      </c>
      <c r="S4112" t="s">
        <v>8315</v>
      </c>
      <c r="T4112" t="s">
        <v>8316</v>
      </c>
      <c r="U4112" s="19">
        <f t="shared" si="388"/>
        <v>42572.626747685179</v>
      </c>
      <c r="V4112">
        <f t="shared" si="389"/>
        <v>2016</v>
      </c>
    </row>
    <row r="4113" spans="1:22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22">
        <f t="shared" si="386"/>
        <v>42059.135879629626</v>
      </c>
      <c r="K4113">
        <v>1422155740</v>
      </c>
      <c r="L4113" s="22">
        <f t="shared" si="387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384"/>
        <v>3</v>
      </c>
      <c r="R4113">
        <f t="shared" si="385"/>
        <v>15.67</v>
      </c>
      <c r="S4113" t="s">
        <v>8315</v>
      </c>
      <c r="T4113" t="s">
        <v>8316</v>
      </c>
      <c r="U4113" s="19">
        <f t="shared" si="388"/>
        <v>42059.135879629626</v>
      </c>
      <c r="V4113">
        <f t="shared" si="389"/>
        <v>2015</v>
      </c>
    </row>
    <row r="4114" spans="1:22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22">
        <f t="shared" si="386"/>
        <v>42428</v>
      </c>
      <c r="K4114">
        <v>1454280186</v>
      </c>
      <c r="L4114" s="22">
        <f t="shared" si="387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 t="shared" si="384"/>
        <v>0</v>
      </c>
      <c r="R4114">
        <f t="shared" si="385"/>
        <v>1</v>
      </c>
      <c r="S4114" t="s">
        <v>8315</v>
      </c>
      <c r="T4114" t="s">
        <v>8316</v>
      </c>
      <c r="U4114" s="19">
        <f t="shared" si="388"/>
        <v>42428</v>
      </c>
      <c r="V4114">
        <f t="shared" si="389"/>
        <v>2016</v>
      </c>
    </row>
    <row r="4115" spans="1:22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22">
        <f t="shared" si="386"/>
        <v>42377.273611111115</v>
      </c>
      <c r="K4115">
        <v>1450619123</v>
      </c>
      <c r="L4115" s="22">
        <f t="shared" si="387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 t="shared" si="384"/>
        <v>0</v>
      </c>
      <c r="R4115">
        <f t="shared" si="385"/>
        <v>1</v>
      </c>
      <c r="S4115" t="s">
        <v>8315</v>
      </c>
      <c r="T4115" t="s">
        <v>8316</v>
      </c>
      <c r="U4115" s="19">
        <f t="shared" si="388"/>
        <v>42377.273611111115</v>
      </c>
      <c r="V4115">
        <f t="shared" si="389"/>
        <v>2015</v>
      </c>
    </row>
  </sheetData>
  <autoFilter ref="A1:U4115" xr:uid="{64FC8BD5-2B87-C444-8971-19B18D80C0CD}"/>
  <sortState xmlns:xlrd2="http://schemas.microsoft.com/office/spreadsheetml/2017/richdata2" ref="A2:Q4115">
    <sortCondition ref="A1:A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Q1:Q1048576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Statistics by Parent Category</vt:lpstr>
      <vt:lpstr>Subcategory Statistics</vt:lpstr>
      <vt:lpstr>Monhly Statistics</vt:lpstr>
      <vt:lpstr>Outcomes Based on Launch Date</vt:lpstr>
      <vt:lpstr>Outcomes Based on Goals</vt:lpstr>
      <vt:lpstr>Theater Outcomes by Launch Date</vt:lpstr>
      <vt:lpstr>Edinburgh Research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2021-07-04T19:10:15Z</dcterms:modified>
</cp:coreProperties>
</file>