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<sst xmlns="http://schemas.openxmlformats.org/spreadsheetml/2006/main" count="123" uniqueCount="67">
  <si>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</si>
  <si>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</si>
  <si>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</si>
  <si>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</si>
  <si>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</si>
  <si>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</si>
  <si>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</si>
  <si>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</si>
  <si>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</si>
  <si>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</si>
  <si>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</si>
  <si>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</si>
  <si>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</si>
  <si>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</si>
  <si>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</si>
  <si>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</si>
  <si>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</si>
  <si>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</si>
  <si>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</si>
  <si>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</si>
  <si>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</si>
  <si>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</si>
  <si>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</si>
  <si>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</si>
  <si>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</si>
  <si>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</si>
  <si>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</si>
  <si>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</si>
  <si>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</si>
  <si>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</si>
  <si>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</si>
  <si>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</si>
  <si>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</si>
  <si>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</si>
  <si>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</si>
  <si>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</si>
  <si>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</si>
  <si>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</si>
  <si>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</si>
  <si>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</si>
  <si>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</si>
  <si>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</si>
  <si>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</si>
  <si>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</si>
  <si>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</si>
  <si>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</si>
  <si>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</si>
  <si>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</si>
  <si>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</si>
  <si>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</si>
  <si>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</si>
  <si>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</si>
  <si>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</si>
  <si>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</si>
  <si>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</si>
  <si>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Danny Horvath</t>
  </si>
  <si>
    <t>Robbin van den Berg</t>
  </si>
  <si>
    <t>De code staat op zich goed op git. De gestelde deadlines zijn gehaald.</t>
  </si>
  <si>
    <t>Duidelijke afwegingen gemaakt. Voordelen en nadelen neergezet. Stappen uitgelegd. De gevolgen zijn niet altijd duidelijk.</t>
  </si>
  <si>
    <t>De criteria kunnen wel worden afgeleid, maar zijn niet concreet beschreven. Echter ze zijn wel gemaakt. Helaas mist er dan af en toe nog de referentie naar bestaande documentatie.</t>
  </si>
  <si>
    <t>Ze zijn netjes geschreven. Niet veel spel- en taalfouten te ontdekken. Ook zijn ze verzorgd.</t>
  </si>
  <si>
    <t>Hier is geen aandacht aan besteed.</t>
  </si>
  <si>
    <t>Duidelijke doel en duidelijke meetbare hypotheses. Ze hadden nog iets meer met elkaar te maken kunnen hebben en iets structureler kunnen worden geformuleerd.</t>
  </si>
  <si>
    <t>Net gebruik van tabellen en gemiddelden. Wel hadden standaard deviaties en dergelijk een mooie toevoeging geweest. Ook had een formele analyse op de hypothese niet misstaan.</t>
  </si>
  <si>
    <t>Het is inderdaad wel geimplementeerd, maar niet altijd even gestructureerd. Code is omvangrijk in sommige gevallen.</t>
  </si>
  <si>
    <t>De code is niet gedocumenteerd door middel van commentaar. Hierdoor is het moeilijk te doorgronden wat er staat en wat er wordt geimplementeerd.</t>
  </si>
  <si>
    <t>Geen verwijzingen naar de documentatie (implementatieplan/meetrapport). De scheiding is wel duidelijk. Maar zorg dat er staat wie het heeft gemaakt.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</si>
</sst>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0" fontId="13" fillId="6" borderId="4" xfId="0" applyFont="1" applyFill="1" applyBorder="1" applyAlignment="1">
      <alignment horizontal="center" vertical="center" wrapText="1"/>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4" zoomScale="110" zoomScaleNormal="110" workbookViewId="0">
      <selection activeCell="B12" sqref="B12"/>
    </sheetView>
  </sheetViews>
  <sheetFormatPr defaultColWidth="17.28515625" defaultRowHeight="15" customHeight="1" x14ac:dyDescent="0.2"/>
  <cols>
    <col min="1" max="1" width="29.7109375" customWidth="1"/>
    <col min="2" max="2" width="36.5703125" customWidth="1"/>
    <col min="3" max="6" width="9.140625" customWidth="1"/>
  </cols>
  <sheetData>
    <row r="1" spans="1:6" x14ac:dyDescent="0.2">
      <c r="A1" s="92" t="s">
        <v>3</v>
      </c>
      <c r="B1" s="93"/>
      <c r="C1" s="23"/>
      <c r="D1" s="23"/>
      <c r="E1" s="23"/>
      <c r="F1" s="23"/>
    </row>
    <row r="2" spans="1:6" ht="30.75" customHeight="1" x14ac:dyDescent="0.2">
      <c r="A2" s="24" t="s">
        <v>20</v>
      </c>
      <c r="B2" s="25" t="s">
        <v>35</v>
      </c>
      <c r="C2" s="23"/>
      <c r="D2" s="23"/>
      <c r="E2" s="23"/>
      <c r="F2" s="23"/>
    </row>
    <row r="3" spans="1:6" ht="30.75" customHeight="1" x14ac:dyDescent="0.2">
      <c r="A3" s="26" t="s">
        <v>22</v>
      </c>
      <c r="B3" s="28" t="s">
        <v>53</v>
      </c>
      <c r="C3" s="23"/>
      <c r="D3" s="23"/>
      <c r="E3" s="23"/>
      <c r="F3" s="23"/>
    </row>
    <row r="4" spans="1:6" x14ac:dyDescent="0.2">
      <c r="A4" s="91" t="s">
        <v>23</v>
      </c>
      <c r="B4" s="90"/>
      <c r="C4" s="23"/>
      <c r="D4" s="23"/>
      <c r="E4" s="23"/>
      <c r="F4" s="23"/>
    </row>
    <row r="5" spans="1:6" ht="30.75" customHeight="1" x14ac:dyDescent="0.2">
      <c r="A5" s="31" t="s">
        <v>26</v>
      </c>
      <c r="B5" s="32" t="s">
        <v>28</v>
      </c>
      <c r="C5" s="33"/>
      <c r="D5" s="33"/>
      <c r="E5" s="33"/>
      <c r="F5" s="33"/>
    </row>
    <row r="6" spans="1:6" ht="30.75" customHeight="1" x14ac:dyDescent="0.2">
      <c r="A6" s="26" t="s">
        <v>27</v>
      </c>
      <c r="B6" s="28"/>
      <c r="C6" s="33"/>
      <c r="D6" s="33"/>
      <c r="E6" s="33"/>
      <c r="F6" s="33"/>
    </row>
    <row r="7" spans="1:6" x14ac:dyDescent="0.2">
      <c r="A7" s="91" t="s">
        <v>36</v>
      </c>
      <c r="B7" s="90"/>
      <c r="C7" s="23"/>
      <c r="D7" s="23"/>
      <c r="E7" s="23"/>
      <c r="F7" s="23"/>
    </row>
    <row r="8" spans="1:6" ht="30.75" customHeight="1" x14ac:dyDescent="0.2">
      <c r="A8" s="31" t="s">
        <v>29</v>
      </c>
      <c r="B8" s="32" t="s">
        <v>55</v>
      </c>
      <c r="C8" s="23"/>
      <c r="D8" s="23"/>
      <c r="E8" s="23"/>
      <c r="F8" s="23"/>
    </row>
    <row r="9" spans="1:6" ht="30.75" customHeight="1" thickBot="1" x14ac:dyDescent="0.25">
      <c r="A9" s="26" t="s">
        <v>30</v>
      </c>
      <c r="B9" s="28"/>
      <c r="C9" s="23"/>
      <c r="D9" s="23"/>
      <c r="E9" s="23"/>
      <c r="F9" s="23"/>
    </row>
    <row r="10" spans="1:6" x14ac:dyDescent="0.2">
      <c r="A10" s="91" t="s">
        <v>37</v>
      </c>
      <c r="B10" s="90"/>
      <c r="C10" s="23"/>
      <c r="D10" s="23"/>
      <c r="E10" s="23"/>
      <c r="F10" s="23"/>
    </row>
    <row r="11" spans="1:6" ht="30.75" customHeight="1" x14ac:dyDescent="0.2">
      <c r="A11" s="31" t="s">
        <v>29</v>
      </c>
      <c r="B11" s="32" t="s">
        <v>56</v>
      </c>
      <c r="C11" s="23"/>
      <c r="D11" s="23"/>
      <c r="E11" s="23"/>
      <c r="F11" s="23"/>
    </row>
    <row r="12" spans="1:6" ht="30.75" customHeight="1" thickBot="1" x14ac:dyDescent="0.25">
      <c r="A12" s="26" t="s">
        <v>30</v>
      </c>
      <c r="B12" s="28"/>
      <c r="C12" s="23"/>
      <c r="D12" s="23"/>
      <c r="E12" s="23"/>
      <c r="F12" s="23"/>
    </row>
    <row r="13" spans="1:6" x14ac:dyDescent="0.2">
      <c r="A13" s="91" t="s">
        <v>31</v>
      </c>
      <c r="B13" s="90"/>
      <c r="C13" s="23"/>
      <c r="D13" s="23"/>
      <c r="E13" s="23"/>
      <c r="F13" s="23"/>
    </row>
    <row r="14" spans="1:6" ht="30.75" customHeight="1" x14ac:dyDescent="0.2">
      <c r="A14" s="34" t="s">
        <v>31</v>
      </c>
      <c r="B14" s="28"/>
      <c r="C14" s="23"/>
      <c r="D14" s="23"/>
      <c r="E14" s="23"/>
      <c r="F14" s="23"/>
    </row>
    <row r="15" spans="1:6" x14ac:dyDescent="0.2">
      <c r="A15" s="89" t="s">
        <v>4</v>
      </c>
      <c r="B15" s="90"/>
      <c r="C15" s="23"/>
      <c r="D15" s="23"/>
      <c r="E15" s="23"/>
      <c r="F15" s="23"/>
    </row>
    <row r="16" spans="1:6" ht="30" customHeight="1" x14ac:dyDescent="0.2">
      <c r="A16" s="35" t="s">
        <v>40</v>
      </c>
      <c r="B16" s="36">
        <f>+Beoordeling!R2</f>
        <v>5</v>
      </c>
      <c r="C16" s="23"/>
      <c r="D16" s="23"/>
      <c r="E16" s="23"/>
      <c r="F16" s="23"/>
    </row>
    <row r="17" spans="1:6" ht="30" customHeight="1" x14ac:dyDescent="0.2">
      <c r="A17" s="35" t="s">
        <v>38</v>
      </c>
      <c r="B17" s="36">
        <f>+Beoordeling!R3</f>
        <v>8</v>
      </c>
      <c r="C17" s="23"/>
      <c r="D17" s="23"/>
      <c r="E17" s="23"/>
      <c r="F17" s="23"/>
    </row>
    <row r="18" spans="1:6" ht="30" customHeight="1" x14ac:dyDescent="0.2">
      <c r="A18" s="35" t="s">
        <v>39</v>
      </c>
      <c r="B18" s="36">
        <f>+Beoordeling!R4</f>
        <v>7</v>
      </c>
      <c r="C18" s="23"/>
      <c r="D18" s="23"/>
      <c r="E18" s="23"/>
      <c r="F18" s="23"/>
    </row>
    <row r="19" spans="1:6" ht="30" customHeight="1" thickBot="1" x14ac:dyDescent="0.25">
      <c r="A19" s="34" t="s">
        <v>32</v>
      </c>
      <c r="B19" s="88">
        <f>+Beoordeling!R6</f>
        <v>6.25</v>
      </c>
      <c r="C19" s="23"/>
      <c r="D19" s="23"/>
      <c r="E19" s="23"/>
      <c r="F19" s="23"/>
    </row>
    <row r="20" spans="1:6" ht="30" customHeight="1" x14ac:dyDescent="0.2">
      <c r="A20" s="37" t="s">
        <v>54</v>
      </c>
      <c r="B20" s="38" t="str">
        <f>+IF(B19&gt;=5.5,"VD","NVD")</f>
        <v>VD</v>
      </c>
      <c r="C20" s="23"/>
      <c r="D20" s="23"/>
      <c r="E20" s="23"/>
      <c r="F20" s="23"/>
    </row>
    <row r="21" spans="1:6" x14ac:dyDescent="0.2">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140625" customWidth="1"/>
    <col min="2" max="2" width="18" customWidth="1"/>
    <col min="3" max="3" width="73" customWidth="1"/>
    <col min="4" max="6" width="9.140625" customWidth="1"/>
  </cols>
  <sheetData>
    <row r="1" spans="1:6" ht="12.75" customHeight="1" x14ac:dyDescent="0.2">
      <c r="A1" s="3" t="s">
        <v>2</v>
      </c>
      <c r="B1" s="5" t="s">
        <v>6</v>
      </c>
      <c r="C1" s="7" t="s">
        <v>9</v>
      </c>
      <c r="D1" s="9"/>
      <c r="E1" s="9"/>
      <c r="F1" s="9"/>
    </row>
    <row r="2" spans="1:6" ht="12.75" customHeight="1" x14ac:dyDescent="0.2">
      <c r="A2" s="11"/>
      <c r="B2" s="12"/>
      <c r="C2" s="13"/>
      <c r="D2" s="14"/>
      <c r="E2" s="14"/>
      <c r="F2" s="14"/>
    </row>
    <row r="3" spans="1:6" ht="12.75" customHeight="1" x14ac:dyDescent="0.2">
      <c r="A3" s="11"/>
      <c r="B3" s="12"/>
      <c r="C3" s="13"/>
      <c r="D3" s="14"/>
      <c r="E3" s="14"/>
      <c r="F3" s="14"/>
    </row>
    <row r="4" spans="1:6" ht="12.75" customHeight="1" x14ac:dyDescent="0.2">
      <c r="A4" s="11"/>
      <c r="B4" s="12"/>
      <c r="C4" s="13"/>
      <c r="D4" s="14"/>
      <c r="E4" s="14"/>
      <c r="F4" s="14"/>
    </row>
    <row r="5" spans="1:6" ht="12.75" customHeight="1" x14ac:dyDescent="0.2">
      <c r="A5" s="11"/>
      <c r="B5" s="12"/>
      <c r="C5" s="13"/>
      <c r="D5" s="14"/>
      <c r="E5" s="14"/>
      <c r="F5" s="14"/>
    </row>
    <row r="6" spans="1:6" ht="12.75" customHeight="1" x14ac:dyDescent="0.2">
      <c r="A6" s="11"/>
      <c r="B6" s="12"/>
      <c r="C6" s="13"/>
      <c r="D6" s="14"/>
      <c r="E6" s="14"/>
      <c r="F6" s="14"/>
    </row>
    <row r="7" spans="1:6" ht="12.75" customHeight="1" x14ac:dyDescent="0.2">
      <c r="A7" s="11"/>
      <c r="B7" s="12"/>
      <c r="C7" s="13"/>
      <c r="D7" s="14"/>
      <c r="E7" s="14"/>
      <c r="F7" s="14"/>
    </row>
    <row r="8" spans="1:6" ht="12.75" customHeight="1" x14ac:dyDescent="0.2">
      <c r="A8" s="11"/>
      <c r="B8" s="12"/>
      <c r="C8" s="13"/>
      <c r="D8" s="14"/>
      <c r="E8" s="14"/>
      <c r="F8" s="14"/>
    </row>
    <row r="9" spans="1:6" ht="12.75" customHeight="1" x14ac:dyDescent="0.2">
      <c r="A9" s="11"/>
      <c r="B9" s="12"/>
      <c r="C9" s="13"/>
      <c r="D9" s="14"/>
      <c r="E9" s="14"/>
      <c r="F9" s="14"/>
    </row>
    <row r="10" spans="1:6" ht="12.75" customHeight="1" x14ac:dyDescent="0.2">
      <c r="A10" s="11"/>
      <c r="B10" s="12"/>
      <c r="C10" s="13"/>
      <c r="D10" s="14"/>
      <c r="E10" s="14"/>
      <c r="F10" s="14"/>
    </row>
    <row r="11" spans="1:6" ht="12.75" customHeight="1" x14ac:dyDescent="0.2">
      <c r="A11" s="11"/>
      <c r="B11" s="12"/>
      <c r="C11" s="13"/>
      <c r="D11" s="14"/>
      <c r="E11" s="14"/>
      <c r="F11" s="14"/>
    </row>
    <row r="12" spans="1:6" ht="12.75" customHeight="1" x14ac:dyDescent="0.2">
      <c r="A12" s="11"/>
      <c r="B12" s="12"/>
      <c r="C12" s="13"/>
      <c r="D12" s="14"/>
      <c r="E12" s="14"/>
      <c r="F12" s="14"/>
    </row>
    <row r="13" spans="1:6" ht="12.75" customHeight="1" x14ac:dyDescent="0.2">
      <c r="A13" s="11"/>
      <c r="B13" s="12"/>
      <c r="C13" s="13"/>
      <c r="D13" s="14"/>
      <c r="E13" s="14"/>
      <c r="F13" s="14"/>
    </row>
    <row r="14" spans="1:6" ht="12.75" customHeight="1" x14ac:dyDescent="0.2">
      <c r="A14" s="11"/>
      <c r="B14" s="12"/>
      <c r="C14" s="13"/>
      <c r="D14" s="14"/>
      <c r="E14" s="14"/>
      <c r="F14" s="14"/>
    </row>
    <row r="15" spans="1:6" ht="12.75" customHeight="1" x14ac:dyDescent="0.2">
      <c r="A15" s="11"/>
      <c r="B15" s="12"/>
      <c r="C15" s="13"/>
      <c r="D15" s="14"/>
      <c r="E15" s="14"/>
      <c r="F15" s="14"/>
    </row>
    <row r="16" spans="1:6" ht="12.75" customHeight="1" x14ac:dyDescent="0.2">
      <c r="A16" s="11"/>
      <c r="B16" s="12"/>
      <c r="C16" s="13"/>
      <c r="D16" s="14"/>
      <c r="E16" s="14"/>
      <c r="F16" s="14"/>
    </row>
    <row r="17" spans="1:6" ht="12.75" customHeight="1" x14ac:dyDescent="0.2">
      <c r="A17" s="11"/>
      <c r="B17" s="12"/>
      <c r="C17" s="13"/>
      <c r="D17" s="14"/>
      <c r="E17" s="14"/>
      <c r="F17" s="14"/>
    </row>
    <row r="18" spans="1:6" ht="12.75" customHeight="1" x14ac:dyDescent="0.2">
      <c r="A18" s="11"/>
      <c r="B18" s="12"/>
      <c r="C18" s="13"/>
      <c r="D18" s="14"/>
      <c r="E18" s="14"/>
      <c r="F18" s="14"/>
    </row>
    <row r="19" spans="1:6" ht="12.75" customHeight="1" x14ac:dyDescent="0.2">
      <c r="A19" s="11"/>
      <c r="B19" s="12"/>
      <c r="C19" s="13"/>
      <c r="D19" s="14"/>
      <c r="E19" s="14"/>
      <c r="F19" s="14"/>
    </row>
    <row r="20" spans="1:6" ht="12.75" customHeight="1" x14ac:dyDescent="0.2">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5" sqref="D5:E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49</v>
      </c>
      <c r="C2" s="8"/>
      <c r="D2" s="10"/>
      <c r="E2" s="15">
        <f>+Beoordeling!R2</f>
        <v>5</v>
      </c>
      <c r="F2" s="6"/>
    </row>
    <row r="3" spans="1:6" ht="120" customHeight="1" x14ac:dyDescent="0.2">
      <c r="A3" s="16" t="s">
        <v>10</v>
      </c>
      <c r="B3" s="50" t="s">
        <v>44</v>
      </c>
      <c r="C3" s="20" t="s">
        <v>14</v>
      </c>
      <c r="D3" s="94" t="s">
        <v>64</v>
      </c>
      <c r="E3" s="93"/>
      <c r="F3" s="6"/>
    </row>
    <row r="4" spans="1:6" ht="120" customHeight="1" x14ac:dyDescent="0.2">
      <c r="A4" s="77" t="s">
        <v>12</v>
      </c>
      <c r="B4" s="78" t="s">
        <v>43</v>
      </c>
      <c r="C4" s="79" t="s">
        <v>14</v>
      </c>
      <c r="D4" s="95" t="s">
        <v>66</v>
      </c>
      <c r="E4" s="96"/>
      <c r="F4" s="6"/>
    </row>
    <row r="5" spans="1:6" ht="120" customHeight="1" x14ac:dyDescent="0.2">
      <c r="A5" s="52" t="s">
        <v>13</v>
      </c>
      <c r="B5" s="53" t="s">
        <v>42</v>
      </c>
      <c r="C5" s="54" t="s">
        <v>11</v>
      </c>
      <c r="D5" s="105" t="s">
        <v>65</v>
      </c>
      <c r="E5" s="93"/>
      <c r="F5" s="6"/>
    </row>
    <row r="6" spans="1:6" ht="120" customHeight="1" x14ac:dyDescent="0.2">
      <c r="A6" s="27" t="s">
        <v>21</v>
      </c>
      <c r="B6" s="49" t="s">
        <v>41</v>
      </c>
      <c r="C6" s="29" t="s">
        <v>14</v>
      </c>
      <c r="D6" s="98" t="s">
        <v>57</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5" sqref="C5:E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48</v>
      </c>
      <c r="C2" s="8"/>
      <c r="D2" s="10"/>
      <c r="E2" s="15">
        <f>+Beoordeling!R3</f>
        <v>8</v>
      </c>
      <c r="F2" s="6"/>
    </row>
    <row r="3" spans="1:6" ht="120" customHeight="1" x14ac:dyDescent="0.2">
      <c r="A3" s="16" t="s">
        <v>10</v>
      </c>
      <c r="B3" s="80" t="s">
        <v>46</v>
      </c>
      <c r="C3" s="17" t="s">
        <v>15</v>
      </c>
      <c r="D3" s="94" t="s">
        <v>62</v>
      </c>
      <c r="E3" s="93"/>
      <c r="F3" s="6"/>
    </row>
    <row r="4" spans="1:6" ht="120" customHeight="1" x14ac:dyDescent="0.2">
      <c r="A4" s="18" t="s">
        <v>12</v>
      </c>
      <c r="B4" s="51" t="s">
        <v>45</v>
      </c>
      <c r="C4" s="85" t="s">
        <v>15</v>
      </c>
      <c r="D4" s="100" t="s">
        <v>63</v>
      </c>
      <c r="E4" s="93"/>
      <c r="F4" s="6"/>
    </row>
    <row r="5" spans="1:6" ht="120" customHeight="1" x14ac:dyDescent="0.2">
      <c r="A5" s="21" t="s">
        <v>13</v>
      </c>
      <c r="B5" s="81" t="s">
        <v>47</v>
      </c>
      <c r="C5" s="22" t="s">
        <v>15</v>
      </c>
      <c r="D5" s="101" t="s">
        <v>60</v>
      </c>
      <c r="E5" s="93"/>
      <c r="F5" s="6"/>
    </row>
    <row r="6" spans="1:6" ht="120" customHeight="1" x14ac:dyDescent="0.2">
      <c r="A6" s="82" t="s">
        <v>21</v>
      </c>
      <c r="B6" s="83" t="s">
        <v>25</v>
      </c>
      <c r="C6" s="84" t="s">
        <v>25</v>
      </c>
      <c r="D6" s="102" t="s">
        <v>25</v>
      </c>
      <c r="E6" s="97"/>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5" sqref="C5:E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39</v>
      </c>
      <c r="C2" s="8"/>
      <c r="D2" s="10"/>
      <c r="E2" s="15">
        <f>+Beoordeling!R4</f>
        <v>7</v>
      </c>
      <c r="F2" s="6"/>
    </row>
    <row r="3" spans="1:6" ht="120" customHeight="1" x14ac:dyDescent="0.2">
      <c r="A3" s="16" t="s">
        <v>10</v>
      </c>
      <c r="B3" s="80" t="s">
        <v>51</v>
      </c>
      <c r="C3" s="20" t="s">
        <v>15</v>
      </c>
      <c r="D3" s="94" t="s">
        <v>58</v>
      </c>
      <c r="E3" s="93"/>
      <c r="F3" s="6"/>
    </row>
    <row r="4" spans="1:6" ht="120" customHeight="1" x14ac:dyDescent="0.2">
      <c r="A4" s="18" t="s">
        <v>12</v>
      </c>
      <c r="B4" s="86" t="s">
        <v>50</v>
      </c>
      <c r="C4" s="85" t="s">
        <v>15</v>
      </c>
      <c r="D4" s="100" t="s">
        <v>59</v>
      </c>
      <c r="E4" s="93"/>
      <c r="F4" s="6"/>
    </row>
    <row r="5" spans="1:6" ht="120" customHeight="1" x14ac:dyDescent="0.2">
      <c r="A5" s="21" t="s">
        <v>13</v>
      </c>
      <c r="B5" s="81" t="s">
        <v>47</v>
      </c>
      <c r="C5" s="22" t="s">
        <v>15</v>
      </c>
      <c r="D5" s="101" t="s">
        <v>60</v>
      </c>
      <c r="E5" s="93"/>
      <c r="F5" s="6"/>
    </row>
    <row r="6" spans="1:6" ht="120" customHeight="1" x14ac:dyDescent="0.2">
      <c r="A6" s="27" t="s">
        <v>21</v>
      </c>
      <c r="B6" s="87" t="s">
        <v>52</v>
      </c>
      <c r="C6" s="29" t="s">
        <v>11</v>
      </c>
      <c r="D6" s="98" t="s">
        <v>61</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x14ac:dyDescent="0.2"/>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x14ac:dyDescent="0.25">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3" t="s">
        <v>19</v>
      </c>
    </row>
    <row r="2" spans="1:20" ht="12" customHeight="1" x14ac:dyDescent="0.2">
      <c r="A2" s="61" t="str">
        <f>+'Code + Versiebeheer'!B2</f>
        <v>Code + Versiebeheer</v>
      </c>
      <c r="B2" s="62">
        <f>+COUNTIF('Code + Versiebeheer'!$C$3:$C$7,"=X")</f>
        <v>1</v>
      </c>
      <c r="C2" s="62">
        <f>+COUNTIF('Code + Versiebeheer'!$C$3:$C$7,"=O")</f>
        <v>1</v>
      </c>
      <c r="D2" s="62">
        <f>+COUNTIF('Code + Versiebeheer'!$C$3:$C$7,"=V")</f>
        <v>3</v>
      </c>
      <c r="E2" s="62">
        <f>+COUNTIF('Code + Versiebeheer'!$C$3:$C$7,"=G")</f>
        <v>0</v>
      </c>
      <c r="F2" s="62">
        <f>+COUNTIF('Code + Versiebeheer'!$C$3:$C$7,"=Z")</f>
        <v>0</v>
      </c>
      <c r="G2" s="63">
        <f>+IF(AND(OR('Code + Versiebeheer'!C3="V",'Code + Versiebeheer'!C3="G",'Code + Versiebeheer'!C3="Z"),OR('Code + Versiebeheer'!C4="V",'Code + Versiebeheer'!C4="G",'Code + Versiebeheer'!C4="Z")),1,0)</f>
        <v>1</v>
      </c>
      <c r="H2" s="64"/>
      <c r="I2" s="62">
        <f>+SUM(B2:F2)</f>
        <v>5</v>
      </c>
      <c r="J2" s="62">
        <f>3*C2</f>
        <v>3</v>
      </c>
      <c r="K2" s="62">
        <f>6*D2</f>
        <v>18</v>
      </c>
      <c r="L2" s="62">
        <f>8*E2</f>
        <v>0</v>
      </c>
      <c r="M2" s="62">
        <f>10*F2</f>
        <v>0</v>
      </c>
      <c r="N2" s="62">
        <f>+IF(OR('Code + Versiebeheer'!C3="X",'Code + Versiebeheer'!C4="X"),1,0)</f>
        <v>0</v>
      </c>
      <c r="O2" s="62">
        <f>+IF(N2=0,G2,1)</f>
        <v>1</v>
      </c>
      <c r="P2" s="62"/>
      <c r="Q2" s="62">
        <f>+ROUND(SUM(J2:M2)/(5-B2),0)</f>
        <v>5</v>
      </c>
      <c r="R2" s="63">
        <f>+IF(O2,Q2,MIN(Q2,5))</f>
        <v>5</v>
      </c>
      <c r="S2" s="70">
        <v>1</v>
      </c>
      <c r="T2" s="104"/>
    </row>
    <row r="3" spans="1:20" ht="12" customHeight="1" x14ac:dyDescent="0.2">
      <c r="A3" s="61" t="str">
        <f>+Meetrapporten!B2</f>
        <v>Meetrapporten</v>
      </c>
      <c r="B3" s="62">
        <f>+COUNTIF(Meetrapporten!$C$3:$C$7,"=X")</f>
        <v>2</v>
      </c>
      <c r="C3" s="62">
        <f>+COUNTIF(Meetrapporten!$C$3:$C$7,"=O")</f>
        <v>0</v>
      </c>
      <c r="D3" s="62">
        <f>+COUNTIF(Meetrapporten!$C$3:$C$7,"=V")</f>
        <v>0</v>
      </c>
      <c r="E3" s="62">
        <f>+COUNTIF(Meetrapporten!$C$3:$C$7,"=G")</f>
        <v>3</v>
      </c>
      <c r="F3" s="62">
        <f>+COUNTIF(Meetrapporten!$C$3:$C$7,"=Z")</f>
        <v>0</v>
      </c>
      <c r="G3" s="63">
        <f>+IF(AND(OR(Meetrapporten!C3="V",Meetrapporten!C3="G",Meetrapporten!C3="Z"),OR(Meetrapporten!C4="V",Meetrapporten!C4="G",Meetrapporten!C4="Z")),1,0)</f>
        <v>1</v>
      </c>
      <c r="H3" s="64"/>
      <c r="I3" s="62">
        <f t="shared" ref="I3:I4" si="0">+SUM(B3:F3)</f>
        <v>5</v>
      </c>
      <c r="J3" s="62">
        <f t="shared" ref="J3:J4" si="1">3*C3</f>
        <v>0</v>
      </c>
      <c r="K3" s="62">
        <f t="shared" ref="K3:K4" si="2">6*D3</f>
        <v>0</v>
      </c>
      <c r="L3" s="62">
        <f t="shared" ref="L3:L4" si="3">8*E3</f>
        <v>24</v>
      </c>
      <c r="M3" s="62">
        <f t="shared" ref="M3:M4" si="4">10*F3</f>
        <v>0</v>
      </c>
      <c r="N3" s="62">
        <f>+IF(OR(Meetrapporten!C3="X",Meetrapporten!C4="X"),1,0)</f>
        <v>0</v>
      </c>
      <c r="O3" s="62">
        <f t="shared" ref="O3:O4" si="5">+IF(N3=0,G3,1)</f>
        <v>1</v>
      </c>
      <c r="P3" s="62"/>
      <c r="Q3" s="62">
        <f t="shared" ref="Q3:Q4" si="6">+ROUND(SUM(J3:M3)/(5-B3),0)</f>
        <v>8</v>
      </c>
      <c r="R3" s="63">
        <f t="shared" ref="R3:R4" si="7">+IF(O3,Q3,MIN(Q3,5))</f>
        <v>8</v>
      </c>
      <c r="S3" s="70">
        <v>0.5</v>
      </c>
      <c r="T3" s="104"/>
    </row>
    <row r="4" spans="1:20" ht="12" customHeight="1" thickBot="1" x14ac:dyDescent="0.25">
      <c r="A4" s="72" t="str">
        <f>+Implementatieplannen!B2</f>
        <v>Implementatieplannen</v>
      </c>
      <c r="B4" s="73">
        <f>+COUNTIF(Implementatieplannen!$C$3:$C$7,"=X")</f>
        <v>1</v>
      </c>
      <c r="C4" s="73">
        <f>+COUNTIF(Implementatieplannen!$C$3:$C$7,"=O")</f>
        <v>1</v>
      </c>
      <c r="D4" s="73">
        <f>+COUNTIF(Implementatieplannen!$C$3:$C$7,"=V")</f>
        <v>0</v>
      </c>
      <c r="E4" s="73">
        <f>+COUNTIF(Implementatieplannen!$C$3:$C$7,"=G")</f>
        <v>3</v>
      </c>
      <c r="F4" s="73">
        <f>+COUNTIF(Implementatieplannen!$C$3:$C$7,"=Z")</f>
        <v>0</v>
      </c>
      <c r="G4" s="74">
        <f>+IF(AND(OR(Implementatieplannen!C3="V",Implementatieplannen!C3="G",Implementatieplannen!C3="Z"),OR(Implementatieplannen!C4="V",Implementatieplannen!C4="G",Implementatieplannen!C4="Z")),1,0)</f>
        <v>1</v>
      </c>
      <c r="H4" s="75"/>
      <c r="I4" s="73">
        <f t="shared" si="0"/>
        <v>5</v>
      </c>
      <c r="J4" s="73">
        <f t="shared" si="1"/>
        <v>3</v>
      </c>
      <c r="K4" s="73">
        <f t="shared" si="2"/>
        <v>0</v>
      </c>
      <c r="L4" s="73">
        <f t="shared" si="3"/>
        <v>24</v>
      </c>
      <c r="M4" s="73">
        <f t="shared" si="4"/>
        <v>0</v>
      </c>
      <c r="N4" s="73">
        <f>+IF(OR(Implementatieplannen!C3="X",Implementatieplannen!C4="X"),1,0)</f>
        <v>0</v>
      </c>
      <c r="O4" s="73">
        <f t="shared" si="5"/>
        <v>1</v>
      </c>
      <c r="P4" s="73"/>
      <c r="Q4" s="73">
        <f t="shared" si="6"/>
        <v>7</v>
      </c>
      <c r="R4" s="74">
        <f t="shared" si="7"/>
        <v>7</v>
      </c>
      <c r="S4" s="76">
        <v>0.5</v>
      </c>
      <c r="T4" s="104"/>
    </row>
    <row r="5" spans="1:20" ht="12" customHeight="1" x14ac:dyDescent="0.2">
      <c r="A5" s="65"/>
      <c r="B5" s="66"/>
      <c r="C5" s="66"/>
      <c r="D5" s="66"/>
      <c r="E5" s="66"/>
      <c r="F5" s="66"/>
      <c r="G5" s="67"/>
      <c r="H5" s="68"/>
      <c r="I5" s="68"/>
      <c r="J5" s="68"/>
      <c r="K5" s="68"/>
      <c r="L5" s="68"/>
      <c r="M5" s="68"/>
      <c r="N5" s="68"/>
      <c r="O5" s="68"/>
      <c r="P5" s="68"/>
      <c r="Q5" s="68"/>
      <c r="R5" s="67"/>
      <c r="S5" s="44"/>
      <c r="T5" s="104"/>
    </row>
    <row r="6" spans="1:20" ht="12" customHeight="1" x14ac:dyDescent="0.2">
      <c r="A6" s="65"/>
      <c r="B6" s="66"/>
      <c r="C6" s="66"/>
      <c r="D6" s="66"/>
      <c r="E6" s="66"/>
      <c r="F6" s="66"/>
      <c r="G6" s="71" t="s">
        <v>33</v>
      </c>
      <c r="H6" s="68"/>
      <c r="I6" s="68"/>
      <c r="J6" s="68"/>
      <c r="K6" s="68"/>
      <c r="L6" s="68"/>
      <c r="M6" s="68"/>
      <c r="N6" s="68"/>
      <c r="O6" s="68"/>
      <c r="P6" s="68"/>
      <c r="Q6" s="68"/>
      <c r="R6" s="69">
        <f>+IF(S6&gt;=(COUNT(S2:S4)/2),(R2*S2+R3*S3+R4*S4)/S6,0)</f>
        <v>6.25</v>
      </c>
      <c r="S6" s="45">
        <f>+SUM(S2:S4)</f>
        <v>2</v>
      </c>
      <c r="T6" s="104"/>
    </row>
    <row r="7" spans="1:20" ht="12" customHeight="1" x14ac:dyDescent="0.2">
      <c r="A7" s="41"/>
      <c r="B7" s="42"/>
      <c r="C7" s="42"/>
      <c r="D7" s="42"/>
      <c r="E7" s="42"/>
      <c r="F7" s="42"/>
      <c r="G7" s="42"/>
      <c r="H7" s="43"/>
      <c r="I7" s="43"/>
      <c r="J7" s="43"/>
      <c r="K7" s="43"/>
      <c r="L7" s="43"/>
      <c r="M7" s="43"/>
      <c r="N7" s="43"/>
      <c r="O7" s="43"/>
      <c r="P7" s="43"/>
      <c r="Q7" s="43"/>
      <c r="R7" s="42"/>
      <c r="S7" s="44"/>
      <c r="T7" s="43"/>
    </row>
    <row r="8" spans="1:20" ht="12" customHeight="1" x14ac:dyDescent="0.2">
      <c r="A8" s="41"/>
      <c r="B8" s="42"/>
      <c r="C8" s="42"/>
      <c r="D8" s="42"/>
      <c r="E8" s="42"/>
      <c r="F8" s="42"/>
      <c r="G8" s="42"/>
      <c r="H8" s="43"/>
      <c r="I8" s="43"/>
      <c r="J8" s="43"/>
      <c r="K8" s="43"/>
      <c r="L8" s="43"/>
      <c r="M8" s="43"/>
      <c r="N8" s="43"/>
      <c r="O8" s="43"/>
      <c r="P8" s="43"/>
      <c r="Q8" s="43"/>
      <c r="R8" s="42"/>
      <c r="S8" s="44"/>
      <c r="T8" s="43"/>
    </row>
    <row r="9" spans="1:20" ht="12" customHeight="1" x14ac:dyDescent="0.2">
      <c r="A9" s="41"/>
      <c r="B9" s="42"/>
      <c r="C9" s="42"/>
      <c r="D9" s="42"/>
      <c r="E9" s="42"/>
      <c r="F9" s="42"/>
      <c r="G9" s="42"/>
      <c r="H9" s="43"/>
      <c r="I9" s="43"/>
      <c r="J9" s="43"/>
      <c r="K9" s="43"/>
      <c r="L9" s="43"/>
      <c r="M9" s="43"/>
      <c r="N9" s="43"/>
      <c r="O9" s="43"/>
      <c r="P9" s="43"/>
      <c r="Q9" s="43"/>
      <c r="R9" s="42"/>
      <c r="S9" s="44"/>
      <c r="T9" s="43"/>
    </row>
    <row r="10" spans="1:20" ht="12" customHeight="1" x14ac:dyDescent="0.2">
      <c r="A10" s="41"/>
      <c r="B10" s="42"/>
      <c r="C10" s="42"/>
      <c r="D10" s="42"/>
      <c r="E10" s="42"/>
      <c r="F10" s="42"/>
      <c r="G10" s="42"/>
      <c r="H10" s="43"/>
      <c r="I10" s="43"/>
      <c r="J10" s="43"/>
      <c r="K10" s="43"/>
      <c r="L10" s="43"/>
      <c r="M10" s="43"/>
      <c r="N10" s="43"/>
      <c r="O10" s="43"/>
      <c r="P10" s="43"/>
      <c r="Q10" s="43"/>
      <c r="R10" s="42"/>
      <c r="S10" s="44"/>
      <c r="T10" s="43"/>
    </row>
    <row r="11" spans="1:20" ht="12" customHeight="1" x14ac:dyDescent="0.2">
      <c r="A11" s="41"/>
      <c r="B11" s="42"/>
      <c r="C11" s="42"/>
      <c r="D11" s="42"/>
      <c r="E11" s="42"/>
      <c r="F11" s="42"/>
      <c r="G11" s="42"/>
      <c r="H11" s="43"/>
      <c r="I11" s="43"/>
      <c r="J11" s="43"/>
      <c r="K11" s="43"/>
      <c r="L11" s="43"/>
      <c r="M11" s="43"/>
      <c r="N11" s="43"/>
      <c r="O11" s="43"/>
      <c r="P11" s="43"/>
      <c r="Q11" s="43"/>
      <c r="R11" s="42"/>
      <c r="S11" s="44"/>
      <c r="T11" s="43"/>
    </row>
    <row r="12" spans="1:20" ht="12" customHeight="1" x14ac:dyDescent="0.2">
      <c r="A12" s="41"/>
      <c r="B12" s="42"/>
      <c r="C12" s="42"/>
      <c r="D12" s="42"/>
      <c r="E12" s="42"/>
      <c r="F12" s="42"/>
      <c r="G12" s="42"/>
      <c r="H12" s="43"/>
      <c r="I12" s="43"/>
      <c r="J12" s="43"/>
      <c r="K12" s="43"/>
      <c r="L12" s="43"/>
      <c r="M12" s="43"/>
      <c r="N12" s="43"/>
      <c r="O12" s="43"/>
      <c r="P12" s="43"/>
      <c r="Q12" s="43"/>
      <c r="R12" s="42"/>
      <c r="S12" s="44"/>
      <c r="T12" s="43"/>
    </row>
    <row r="13" spans="1:20" ht="12" customHeight="1" x14ac:dyDescent="0.2">
      <c r="A13" s="41"/>
      <c r="B13" s="42"/>
      <c r="C13" s="42"/>
      <c r="D13" s="42"/>
      <c r="E13" s="42"/>
      <c r="F13" s="42"/>
      <c r="G13" s="42"/>
      <c r="H13" s="43"/>
      <c r="I13" s="43"/>
      <c r="J13" s="43"/>
      <c r="K13" s="43"/>
      <c r="L13" s="43"/>
      <c r="M13" s="43"/>
      <c r="N13" s="43"/>
      <c r="O13" s="43"/>
      <c r="P13" s="43"/>
      <c r="Q13" s="43"/>
      <c r="R13" s="42"/>
      <c r="S13" s="44"/>
      <c r="T13" s="43"/>
    </row>
    <row r="14" spans="1:20" ht="12" customHeight="1" x14ac:dyDescent="0.2">
      <c r="A14" s="41"/>
      <c r="B14" s="42"/>
      <c r="C14" s="42"/>
      <c r="D14" s="42"/>
      <c r="E14" s="42"/>
      <c r="F14" s="42"/>
      <c r="G14" s="42"/>
      <c r="H14" s="43"/>
      <c r="I14" s="43"/>
      <c r="J14" s="43"/>
      <c r="K14" s="43"/>
      <c r="L14" s="43"/>
      <c r="M14" s="43"/>
      <c r="N14" s="43"/>
      <c r="O14" s="43"/>
      <c r="P14" s="43"/>
      <c r="Q14" s="43"/>
      <c r="R14" s="42"/>
      <c r="S14" s="44"/>
      <c r="T14" s="43"/>
    </row>
    <row r="15" spans="1:20" ht="12" customHeight="1" x14ac:dyDescent="0.2">
      <c r="A15" s="41"/>
      <c r="B15" s="42"/>
      <c r="C15" s="42"/>
      <c r="D15" s="42"/>
      <c r="E15" s="42"/>
      <c r="F15" s="42"/>
      <c r="G15" s="42"/>
      <c r="H15" s="43"/>
      <c r="I15" s="43"/>
      <c r="J15" s="43"/>
      <c r="K15" s="43"/>
      <c r="L15" s="43"/>
      <c r="M15" s="43"/>
      <c r="N15" s="43"/>
      <c r="O15" s="43"/>
      <c r="P15" s="43"/>
      <c r="Q15" s="43"/>
      <c r="R15" s="42"/>
      <c r="S15" s="44"/>
      <c r="T15" s="43"/>
    </row>
    <row r="16" spans="1:20" ht="12" customHeight="1" x14ac:dyDescent="0.2">
      <c r="A16" s="41"/>
      <c r="B16" s="42"/>
      <c r="C16" s="42"/>
      <c r="D16" s="42"/>
      <c r="E16" s="42"/>
      <c r="F16" s="42"/>
      <c r="G16" s="42"/>
      <c r="H16" s="43"/>
      <c r="I16" s="43"/>
      <c r="J16" s="43"/>
      <c r="K16" s="43"/>
      <c r="L16" s="43"/>
      <c r="M16" s="43"/>
      <c r="N16" s="43"/>
      <c r="O16" s="43"/>
      <c r="P16" s="43"/>
      <c r="Q16" s="43"/>
      <c r="R16" s="42"/>
      <c r="S16" s="44"/>
      <c r="T16" s="43"/>
    </row>
    <row r="17" spans="1:20" ht="12" customHeight="1" x14ac:dyDescent="0.2">
      <c r="A17" s="41"/>
      <c r="B17" s="42"/>
      <c r="C17" s="42"/>
      <c r="D17" s="42"/>
      <c r="E17" s="42"/>
      <c r="F17" s="42"/>
      <c r="G17" s="42"/>
      <c r="H17" s="43"/>
      <c r="I17" s="43"/>
      <c r="J17" s="43"/>
      <c r="K17" s="43"/>
      <c r="L17" s="43"/>
      <c r="M17" s="43"/>
      <c r="N17" s="43"/>
      <c r="O17" s="43"/>
      <c r="P17" s="43"/>
      <c r="Q17" s="43"/>
      <c r="R17" s="42"/>
      <c r="S17" s="44"/>
      <c r="T17" s="43"/>
    </row>
    <row r="18" spans="1:20" ht="12" customHeight="1" x14ac:dyDescent="0.2">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2015-06-28T13:36:50Z</dcterms:modified>
</cp:coreProperties>
</file>