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defaultThemeVersion="202300"/>
  <mc:AlternateContent xmlns:mc="http://schemas.openxmlformats.org/markup-compatibility/2006">
    <mc:Choice Requires="x15">
      <x15ac:absPath xmlns:x15ac="http://schemas.microsoft.com/office/spreadsheetml/2010/11/ac" url="https://emailarizona-my.sharepoint.com/personal/mcnew_arizona_edu/Documents/McNew_Lab/collaboration/AmNat_PaperScreening_latest/Github_GenomicTimeSeriesReview/GenomicTimeSeriesReview/DataTables/Combined_WOS_Scopus_results/"/>
    </mc:Choice>
  </mc:AlternateContent>
  <xr:revisionPtr revIDLastSave="906" documentId="13_ncr:1_{612F3BDC-87BE-9240-B649-A4FC89CF6BFB}" xr6:coauthVersionLast="47" xr6:coauthVersionMax="47" xr10:uidLastSave="{B63C5260-5DC4-EC40-A10E-14A890613363}"/>
  <bookViews>
    <workbookView xWindow="0" yWindow="500" windowWidth="18060" windowHeight="19540" xr2:uid="{A5224126-6046-194B-A83E-DCA584939BFA}"/>
  </bookViews>
  <sheets>
    <sheet name="virus_covid" sheetId="8" r:id="rId1"/>
    <sheet name="microbes" sheetId="4" r:id="rId2"/>
    <sheet name="simulation" sheetId="5" r:id="rId3"/>
    <sheet name="invertebrate" sheetId="3" r:id="rId4"/>
    <sheet name="bacteria" sheetId="1" r:id="rId5"/>
    <sheet name="virus_notcovid" sheetId="7" r:id="rId6"/>
    <sheet name="vertebrate" sheetId="6" r:id="rId7"/>
    <sheet name="methods" sheetId="10" r:id="rId8"/>
    <sheet name="reviews" sheetId="11" r:id="rId9"/>
    <sheet name="Misc" sheetId="2" r:id="rId10"/>
    <sheet name="Metagenomics" sheetId="13" r:id="rId11"/>
    <sheet name="Relevant_notinsearch" sheetId="1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13" l="1"/>
  <c r="L31" i="10"/>
  <c r="K26" i="10"/>
  <c r="L26" i="10" s="1"/>
  <c r="L23" i="10"/>
  <c r="K14" i="6"/>
  <c r="K13" i="6"/>
  <c r="K12" i="6"/>
  <c r="K11" i="6"/>
  <c r="K10" i="6"/>
  <c r="K9" i="6"/>
  <c r="K8" i="6"/>
  <c r="J6" i="6"/>
  <c r="K6" i="6" s="1"/>
  <c r="K4" i="6"/>
  <c r="K3" i="6"/>
  <c r="K9" i="4"/>
  <c r="J8" i="4"/>
  <c r="J4" i="4"/>
  <c r="J3" i="4"/>
  <c r="J2" i="4"/>
  <c r="K2" i="2"/>
  <c r="K18" i="1"/>
  <c r="K17" i="1"/>
  <c r="K16" i="1"/>
  <c r="K10" i="1"/>
  <c r="K9" i="1"/>
  <c r="J3" i="1"/>
</calcChain>
</file>

<file path=xl/sharedStrings.xml><?xml version="1.0" encoding="utf-8"?>
<sst xmlns="http://schemas.openxmlformats.org/spreadsheetml/2006/main" count="1318" uniqueCount="640">
  <si>
    <t>Authors</t>
  </si>
  <si>
    <t>Link</t>
  </si>
  <si>
    <t>DOI</t>
  </si>
  <si>
    <t>Abstract</t>
  </si>
  <si>
    <t>Article title</t>
  </si>
  <si>
    <t>Type</t>
  </si>
  <si>
    <t>Study system</t>
  </si>
  <si>
    <t>Driver of change</t>
  </si>
  <si>
    <t>Data type</t>
  </si>
  <si>
    <t>Experimental design</t>
  </si>
  <si>
    <t>Time scale years</t>
  </si>
  <si>
    <t>Time scale generations</t>
  </si>
  <si>
    <t>Method_data type it accomodates</t>
  </si>
  <si>
    <t>Method_AI vs summary stat vs idk ML etc.</t>
  </si>
  <si>
    <t>Bendall M.L.; Stevens S.L.R.; Chan L.-K.; Malfatti S.; Schwientek P.; Tremblay J.; Schackwitz W.; Martin J.; Pati A.; Bushnell B.; Froula J.; Kang D.; Tringe S.G.; Bertilsson S.; Moran M.A.; Shade A.; Newton R.J.; McMahon K.D.; Malmstrom R.R.</t>
  </si>
  <si>
    <t>10.1038/ismej.2015.241</t>
  </si>
  <si>
    <t>Multiple models describe the formation and evolution of distinct microbial phylogenetic groups. These evolutionary models make different predictions regarding how adaptive alleles spread through populations and how genetic diversity is maintained. Processes predicted by competing evolutionary models, for example, genome-wide selective sweeps vs gene-specific sweeps, could be captured in natural populations using time-series metagenomics if the approach were applied over a sufficiently long time frame. Direct observations of either process would help resolve how distinct microbial groups evolve. Here, from a 9-year metagenomic study of a freshwater lake (2005-2013), we explore changes in single-nucleotide polymorphism (SNP) frequencies and patterns of gene gain and loss in 30 bacterial populations. SNP analyses revealed substantial genetic heterogeneity within these populations, although the degree of heterogeneity varied by &gt;1000-fold among populations. SNP allele frequencies also changed dramatically over time within some populations. Interestingly, nearly all SNP variants were slowly purged over several years from one population of green sulfur bacteria, while at the same time multiple genes either swept through or were lost from this population. These patterns were consistent with a genome-wide selective sweep in progress, a process predicted by the 'ecotype model' of speciation but not previously observed in nature. In contrast, other populations contained large, SNP-free genomic regions that appear to have swept independently through the populations prior to the study without purging diversity elsewhere in the genome. Evidence for both genome-wide and gene-specific sweeps suggests that different models of bacterial speciation may apply to different populations coexisting in the same environment. ¬© 2016 International Society for Microbial Ecology.</t>
  </si>
  <si>
    <t>Genome-wide selective sweeps and gene-specific sweeps in natural bacterial populations</t>
  </si>
  <si>
    <t>article</t>
  </si>
  <si>
    <t>bacteria</t>
  </si>
  <si>
    <t>natural evolution</t>
  </si>
  <si>
    <t>metagenomics</t>
  </si>
  <si>
    <t>repeated</t>
  </si>
  <si>
    <t>historical</t>
  </si>
  <si>
    <t>Zlamal, Jaime E.; Leyn, Semen A.; Iyer, Mallika; Elane, Marinela L.; Wong, Nicholas A.; Wamsley, James W.; Vercruysse, Maarten; Garcia-Alcalde, Fernando; Osterman, Andrei L.</t>
  </si>
  <si>
    <t>10.1128/mBio.00987-21</t>
  </si>
  <si>
    <t>Resistance to the broad-spectrum antibiotic ciprofloxacin is detected at high rates for a wide range of bacterial pathogens. To investigate the dynamics of ciprofloxacin resistance development, we applied a comparative resistomics workflow for three clinically relevant species of Gram-negative bacteria: Escherichia coli, Acinetobacter baumannii, and Pseudomonas aeruginosa. We combined experimental evolution in a morbidostat with deep sequencing of evolving bacterial populations in time series to reveal both shared and unique aspects of evolutionary trajectories. Representative clone characterization by sequencing and MIC measurements enabled direct assessment of the impact of mutations on the extent of acquired drug resistance. In all three species, we observed a two-stage evolution: (i) early ciprofloxacin resistance reaching 4- to 16-fold the MIC for the wild type, commonly as a result of single mutations in DNA gyrase target genes (gyrA or gyrB), and (ii) additional genetic alterations affecting the transcriptional control of the drug efflux machinery or secondary target genes (DNA topoisomerase parC or parE).</t>
  </si>
  <si>
    <t>Shared and Unique Evolutionary Trajectories to Ciprofloxacin Resistance in Gram-Negative Bacterial Pathogens</t>
  </si>
  <si>
    <t>experimental</t>
  </si>
  <si>
    <t>WGS</t>
  </si>
  <si>
    <t>Sandberg T.E.; Szubin R.; Phaneuf P.V.; Palsson B.O.</t>
  </si>
  <si>
    <t>10.1038/s41559-020-1271-x</t>
  </si>
  <si>
    <t>The ability of DNA to produce a functional protein even after transfer to a foreign host is of fundamental importance in both evolutionary biology and biotechnology, enabling horizontal gene transfer in the wild and heterologous expression in the lab. However, the influence of genetic particulars on DNA functionality in a new host is poorly understood, as are the evolutionary mechanisms of assimilation and refinement. Here, we describe an automation-enabled large-scale experiment wherein Escherichia coli strains were evolved in parallel after replacement of the genes pgi or tpiA with orthologous DNA from donor species spanning all domains of life, from humans to hyperthermophilic archaea. Via analysis of hundreds of clones evolved for 50,000+ cumulative generations across dozens of independent lineages, we show that orthogene-upregulating mutations can completely mitigate fitness defects that result from initial non-functionality, with coding sequence changes unnecessary. Gene target, donor species and genomic location of the swap all influenced outcomes‚Äîboth the nature of adaptive mutations (often synonymous) and the frequency with which strains successfully evolved to assimilate the foreign DNA. Additionally, time series DNA sequencing and replay evolution experiments revealed transient copy number expansions, the contingency of lineage outcome on first-step mutations and the ability for strains to escape from suboptimal local fitness maxima. Overall, this study establishes the influence of various DNA and protein features on cross-species genetic interchangeability and evolutionary outcomes, with implications for both horizontal gene transfer and rational strain design. ¬© 2020, The Author(s), under exclusive licence to Springer Nature Limited.</t>
  </si>
  <si>
    <t>Synthetic cross-phyla gene replacement and evolutionary assimilation of major enzymes</t>
  </si>
  <si>
    <t>&lt;1200 or 50000</t>
  </si>
  <si>
    <t>Leyn S.A.; Zlamal J.E.; Kurnasov O.V.; Li X.; Elane M.; Myjak L.; Godzik M.; de Crecy A.; Garcia-Alcalde F.; Ebeling M.; Osterman A.L.</t>
  </si>
  <si>
    <t>10.1099/MGEN.0.000553</t>
  </si>
  <si>
    <t>Understanding the dynamics and mechanisms of acquired drug resistance across major classes of antibiotics and bacterial pathogens is of critical importance for the optimization of current anti-infective therapies and the development of novel ones. To systematically address this challenge, we developed a workflow combining experimental evolution in a morbidostat continuous culturing device with deep genomic sequencing of population samples collected in time series. This approach was applied to the experimental evolution of six populations of Escherichia coli BW25113 towards acquiring resistance to triclosan (TCS), an antibacterial agent in various consumer products. This study revealed the rapid emergence and expansion (up to 100% in each culture within 4 days) of missense mutations in the fabI gene, encoding enoyl-acyl carrier protein reductase, the known TCS molecular target. A follow-up analysis of isolated clones showed that distinct amino acid substitutions increased the drug IC90 in a 3‚Äì16-fold range, reflecting their proximity to the TCS-binding site. In contrast to other antibiotics, efflux-upregulating mutations occurred only rarely and with low abundance. Mutations in several other genes were detected at an earlier stage of evolution. Most notably, three distinct amino acid substitutions were mapped in the C-terminal periplasmic domain of CadC protein, an acid stress-responsive transcriptional regulator. While these mutations do not confer robust TCS resistance, they appear to play a certain, yet unknown, role in adaptation to relatively low drug pressure. Overall, the observed evolutionary trajectories suggest that the FabI enzyme is the sole target of TCS (at least up to the ~50 ¬µm level), and amino acid substitutions in the TCS-binding site represent the main mechanism of robust TCS resistance in E. coli. This model study illustrates the potential utility of the established morbidostat-based approach for uncovering resistance mechanisms and target identification for novel drug candidates with yet unknown mechanisms of action. ¬© 2021 The Authors.</t>
  </si>
  <si>
    <t>Experimental evolution in morbidostat reveals converging genomic trajectories on the path to triclosan resistance</t>
  </si>
  <si>
    <t>Disagreement</t>
  </si>
  <si>
    <t>Guo, Yanqing; Chen, Xiaotian; Wu, Yuanyuan; Zhang, Lu; Cheng, Jimin; Wei, Gehong; Lin, Yanbing</t>
  </si>
  <si>
    <t>10.1016/j.scitotenv.2018.04.171</t>
  </si>
  <si>
    <t>Natural revegetation of a semiarid habitat alters taxonomic and functional diversity of soil microbial communities</t>
  </si>
  <si>
    <t>Hwang, Yunha; Girguis, Peter R.</t>
  </si>
  <si>
    <t>10.1128/msystems.01477-21</t>
  </si>
  <si>
    <t>Differentiated Evolutionary Strategies of Genetic Diversification in Atlantic and Pacific Thaumarchaeal Populations</t>
  </si>
  <si>
    <t>2 or 1</t>
  </si>
  <si>
    <t>Forecasting of phenotypic and genetic outcomes of experimental evolution in Pseudomonas protegens</t>
  </si>
  <si>
    <t>Maddamsetti, Rohan; Grant, Nkrumah A.</t>
  </si>
  <si>
    <t>10.1093/gbe/evaa178</t>
  </si>
  <si>
    <t>Divergent Evolution of Mutation Rates and Biases in the Long-Term Evolution Experiment with &lt;i&gt;Escherichia coli&lt;/i&gt;</t>
  </si>
  <si>
    <t>Mende, Daniel R.; Boeuf, Dominique; DeLong, Edward F.</t>
  </si>
  <si>
    <t>10.3389/fmicb.2019.02273</t>
  </si>
  <si>
    <t>Marine microbial communities are responsible for many important ecosystem processes in the oceans. Their variability across time and depths is well recognized, but mostly at a coarse-grained taxonomic resolution. To gain a deeper perspective on ecological patterns of bacterioplankton diversity in the North Pacific Subtropical Gyre, we characterized bacterioplankton communities throughout the water column at a fine-grained taxonomic level with a focus on temporally persistent (core) populations. Considerable intra-clade microdiversity was evident in virtually every microbial clade examined. While some of the most abundant populations comprised only a small fraction of the intra-clade microdiversity, they formed a temporally persistent core within a more diverse array of less abundant ephemeral populations. The depth-stratified population structure within many phylogenetically disparate clades suggested that ecotypic variation was the rule among most planktonic bacterial and archaeal lineages. Our results suggested that the abundant, persistent core populations comprised the bulk of the biomass within any given clade. As such, we postulate that these core populations are largely responsible for microbially driven ecosystem processes, and so represent ideal targets for elucidating key microbial processes in the open-ocean water column.</t>
  </si>
  <si>
    <t>Persistent Core Populations Shape the Microbiome Throughout the Water Column in the North Pacific Subtropical Gyre</t>
  </si>
  <si>
    <t>1.33 or 1</t>
  </si>
  <si>
    <t>Tao, Bilin; Li, Zhongqi; Wang, Yuting; Wu, Jizhou; Shi, Xinling; Shi, Jinyan; Liu, Qiao; Wang, Jianming</t>
  </si>
  <si>
    <t>10.1016/j.envres.2023.115695</t>
  </si>
  <si>
    <t>Environment pollutants exposure affects the endogenous activation of within-host &lt;i&gt;Mycobacterium tuberculosis&lt;/i&gt;</t>
  </si>
  <si>
    <t>host-pathogen, anthropogenic</t>
  </si>
  <si>
    <t>1 or 1.666666667</t>
  </si>
  <si>
    <t>Chaar M.E.; Khoury Y.; Douglas G.M.; Kazzi S.E.; Jisr T.; Soussi S.; Merhi G.; Moghnieh R.A.; Shapiro B.J.</t>
  </si>
  <si>
    <t>10.1128/spectrum.03128-23</t>
  </si>
  <si>
    <t>Colonization with multidrug-resistant Escherichia coli strains causes a substantial health burden in hospitalized patients. We performed a longitudinal genomics study to investigate the colonization of resistant E. coli strains in critically ill patients and to identify evolutionary changes and strain replacement events within patients. Patients were admitted to the intensive care unit and hematology wards at a major hospital in Lebanon. Perianal swabs were collected from participants on admission and during hospitalization, which were screened for extended-spectrum beta-lactamases and carbapenem-resistant Enterobacterales. We performed whole-genome sequencing and analysis on E. coli strains isolated from patients at multiple time points. The E. coli isolates were genetically diverse, with 11 sequence types (STs) identified among 22 isolates sequenced. Five patients were colonized by E. coli sequence type 131 (ST131)-encoding CTX-M-27, an emerging clone not previously observed in clinical samples from Lebanon. Among the eight patients whose resident E. coli strains were tracked over time, five harbored the same E. coli strain with relatively few mutations over the 5 to 10 days of hospitalization. The other three patients were colonized by different E. coli strains over time. Our study provides evidence of strain diversity within patients during their hospitalization. While strains varied in their antimicrobial resistance profiles, the number of resistance genes did not increase over time. We also show that ST131-encoding CTX-M-27, which appears to be emerging as a globally important multidrug-resistant E. coli strain, is also prevalent among critical care patients and deserves further monitoring. IMPORTANCE Understanding the evolution of bacteria over time in hospitalized patients is of utmost significance in the field of infectious diseases. While numerous studies have surveyed genetic diversity and resistance mechanisms in nosocomial infections, time series of within-patient dynamics are rare, and high-income countries are over-represented, leaving low- and middle-income countries understudied. Our study aims to bridge these research gaps by conducting a longitudinal survey of critically ill patients in Lebanon. This allowed us to track Escherichia coli evolution and strain replacements within individual patients over extended periods. Through whole-genome sequencing, we found extensive strain diversity, including the first evidence of the emerging E. coli sequence type 131 clone encoding the CTX-M-27 beta-lactamase in a clinical sample from Lebanon, as well as likely strain replacement events during hospitalization. Copyright ¬© 2024 El Chaar et al.</t>
  </si>
  <si>
    <t>Longitudinal genomic surveillance of multidrug-resistant Escherichia coli carriage in critical care patients</t>
  </si>
  <si>
    <t>host-pathogen</t>
  </si>
  <si>
    <t>0.5 or 0.020547945</t>
  </si>
  <si>
    <t>Qi P.; Sun D.; Zhang G.; Li D.; Wu T.; Li Y.</t>
  </si>
  <si>
    <t>10.1016/j.watres.2022.118556</t>
  </si>
  <si>
    <t>Biological souring (producing sulfide) is a global challenge facing anaerobic water bodies, especially the oil reservoir fluids. Nitrate injection has demonstrated great potential in souring control, and dissimilatory nitrate reduction to ammonium (DNRA) bacteria was proposed to play crucial roles in the process. How to durably control souring with nitrate amendment, however, remains undiscovered. Herein, Gordonia sp. TD-4, a DNRA-driven sulfide-oxidizing bacterium, was used to elucidate the effects of bio-augmentation with DNRA bacteria on the durability of nitrate-mediated souring control. The results revealed that nitrate amendment combined with bio-augmentation with TD-4 after souring could effectively control souring and enhance the durability of nitrate-mediated souring control, while nitrate amendment before souring failed to persistently control souring. Nitrate amendment before and after souring resulted in different evolution dynamics of nitrate-reducing bacteria. Denitrifying bacteria were enriched in reactors amended with nitrate before souring or in dissolved sulfide exhausted reactors amended with nitrate after souring. The heterotrophic denitrifying activity of denitrifying bacteria, however, decreased the durability of nitrate-mediated souring control. Comparative and functional genomics analysis identified potential niche adaptation mechanisms (autotrophic and heterotrophic nitrate/nitrite reduction, including DNRA and denitrification) of predominant SRB in nitrate-amended environments, which were responsible for the rapid resumption of sulfide accumulation after the depletion of nitrate and nitrite. Pulsed injection of nitrate combined with bio-augmentation with DNRA-driven sulfide-oxidizing bacteria was proposed as a potential method to enhance the durability of nitrate-mediated souring control. The findings were innovatively applied to simultaneous bio-demulsification and souring control of emulsified and sour produced water from the petroleum industry. ¬© 2022</t>
  </si>
  <si>
    <t>Bio-augmentation with dissimilatory nitrate reduction to ammonium (DNRA) driven sulfide-oxidizing bacteria enhances the durability of nitrate-mediated souring control</t>
  </si>
  <si>
    <t>0.03561644 or 0.057534247</t>
  </si>
  <si>
    <t>Maddamsetti R.</t>
  </si>
  <si>
    <t>10.1093/gbe/evac114</t>
  </si>
  <si>
    <t>Bacteria, Archaea, and Eukarya all share a common set of metabolic reactions. This implies that the function and topology of central metabolism has been evolving under purifying selection over deep time. Central metabolism may similarly evolve under purifying selection during long-term evolution experiments, although it is unclear how long such experiments would have to run (decades, centuries, millennia) before signs of purifying selection on metabolism appear. I hypothesized that central and superessential metabolic enzymes would show evidence of purifying selection in the long-term evolution experiment with Escherichia coli (LTEE). I also hypothesized that enzymes that specialize on single substrates would show stronger evidence of purifying selection in the LTEE than generalist enzymes that catalyze multiple reactions. I tested these hypotheses by analyzing metagenomic time series covering 62,750 generations of the LTEE. I find mixed support for these hypotheses, because the observed patterns of purifying selection are idiosyncratic and population-specific. To explain this finding, I propose the Jenga hypothesis, named after a children's game in which blocks are removed from a tower until it falls. The Jenga hypothesis postulates that loss-of-function mutations degrade costly, redundant, and non-essential metabolic functions. Replicate populations can therefore follow idiosyncratic trajectories of lost redundancies, despite purifying selection on overall function. I tested the Jenga hypothesis by simulating the evolution of 1,000 minimal genomes under strong purifying selection. As predicted, the minimal genomes converge to different metabolic networks. Strikingly, the core genes common to all 1,000 minimal genomes show consistent signatures of purifying selection in the LTEE.  ¬© 2022 The Author(s). Published by Oxford University Press on behalf of Society for Molecular Biology and Evolution.</t>
  </si>
  <si>
    <t>Idiosyncratic Purifying Selection on Metabolic Enzymes in the Long-Term Evolution Experiment with Escherichia coli</t>
  </si>
  <si>
    <t>Guzm√°n G.I.; Sandberg T.E.; LaCroix R.A.; Nyerges √Å.; Papp H.; de Raad M.; King Z.A.; Hefner Y.; Northen T.R.; Notebaart R.A.; P√°l C.; Palsson B.O.; Papp B.; Feist A.M.</t>
  </si>
  <si>
    <t>10.15252/msb.20188462</t>
  </si>
  <si>
    <t>Evidence suggests that novel enzyme functions evolved from low-level promiscuous activities in ancestral enzymes. Yet, the evolutionary dynamics and physiological mechanisms of how such side activities contribute to systems-level adaptations are not well characterized. Furthermore, it remains untested whether knowledge of an organism's promiscuous reaction set, or underground metabolism, can aid in forecasting the genetic basis of metabolic adaptations. Here, we employ a computational model of underground metabolism and laboratory evolution experiments to examine the role of enzyme promiscuity in the acquisition and optimization of growth on predicted non-native substrates in Escherichia coli K-12 MG1655. After as few as approximately 20 generations, evolved populations repeatedly acquired the capacity to grow on five predicted non-native substrates‚ÄîD-lyxose, D-2-deoxyribose, D-arabinose, m-tartrate, and monomethyl succinate. Altered promiscuous activities were shown to be directly involved in establishing high-efficiency pathways. Structural mutations shifted enzyme substrate turnover rates toward the new substrate while retaining a preference for the primary substrate. Finally, genes underlying the phenotypic innovations were accurately predicted by genome-scale model simulations of metabolism with enzyme promiscuity. ¬© 2019 The Authors. Published under the terms of the CC BY 4.0 license</t>
  </si>
  <si>
    <t>Enzyme promiscuity shapes adaptation to novel growth substrates</t>
  </si>
  <si>
    <t>350 or 20</t>
  </si>
  <si>
    <t>Yen P.; Papin J.A.</t>
  </si>
  <si>
    <t>10.1371/journal.pbio.2001586</t>
  </si>
  <si>
    <t>Antibiotic regimens often include the sequential changing of drugs to limit the development and evolution of resistance of bacterial pathogens. It remains unclear how history of adaptation to one antibiotic can influence the resistance profiles when bacteria subsequently adapt to a different antibiotic. Here, we experimentally evolved Pseudomonas aeruginosa to six 2-drug sequences. We observed drug order‚Äìspecific effects, whereby adaptation to the first drug can limit the rate of subsequent adaptation to the second drug, adaptation to the second drug can restore susceptibility to the first drug, or final resistance levels depend on the order of the 2-drug sequence. These findings demonstrate how resistance not only depends on the current drug regimen but also the history of past regimens. These order-specific effects may allow for rational forecasting of the evolutionary dynamics of bacteria given knowledge of past adaptations and provide support for the need to consider the history of past drug exposure when designing strategies to mitigate resistance and combat bacterial infections. ¬© 2017 Yen, Papin.</t>
  </si>
  <si>
    <t>History of antibiotic adaptation influences microbial evolutionary dynamics during subsequent treatment</t>
  </si>
  <si>
    <t>0.05479452 or 0.109589041</t>
  </si>
  <si>
    <t>180 or 960</t>
  </si>
  <si>
    <t>Wang H.; Feng Y.; Lu H.</t>
  </si>
  <si>
    <t>10.1021/acs.est.2c00793</t>
  </si>
  <si>
    <t>Antibiotics exert selective pressures on clinically relevant antibiotic resistance. It is critical to understand how antibiotic resistance evolves in environmental microbes exposed to subinhibitory concentrations of antibiotics and whether evolutionary dynamics and emergence of resistance are predictable. In this study, Comamonas testosteroni isolated from wastewater activated sludge were subcultured in a medium containing 10 ng/mL cefepime for 40 days (‚àº300 generations). Stepwise mutations were accumulated, leading to an ultimate 200-fold increase in the minimum inhibitory concentration (MIC) of cefepime. Early stage mutation in DNA polymerase-encoding gene dnaE2 played an important role in antibiotic resistance evolution. Diverse resistance mechanisms were employed and validated experimentally, including increased efflux, biofilm formation, reduced antibiotic uptake, and drug inactivation. The cefepime minimal selective concentrations (MSCs) and relative fitness of susceptible, intermediate, and resistant mutants were determined. Agent-based modeling of the modified Moran process enabled simulations of resistance evolution and predictions of the emergence time and frequency of resistant mutants. The unraveled cefepime resistance mechanisms could be employed by broader bacteria, and the newly developed model is applicable to the predictions of general resistance evolution. The improved knowledge facilitates the assessment, prediction, and mitigation of antibiotic resistance progression in antibiotic-polluted environments.  ¬© 2022 American Chemical Society.</t>
  </si>
  <si>
    <t>Low-Level Cefepime Exposure Induces High-Level Resistance in Environmental Bacteria: Molecular Mechanism and Evolutionary Dynamics</t>
  </si>
  <si>
    <t>0.02739726 or 0.109589041</t>
  </si>
  <si>
    <t>66.4 or 300</t>
  </si>
  <si>
    <t>Folkvardsen, Dorte Bek; Norman, Anders; Andersen, Ase Bengard; Rasmussen, Erik Michael; Jelsbak, Lars; Lillebaek, Troels</t>
  </si>
  <si>
    <t>10.1093/infdis/jix298</t>
  </si>
  <si>
    <t>Genomic Epidemiology of a Major &lt;i&gt;Mycobacterium tuberculosis&lt;/i&gt; Outbreak: Retrospective Cohort Study in a Low-Incidence Setting Using Sparse Time-Series Sampling</t>
  </si>
  <si>
    <t>Fujita, Hiroaki; Ushio, Masayuki; Suzuki, Kenta; Abe, Masato S.; Yamamichi, Masato; Okazaki, Yusuke; Canarini, Alberto; Hayashi, Ibuki; Fukushima, Keitaro; Fukuda, Shinji; Kiers, E. Toby; Toju, Hirokazu</t>
  </si>
  <si>
    <t>10.3389/fmicb.2023.1261137</t>
  </si>
  <si>
    <t>Metagenomic analysis of ecological niche overlap and community collapse in microbiome dynamics</t>
  </si>
  <si>
    <t>Wu X.; Zhao S.; Jiang Y.; Xiang X.; Ge L.; Chen Q.; Wang Y.; Vidal J.E.; Yu Y.</t>
  </si>
  <si>
    <t>10.1080/22221751.2022.2040921</t>
  </si>
  <si>
    <t>Pneumococcal pneumonia is one of the main reasons for child death worldwide. Pneumococcal conjugate vaccines (PCVs) are considered the most effective strategy for pneumococcal disease (PD) prevention, but how a pause in PCV vaccination affects the prevalence of PD or the genetic evolution of Streptococcus pneumoniae genetic evolution is unknown. Based on the unique PCV introduction timeline (vaccine unavailable during April 2015-April 2017) in China, we aimed to evaluate the effect of interrupted PCV availability on PD and pneumococcal genome variation. Pneumococcal isolates (n = 386) were collected retrospectively from eight sites in Zhejiang, China from 2009 to 2019 in which 184 pathogenic (isolates from sterile and infection sites) strains were identified. An interrupted time series analysis was conducted to estimate changes in PD and the recombination frequency of whole genome-sequenced strains was estimated via SNP calling. We found that both PD and pneumococcal genome variation were affected by interrupted PCV availability. The proportion (‚àº70%) of vaccine-type pneumococcal LRTI (VT-LRTI) in all LRTI cases decreased to ‚àº30% in the later PCV7 period and rebounded to ‚àº70% in children once PCV7 became unavailable in April 2015 (p = 0.0007). The major clone CC271 strains showed slowed (p = 0.0293) recombination frequency (decreased from 2.82 ¬± 1.16‚Äì0.72 ¬± 0.21) upon PCV removal. Our study illustrated for the first time that VT-LRTI fluctuated upon interrupted vaccine availability in China and causing a decreased of recombination frequency of vaccine types. Promoting a nationwide continuous vaccination programme and strengthening S. pneumoniae molecular epidemiology surveillance are essential for PD prevention. ¬© 2022 The Author(s). Published by Informa UK Limited, trading as Taylor &amp; Francis Group.</t>
  </si>
  <si>
    <t>Effect of pneumococcal conjugate vaccine availability on Streptococcus pneumoniae infections and genetic recombination in Zhejiang, China from 2009 to 2019</t>
  </si>
  <si>
    <t>Pearson T.; Sahl J.W.; Hepp C.M.; Handady K.; Hornstra H.; Vazquez A.J.; Settles E.; Mayo M.; Kaestli M.; Williamson C.H.D.; Price E.P.; Sarovich D.S.; Cook J.M.; Wolken S.R.; Bowen R.A.; Tuanyok A.; Foster J.T.; Drees K.P.; Kidd T.J.; Bell S.C.; Currie B.J.; Keim P.</t>
  </si>
  <si>
    <t>10.1371/journal.ppat.1008298</t>
  </si>
  <si>
    <t>Although acute melioidosis is the most common outcome of Burkholderia pseudomallei infection, we have documented a case, P314, where disease severity lessened with time, and the pathogen evolved towards a commensal relationship with the host. In the current study, we used whole-genome sequencing to monitor this long-term symbiotic relationship to better understand B. pseudomallei persistence in P314's sputum despite intensive initial therapeutic regimens. We collected and sequenced 118 B. pseudomallei isolates from P314's airways over a &gt;16-year period, and also sampled the patient's home environment, recovering six closely related B. pseudomallei isolates from the household water system. Using comparative genomics, we identified 126 SNPs in the core genome of the 124 isolates or 162 SNPs/indels when the accessory genome was included. The core SNPs were used to construct a phylogenetic tree, which demonstrated a close relationship between environmental and clinical isolates and detailed within-host evolutionary patterns. The phylogeny had little homoplasy, consistent with a strictly clonal mode of genetic inheritance. Repeated sampling revealed evidence of genetic diversification, but frequent extinctions left only one successful lineage through the first four years and two lineages after that. Overall, the evolution of this population is nonadaptive and best explained by genetic drift. However, some genetic and phenotypic changes are consistent with in situ adaptation. Using a mouse model, P314 isolates caused greatly reduced morbidity and mortality compared to the environmental isolates. Additionally, potentially adaptive phenotypes emerged and included differences in the O-antigen, capsular polysaccharide, motility, and colony morphology. The &gt;13-year co-existence of two long-lived lineages presents interesting hypotheses that can be tested in future studies to provide additional insights into selective pressures, niche differentiation, and microbial adaptation. This unusual melioidosis case presents a rare example of the evolutionary progression towards commensalism by a highly virulent pathogen within a single human host. Copyright: ¬© 2020 Pearson et al. This is an open access article distributed under the terms of the Creative Commons Attribution License, which permits unrestricted use, distribution, and reproduction in any medium, provided the original author and source are credited.</t>
  </si>
  <si>
    <t>Pathogen to commensal? Longitudinal within-host population dynamics, evolution, and adaptation during a chronic &gt;16-year Burkholderia pseudomallei infection</t>
  </si>
  <si>
    <t>Hugerth L.W.; Larsson J.; Alneberg J.; Lindh M.V.; Legrand C.; Pinhassi J.; Andersson A.F.</t>
  </si>
  <si>
    <t>10.1186/s13059-015-0834-7</t>
  </si>
  <si>
    <t>Background: Microbes are main drivers of biogeochemical cycles in oceans and lakes. Although the genome is a foundation for understanding the metabolism, ecology and evolution of an organism, few bacterioplankton genomes have been sequenced, partly due to difficulties in cultivating them. Results: We use automatic binning to reconstruct a large number of bacterioplankton genomes from a metagenomic time-series from the Baltic Sea, one of world's largest brackish water bodies. These genomes represent novel species within typical freshwater and marine clades, including clades not previously sequenced. The genomes' seasonal dynamics follow phylogenetic patterns, but with fine-grained lineage-specific variations, reflected in gene-content. Signs of streamlining are evident in most genomes, and estimated genome sizes correlate with abundance variation across filter size fractions. Comparing the genomes with globally distributed metagenomes reveals significant fragment recruitment at high sequence identity from brackish waters in North America, but little from lakes or oceans. This suggests the existence of a global brackish metacommunity whose populations diverged from freshwater and marine relatives over 100,000 years ago, long before the Baltic Sea was formed (8000 years ago). This markedly contrasts to most Baltic Sea multicellular organisms, which are locally adapted populations of freshwater or marine counterparts. Conclusions: We describe the gene content, temporal dynamics and biogeography of a large set of new bacterioplankton genomes assembled from metagenomes. We propose that brackish environments exert such strong selection that lineages adapted to them flourish globally with limited influence from surrounding aquatic communities. ¬© 2015 Hugerth et al.</t>
  </si>
  <si>
    <t>Metagenome-assembled genomes uncover a global brackish microbiome</t>
  </si>
  <si>
    <t>0.83333333 or 0.5</t>
  </si>
  <si>
    <t>Piel, Damien; Bruto, Maxime; Labreuche, Yannick; Blanquart, Francois; Goudenege, David; Barcia-Cruz, Ruben; Chenivesse, Sabine; Le Panse, Sophie; James, Adele; Dubert, Javier; Petton, Bruno; Lieberman, Erica; Wegner, K. Mathias; Hussain, Fatima A.; Kauffman, Kathryn M.; Polz, Martin F.; Bikard, David; Gandon, Sylvain; Rocha, Eduardo P. C.; Le Roux, Frederique</t>
  </si>
  <si>
    <t>10.1038/s41564-022-01157-1</t>
  </si>
  <si>
    <t>Coevolution between bacteriophages (phages) and their bacterial hosts occurs through changes in resistance and counter-resistance mechanisms. To assess phage–host evolution in wild populations, we isolated 195 Vibrio crassostreae strains and 243 vibriophages during a 5-month time series from an oyster farm and combined these isolates with existing V. crassostreae and phage isolates. Cross-infection studies of 81,926 host–phage pairs delineated a modular network where phages are best at infecting co-occurring hosts, indicating local adaptation. Successful propagation of phage is restricted by the ability to adsorb to closely related bacteria and further constrained by strain-specific defence systems. These defences are highly diverse and predominantly located on mobile genetic elements, and multiple defences are active within a single genome. We further show that epigenetic and genomic modifications enable phage to adapt to bacterial defences and alter host range. Our findings reveal that the evolution of bacterial defences and phage counter-defences is underpinned by frequent genetic exchanges with, and between, mobile genetic elements.</t>
  </si>
  <si>
    <t>Phage-host coevolution in natural populations</t>
  </si>
  <si>
    <t>bacteria/virus</t>
  </si>
  <si>
    <t>Lynd A.; Weetman D.; Barbosa S.; Egyir Yawson A.; Mitchell S.; Pinto J.; Hastings I.; Donnelly M.J.</t>
  </si>
  <si>
    <t>10.1093/molbev/msq002</t>
  </si>
  <si>
    <t>Alleles subject to strong, recent positive selection will be swept toward fixation together with contiguous sections of the genome. Whether the genomic signatures of such selection will be readily detectable in outbred wild populations is unclear. In this study, we employ haplotype diversity analysis to examine evidence for selective sweeps around knockdown resistance (kdr) mutations associated with resistance to dichlorodiphenyltrichloroethane and pyrethroid insecticides in the mosquito Anopheles gambiae. Both kdr mutations have significantly lower haplotype diversity than the wild-type (nonresistant) allele, with kdr L1014F showing the most pronounced footprint of selection. We complement these data with a time series of collections showing that the L1014F allele has increased in frequency from 0.05 to 0.54 in 5 years, consistent with a maximum likelihood-fitted selection coefficient of 0.16 and a dominance coefficient of 0.25. Our data show that strong, recent positive selective events, such as those caused by insecticide resistance, can be identified in wild insect populations. ¬© 2010 The Author. Published by Oxford University Press on behalf of the Society for Molecular Biology and Evolution. All rights reserved.</t>
  </si>
  <si>
    <t>Field, genetic, and modeling approaches show strong positive selection acting upon an insecticide resistance mutation in anopheles gambiae s.s.</t>
  </si>
  <si>
    <t>invertebrate</t>
  </si>
  <si>
    <t>pesticide</t>
  </si>
  <si>
    <t>reduced rep</t>
  </si>
  <si>
    <t>Franssen S.U.; Nolte V.; Tobler R.; Schlotterer C.</t>
  </si>
  <si>
    <t>10.1093/molbev/msu320</t>
  </si>
  <si>
    <t>Whole-genome resequencing of experimental populations evolving under a specific selection regime has become a popular approach to determine genotype-phenotype maps and understand adaptation to new environments. Despite its conceptual appeal and success in identifying some causative genes, it has become apparent that many studies suffer from an excess of candidate loci. Several explanations have been proposed for this phenomenon, but it is clear that information about the linkage structure during such experiments is needed. Until now only Pool-Seq (whole-genome sequencing of pools of individuals) data were available, which do not provide sufficient information about the correlation between linked sites. We address this problem in two complementary analyses of three replicate Drosophila melanogaster populations evolving to a new hot temperature environment for almost 70 generations. In the first analysis, we sequenced 58 haploid genomes from the founder population and evolved flies at generation 67. We show that during the experiment linkage disequilibrium (LD) increased almost uniformly over much greater distances than typically seen in Drosophila. In the second analysis, Pool-Seq time series data of the three replicates were combined with haplotype information from the founder population to follow blocks of initial haplotypes over time. We identified 17 selected haplotype-blocks that started at low frequencies in the base population and increased in frequency during the experiment. The size of these haplotype-blocks ranged from 0.082 to 4.01 Mb. Moreover, between 42% and 46% of the top candidate single nucleotide polymorphisms from the comparison of founder and evolved populations fell into the genomic region covered by the haplotype-blocks. We conclude that LD in such rising haplotype-blocks results in long range hitchhiking over multiple kilobase-sized regions. LD in such haplotype-blocks is therefore a major factor contributing to an excess of candidate loci. Although modifications of the experimental design may help to reduce the hitchhiking effect and allow for more precise mapping of causative variants, we also note that such haplotype-blocks might be well suited to study the dynamics of selected genomic regions during experimental evolution studies. ¬© The Author 2014. Published by Oxford University Press on behalf of the Society for Molecular Biology and Evolution.</t>
  </si>
  <si>
    <t>Patterns of linkage disequilibrium and long range hitchhiking in evolving experimental drosophila melanogaster populations</t>
  </si>
  <si>
    <t>Gauthier, Jeremy; Pajkovic, Mila; Neuenschwander, Samuel; Kaila, Lauri; Schmid, Sarah; Orlando, Ludovic; Alvarez, Nadir</t>
  </si>
  <si>
    <t>10.1111/1755-0998.13167</t>
  </si>
  <si>
    <t>Erosion of biodiversity generated by anthropogenic activities has been studied for decades and in many areas at the species level, using taxa monitoring. In contrast, genetic erosion within species has rarely been tracked, and is often studied by inferring past population dynamics from contemporaneous estimators. An alternative to such inferences is the direct examination of past genes, by analysing museum collection specimens. While providing direct access to genetic variation over time, historical DNA is usually not optimally preserved, and it is necessary to apply genotyping methods based on hybridization‐capture to unravel past genetic variation. In this study, we apply such a method (i.e., HyRAD), to large time series of two butterfly species in Finland, and present a new bioinformatic pipeline, namely PopHyRAD, that standardizes and optimizes the analysis of HyRAD data at the within‐species level. In the localities for which the data retrieved have sufficient power to accurately examine genetic dynamics through time, we show that genetic erosion has increased across the last 100 years, as revealed by signatures of allele extinctions and heterozygosity decreases, despite local variations. In one of the two butterflies (Erebia embla), isolation by distance also increased through time, revealing the effect of greater habitat fragmentation over time.</t>
  </si>
  <si>
    <t>Museomics identifies genetic erosion in two butterfly species across the 20th century in Finland</t>
  </si>
  <si>
    <t>anthropogenic</t>
  </si>
  <si>
    <t>50-100</t>
  </si>
  <si>
    <t>Langm√ºller A.M.; Schl√∂tterer C.</t>
  </si>
  <si>
    <t>10.1111/mec.15579</t>
  </si>
  <si>
    <t>Experimental evolution is becoming a popular approach to study the genomic selection response of evolving populations. Computer simulation studies suggest that the accuracy of the signature increases with the duration of the experiment. Since some assumptions of the computer simulations may be violated, it is important to scrutinize the influence of the experimental duration with real data. Here, we use a highly replicated Evolve and Resequence study in Drosophila simulans to compare the selection targets inferred at different time points. At each time point, approximately the same number of SNPs deviates from neutral expectations, but only 10% of the selected haplotype blocks identified from the full data set can be detected after 20 generations. Those haplotype blocks that emerge already after 20 generations differ from the others by being strongly selected at the beginning of the experiment and display a more parallel selection response. Consistent with previous computer simulations, our results demonstrate that only Evolve and Resequence experiments with a sufficient number of generations can characterize complex adaptive architectures. ¬© 2020 The Authors. Molecular Ecology published by John Wiley &amp; Sons Ltd</t>
  </si>
  <si>
    <t>Low concordance of short-term and long-term selection responses in experimental Drosophila populations</t>
  </si>
  <si>
    <t>Pfenninger M.; Foucault Q.; Waldvogel A.-M.; Feldmeyer B.</t>
  </si>
  <si>
    <t>10.1111/mec.16748</t>
  </si>
  <si>
    <t>Natural populations experience continuous and often transient changes of environmental conditions. These in turn may result in fluctuating selection pressures leading to variable demographic and evolutionary population responses. Rapid adaptation as short-term response to a sudden environmental change has in several cases been attributed to polygenic traits, but the underlying genomic dynamics and architecture are poorly understood. In this study, we took advantage of a natural experiment in an insect population of the non-biting midge Chironomus riparius by monitoring genome-wide allele frequencies before and after a cold snap event. Whole genome pooled sequencing of time series samples revealed 10 selected haplotypes carrying ancient polymorphisms, partially with signatures of balancing selection. By constantly cold exposing genetically variable individuals in the laboratory, we could demonstrate with whole genome resequencing (i) that among the survivors, the same alleles rose in frequency as in the wild, and (ii) that the identified variants additively predicted fitness (survival time) of its bearers. Finally, by simultaneously sequencing the genome and the transcriptome of cold exposed individuals we could tentatively link some of the selected SNPs to the cis- and trans-regulation of genes and pathways known to be involved in cold response of insects, such as cytochrome P450 and fatty acid metabolism. Altogether, our results shed light on the strength and speed of selection in natural populations and the genomic architecture of its underlying polygenic trait. Population genomic time series data thus appear as promising tool for measuring the selective tracking of fluctuating selection in natural populations. ¬© 2022 The Authors. Molecular Ecology published by John Wiley &amp; Sons Ltd.</t>
  </si>
  <si>
    <t>Selective effects of a short transient environmental fluctuation on a natural population</t>
  </si>
  <si>
    <t>0.5 or 0.58333333</t>
  </si>
  <si>
    <t>Genomic time-series data show that gene flow maintains high genetic diversity despite substantial genetic drift in a butterfly species</t>
  </si>
  <si>
    <t>4 or 5</t>
  </si>
  <si>
    <t>Seabra, Sofia G.; Fragata, Ines; Antunes, Marta A.; Faria, Goncalo S.; Santos, Marta A.; Sousa, Vitor C.; Simoes, Pedro; Matos, Margarida</t>
  </si>
  <si>
    <t>10.1093/molbev/msx247</t>
  </si>
  <si>
    <t>Different Genomic Changes Underlie Adaptive Evolution in Populations of Contrasting History</t>
  </si>
  <si>
    <t>Pfenninger, Markus; Foucault, Quentin</t>
  </si>
  <si>
    <t>10.1093/icb/icac098</t>
  </si>
  <si>
    <t>Population Genomic Time Series Data of a Natural Population Suggests Adaptive Tracking of Fluctuating Environmental Changes</t>
  </si>
  <si>
    <t>poolseq</t>
  </si>
  <si>
    <t>Barata C.; Snook R.R.; Ritchie M.G.; Kosiol C.</t>
  </si>
  <si>
    <t>10.1093/gbe/evad113</t>
  </si>
  <si>
    <t>Experimental evolution studies are powerful approaches to examine the evolutionary history of lab populations. Such studies have shed light on how selection changes phenotypes and genotypes. Most of these studies have not examined the time course of adaptation under sexual selection manipulation, by resequencing the populations' genomes at multiple time points. Here, we analyze allele frequency trajectories in Drosophila pseudoobscura where we altered their sexual selection regime for 200 generations and sequenced pooled populations at 5 time points. The intensity of sexual selection was either relaxed in monogamous populations (M) or elevated in polyandrous lines (E). We present a comprehensive study of how selection alters population genetics parameters at the chromosome and gene level. We investigate differences in the effective population size - Ne - between the treatments, and perform a genome-wide scan to identify signatures of selection from the time-series data. We found genomic signatures of adaptation to both regimes in D. pseudoobscura. There are more significant variants in E lines as expected from stronger sexual selection. However, we found that the response on the X chromosome was substantial in both treatments, more pronounced in E and restricted to the more recently sex-linked chromosome arm XR in M. In the first generations of experimental evolution, we estimate Ne to be lower on the X in E lines, which might indicate a swift adaptive response at the onset of selection. Additionally, the third chromosome was affected by elevated polyandry whereby its distal end harbors a region showing a strong signal of adaptive evolution especially in E lines.  ¬© 2023 The Author(s). Published by Oxford University Press on behalf of Society for Molecular Biology and Evolution.</t>
  </si>
  <si>
    <t>Selection on the Fly: Short-Term Adaptation to an Altered Sexual Selection Regime in Drosophila pseudoobscura</t>
  </si>
  <si>
    <t>Strader, Marie E.; Kozal, Logan C.; Leach, Terence S.; Wong, Juliet M.; Chamorro, Jannine D.; Housh, Madeline J.; Hofmann, Gretchen E.</t>
  </si>
  <si>
    <t>10.3389/fmars.2020.00205</t>
  </si>
  <si>
    <t>Gene expression plasticity can confer physiological plasticity in response to the environment. However, whether epigenetic marks contribute to the dynamics of gene expression is still not well described in most marine invertebrates. Here, we explored the extent and molecular basis of intra- and intergenerational plasticity in the purple sea urchin, Strongylocentrotus purpuratus, by examining relationships between changes in DNA methylation, transcription, and embryo spicule length. Adult urchins were conditioned in the lab for 4 months to treatments that represent upwelling (∼1200 μatm pCO2, 13°C) and non-upwelling conditions (∼500 μatm pCO2, 17°C). Embryos spawned from conditioned adults were reared in either the same adult treatment or the reciprocal condition. Maternal conditioning resulted in significantly differentially methylated CpG sites and differential gene expression in embryos, despite no evidence of maternal effects on embryo spicule length. In contrast, conditions experienced during development resulted in significant differences in embryo spicule length. Intragenerational plasticity in spicule length was strongly correlated to transcriptomic plasticity, despite low levels of intragenerational plasticity in CpG methylation. We find plasticity in DNA methylation and gene expression in response to different maternal environments and these changes have similarities across broad functional groups of genes; yet exhibit little overlap on a gene-by-gene basis. Our results suggest that different forms of environmentally induced plasticity are observable across different time scales and that DNA methylation dynamics may be uncoupled from fast transcriptional responses to the environment and whole organism traits. Overall, this study illuminates the extent to which environmental differences can induce both intra- and intergenerational phenotypic plasticity in a common kelp forest herbivore.</t>
  </si>
  <si>
    <t>Examining the Role of DNA Methylation in Transcriptomic Plasticity of Early Stage Sea Urchins: Developmental and Maternal Effects in a Kelp Forest Herbivore</t>
  </si>
  <si>
    <t>Mallard, Francois; Nolte, Viola; Tobler, Ray; Kapun, Martin; Schloetterer, Christian</t>
  </si>
  <si>
    <t>10.1186/s13059-018-1503-4</t>
  </si>
  <si>
    <t>A simple genetic basis of adaptation to a novel thermal environment results in complex metabolic rewiring in &lt;i&gt;Drosophila&lt;/i&gt;</t>
  </si>
  <si>
    <t>Iranmehr A.; Stobdan T.; Zhou D.; Zhao H.; Kryazhimskiy S.; Bafna V.; Haddad G.G.</t>
  </si>
  <si>
    <t>10.1038/s41467-021-21281-6</t>
  </si>
  <si>
    <t>To detect the genomic mechanisms underlying evolutionary dynamics of adaptation in sexually reproducing organisms, we analyze multigenerational whole genome sequences of Drosophila melanogaster adapting to extreme O2 conditions over an experiment conducted for nearly two decades. We develop methods to analyze time-series genomics data and predict adaptive mechanisms. Here, we report a remarkable level of synchronicity in both hard and soft selective sweeps in replicate populations as well as the arrival of favorable de novo mutations that constitute a few asynchronized sweeps. We additionally make direct experimental observations of rare recombination events that combine multiple alleles on to a¬†single, better-adapted haplotype. Based on the analyses of the genes in genomic intervals, we provide a deeper insight into the mechanisms of genome adaptation that allow complex organisms to survive harsh environments. ¬© 2021, The Author(s).</t>
  </si>
  <si>
    <t>Multiple mechanisms drive genomic adaptation to extreme O2 levels in Drosophila melanogaster</t>
  </si>
  <si>
    <t>Otte K.A.; Nolte V.; Mallard F.; Schl√∂tterer C.</t>
  </si>
  <si>
    <t>10.1186/s13059-021-02425-9</t>
  </si>
  <si>
    <t>Background: Understanding the genetic architecture of temperature adaptation is key for characterizing and predicting the effect of climate change on natural populations. One particularly promising approach is Evolve and Resequence, which combines advantages of experimental evolution such as time series, replicate populations, and controlled environmental conditions, with whole genome sequencing. Recent analysis of replicate populations from two different Drosophila simulans founder populations, which were adapting to the same novel hot environment, uncovered very different architectures‚Äîeither many selection targets with large heterogeneity among replicates or fewer selection targets with a consistent response among replicates. Results: Here, we expose the founder population from Portugal to a cold temperature regime. Although almost no selection targets are shared between the hot and cold selection regime, the adaptive architecture was similar. We identify a moderate number of targets under strong selection (19 selection targets, mean selection coefficient = 0.072) and parallel responses in the cold evolved replicates. This similarity across different environments indicates that the adaptive architecture depends more on the ancestry of the founder population than the specific selection regime. Conclusions: These observations will have broad implications for the correct interpretation of the genomic responses to a changing climate in natural populations. ¬© 2021, The Author(s).</t>
  </si>
  <si>
    <t>The genetic architecture of temperature adaptation is shaped by population ancestry and not by selection regime</t>
  </si>
  <si>
    <t>Patin, Nastassia, V; Pratte, Zoe A.; Regensburger, Matthew; Hall, Eric; Glide, Kailen; Dove, Alistair D. M.; Stewart, Frank J.</t>
  </si>
  <si>
    <t>10.1128/AEM.00179-18</t>
  </si>
  <si>
    <t>Microbiome Dynamics in a Large Artificial Seawater Aquarium</t>
  </si>
  <si>
    <t>microbes</t>
  </si>
  <si>
    <t>Pudlo, Nicholas A; Wu, Meng; Erickson, Alison R; Muegge, Brian D; Erickson, Brian K; Pan, Chongle; Gordon, Jeffrey I; Martens, Eric C; Mcnulty, Nathan P; Hettich, Robert L; Henrissat, Bernard</t>
  </si>
  <si>
    <t>Effects of Diet on Resource Utilization by a Model Human Gut Microbiota Containing Bacteroides cellulosilyticus WH2, a Symbiont with an Extensive Glycobiome</t>
  </si>
  <si>
    <t>Valseth, Karoline; Nesbo, Camilla L.; Easterday, W. Ryan; Turner, Wendy C.; Olsen, Jaran S.; Stenseth, Nils Chr.; Haverkamp, Thomas H. A.</t>
  </si>
  <si>
    <t>10.1186/s12866-017-1111-6</t>
  </si>
  <si>
    <t>Anthrax is a globally distributed disease affecting primarily herbivorous mammals. It is caused by the soil-dwelling and spore-forming bacterium Bacillus anthracis. The dormant B. anthracis spores become vegetative after ingestion by grazing mammals. After killing the host, B. anthracis cells return to the soil where they sporulate, completing the lifecycle of the bacterium. Here we present the first study describing temporal microbial soil community changes in Etosha National Park, Namibia, after decomposition of two plains zebra (Equus quagga) anthrax carcasses. To circumvent state-associated-challenges (i.e. vegetative cells/spores) we monitored B. anthracis throughout the period using cultivation, qPCR and shotgun metagenomic sequencing. The combined results suggest that abundance estimation of spore-forming bacteria in their natural habitat by DNA-based approaches alone is insufficient due to poor recovery of DNA from spores. However, our combined approached allowed us to follow B. anthracis population dynamics (vegetative cells and spores) in the soil, along with closely related organisms from the B. cereus group, despite their high sequence similarity. Vegetative B. anthracis abundance peaked early in the time-series and then dropped when cells either sporulated or died. The time-series revealed that after carcass deposition, the typical semi-arid soil community (e.g. Frankiales and Rhizobiales species) becomes temporarily dominated by the orders Bacillales and Pseudomonadales, known to contain plant growth-promoting species. Our work indicates that complementing DNA based approaches with cultivation may give a more complete picture of the ecology of spore forming pathogens. Furthermore, the results suggests that the increased vegetation biomass production found at carcass sites is due to both added nutrients and the proliferation of microbial taxa that can be beneficial for plant growth. Thus, future B. anthracis transmission events at carcass sites may be indirectly facilitated by the recruitment of plant-beneficial bacteria.</t>
  </si>
  <si>
    <t>Temporal dynamics in microbial soil communities at anthrax carcass sites</t>
  </si>
  <si>
    <t>Poyet M.; Groussin M.; Gibbons S.M.; Avila-Pacheco J.; Jiang X.; Kearney S.M.; Perrotta A.R.; Berdy B.; Zhao S.; Lieberman T.D.; Swanson P.K.; Smith M.; Roesemann S.; Alexander J.E.; Rich S.A.; Livny J.; Vlamakis H.; Clish C.; Bullock K.; Deik A.; Scott J.; Pierce K.A.; Xavier R.J.; Alm E.J.</t>
  </si>
  <si>
    <t>10.1038/s41591-019-0559-3</t>
  </si>
  <si>
    <t>Our understanding of how the gut microbiome interacts with its human host has been restrained by limited access to longitudinal datasets to examine stability and dynamics, and by having only a few isolates to test mechanistic hypotheses. Here, we present the Broad Institute-OpenBiome Microbiome Library (BIO-ML), a comprehensive collection of 7,758 gut bacterial isolates paired with 3,632 genome sequences and longitudinal multi-omics data. We show that microbial species maintain stable population sizes within and across humans and that commonly used ‚Äòomics‚Äô survey methods are more reliable when using averages over multiple days of sampling. Variation of gut metabolites within people over time is associated with amino acid levels, and differences across people are associated with differences in bile acids. Finally, we show that genomic diversification can be used to infer eco-evolutionary dynamics and in vivo selection pressures for strains within individuals. The BIO-ML is a unique resource designed to enable hypothesis-driven microbiome research. ¬© 2019, The Author(s), under exclusive licence to Springer Nature America, Inc.</t>
  </si>
  <si>
    <t>A library of human gut bacterial isolates paired with longitudinal multiomics data enables mechanistic microbiome research</t>
  </si>
  <si>
    <t>Retel C.; Kowallik V.; Huang W.; Werner B.; K√ºnzel S.; Becks L.; Feulner P.G.D.</t>
  </si>
  <si>
    <t>10.1126/sciadv.aax0530</t>
  </si>
  <si>
    <t>Species interactions and coevolution are integral to ecological communities, but we lack empirical information on when and how these interactions generate and purge genetic diversity. Using genomic time series data from host-virus experiments, we found that coevolution occurs through consecutive selective sweeps in both species, with temporal consistency across replicates. Sweeps were accompanied by phenotypic change (resistance or infectivity increases) and expansions in population size. In the host, population expansion enabled rapid generation of genetic diversity in accordance with neutral processes. Viral molecular evolution was, in contrast, confined to few genes, all putative targets of selection. This study demonstrates that molecular evolution during species interactions is shaped by both eco-evolutionary feedback dynamics and interspecific differences in how genetic diversity is generated and maintained. Copyright ¬© 2019 The Authors.</t>
  </si>
  <si>
    <t>The feedback between selection and demography shapes genomic diversity during coevolution</t>
  </si>
  <si>
    <t>0.2739726 or 100</t>
  </si>
  <si>
    <t>Sun, Shan; Badgley, Brian D.</t>
  </si>
  <si>
    <t>10.1016/j.soilbio.2019.05.004</t>
  </si>
  <si>
    <t>As important mediators of numerous ecological processes, soil microorganisms play essential roles in the recovery of ecosystems after disturbance. Using next-generation sequencing techniques, microbial taxonomic changes during ecosystem restoration have been widely studied, but data describing microbial community structure alone can be difficult to link to ecosystem processes mediated by microorganisms. Shotgun metagenome sequencing provides a chance to examine changes among thousands of functional genes during the recovery of microbial communities and ecological function. We analyzed 15 soil metagenomes from a chronosequence of mine soils spanning 6–31 years since reforestation along with unmined reference soils. Taxonomic and functional changes indicate a shift from copiotrophic to oligotrophic groups, increasing metabolism of recalcitrant carbon sources and the influence of vegetation. Increases in genes involved in transposable elements, virulence, defense, and stress response suggest more cooperative and competitive interactions among microorganisms with chronosequence age. Within N cycling groups, ammonia and nitrite oxidizing bacteria increased significantly during restoration, but few significant changes were observed in key N-cycle functional genes. The low relative abundances of methanotrophs and methane monooxygenase genes in all reforested soils explains previous observations that methane consumption has not recovered at these sites 31 years after reforestation. This work helps identify possible mechanisms linking the soil microbiome to ecosystem recovery, with a specific focus on N cycling and greenhouse gas emission, to better understand the roles soil microorganisms play in the restoration of ecosystem functions.</t>
  </si>
  <si>
    <t>Changes in microbial functional genes within the soil metagenome during forest ecosystem restoration</t>
  </si>
  <si>
    <t>31 or 25</t>
  </si>
  <si>
    <t>Antunes, Luciana Principal; Martins, Layla Farage; Pereira, Roberta Verciano; Thomas, Andrew Maltez; Barbosa, Deibs; Lemos, Leandro Nascimento; Machado Silva, Gianluca Major; Silva Moura, Livia Maria; Condomitti Epamino, George Willian; Digiampietri, Luciano Antonio; Lombardi, Karen Cristina; Ramos, Patricia Locosque; Quaggio, Ronaldo Bento; Franco de Oliveira, Julio Cezar; Pascon, Renata Castiglioni; da Cruz, Joao Batista; da Silva, Aline Maria; Setubal, Joao Carlos</t>
  </si>
  <si>
    <t>10.1038/srep38915</t>
  </si>
  <si>
    <t>Composting is a promising source of new organisms and thermostable enzymes that may be helpful in environmental management and industrial processes. Here we present results of metagenomic- and metatranscriptomic-based analyses of a large composting operation in the São Paulo Zoo Park. This composting exhibits a sustained thermophilic profile (50 °C to 75 °C), which seems to preclude fungal activity. The main novelty of our study is the combination of time-series sampling with shotgun DNA, 16S rRNA gene amplicon, and metatranscriptome high-throughput sequencing, enabling an unprecedented detailed view of microbial community structure, dynamics, and function in this ecosystem. The time-series data showed that the turning procedure has a strong impact on the compost microbiota, restoring to a certain extent the population profile seen at the beginning of the process; and that lignocellulosic biomass deconstruction occurs synergistically and sequentially, with hemicellulose being degraded preferentially to cellulose and lignin. Moreover, our sequencing data allowed near-complete genome reconstruction of five bacterial species previously found in biomass-degrading environments and of a novel biodegrading bacterial species, likely a new genus in the order Bacillales. The data and analyses provided are a rich source for additional investigations of thermophilic composting microbiology.</t>
  </si>
  <si>
    <t>Microbial community structure and dynamics in thermophilic composting viewed through metagenomics and metatranscriptomics</t>
  </si>
  <si>
    <t>Dyrhage K.; Garcia-Montaner A.; Tamarit D.; Seeger C.; N√§slund K.; Olofsson T.C.; Vasquez A.; Webster M.T.; Andersson S.G.E.</t>
  </si>
  <si>
    <t>10.1093/gbe/evac153</t>
  </si>
  <si>
    <t>The honeybee gut microbiome is thought to be important for bee health, but the role of the individual members is poorly understood. Here, we present closed genomes and associated mobilomes of 102 Apilactobacillus kunkeei isolates obtained from the honey crop (foregut) of honeybees sampled from beehives in Helsingborg in the south of Sweden and from the islands Gotland and √Öland in the Baltic Sea. Each beehive contained a unique composition of isolates and repeated sampling of similar isolates from two beehives in Helsingborg suggests that the bacterial community is stably maintained across bee generations during the summer months. The sampled bacterial population contained an open pan-genome structure with a high genomic density of transposons. A subset of strains affiliated with phylogroup A inhibited growth of the bee pathogen Melissococcus plutonius, all of which contained a 19.5 kb plasmid for the synthesis of the antimicrobial compound kunkecin A, while a subset of phylogroups B and C strains contained a 32.9 kb plasmid for the synthesis of a putative polyketide antibiotic. This study suggests that the mobile gene pool of A. kunkeei plays a key role in pathogen defense in honeybees, providing new insights into the evolutionary dynamics of defensive symbiont populations.  ¬© 2022 The Author(s). Published by Oxford University Press on behalf of Society for Molecular Biology and Evolution.</t>
  </si>
  <si>
    <t>Genome Evolution of a Symbiont Population for Pathogen Defense in Honeybees</t>
  </si>
  <si>
    <t>0.25 or 0.333333333</t>
  </si>
  <si>
    <t>Sinitambirivoutin, Maidie; Nosil, Patrik; Flaxman, Samuel; Feder, Jeffrey; Gompert, Zachariah; Dakos, Vasilis</t>
  </si>
  <si>
    <t>10.1093/evolut/qpad054</t>
  </si>
  <si>
    <t>Early-warning signals of impending speciation</t>
  </si>
  <si>
    <t>simulation</t>
  </si>
  <si>
    <t>s</t>
  </si>
  <si>
    <t>forecasting</t>
  </si>
  <si>
    <t>Barghi, Neda; Schloetterer, Christian</t>
  </si>
  <si>
    <t>10.1093/gbe/evaa073</t>
  </si>
  <si>
    <t>Distinct Patterns of Selective Sweep and Polygenic Adaptation in Evolve and Resequence Studies</t>
  </si>
  <si>
    <t>Benham, Phred M.; Walsh, Jennifer; Bowie, Rauri C. K.</t>
  </si>
  <si>
    <t>10.1111/gcb.17126</t>
  </si>
  <si>
    <t>Combating the current biodiversity crisis requires the accurate documentation of population responses to human-induced ecological change. However, our ability to pinpoint population responses to human activities is often limited to the analysis of populations studied well after the fact. Museum collections preserve a record of population responses to anthropogenic change that can provide critical baseline data on patterns of genetic diversity, connectivity, and population structure prior to the onset of human perturbation. Here, we leverage a spatially replicated time series of specimens to document population genomic responses to the destruction of nearly 90% of coastal habitats occupied by the Savannah sparrow (Passerculus sandwichensis) in California. We sequenced 219 sparrows collected from 1889 to 2017 across the state of California using an exome capture approach. Spatial–temporal analyses of genetic diversity found that the amount of habitat lost was not predictive of genetic diversity loss. Sparrow populations from southern California historically exhibited lower levels of genetic diversity and experienced the most significant temporal declines in genetic diversity. Despite experiencing the greatest levels of habitat loss, we found that genetic diversity in the San Francisco Bay area remained relatively high. This was potentially related to an observed increase in gene flow into the Bay Area from other populations. While gene flow may have minimized genetic diversity declines, we also found that immigration from inland freshwater-adapted populations into tidal marsh populations led to the erosion of divergence at loci associated with tidal marsh adaptation. Shifting patterns of gene flow through time in response to habitat loss may thus contribute to negative fitness consequences and outbreeding depression. Together, our results underscore the importance of tracing the genomic trajectories of multiple populations over time to address issues of fundamental conservation concern.</t>
  </si>
  <si>
    <t>Spatial variation in population genomic responses to over a century of anthropogenic change within a tidal marsh songbird</t>
  </si>
  <si>
    <t>vertebrate</t>
  </si>
  <si>
    <t>D√≠ez-del-Molino D.; Dehasque M.; Chac√≥n-Duque J.C.; Peƒçnerov√° P.; Tikhonov A.; Protopopov A.; Plotnikov V.; Kanellidou F.; Nikolskiy P.; Mortensen P.; Danilov G.K.; Vartanyan S.; Gilbert M.T.P.; Lister A.M.; Heintzman P.D.; van der Valk T.; Dal√©n L.</t>
  </si>
  <si>
    <t>10.1016/j.cub.2023.03.084</t>
  </si>
  <si>
    <t>Ancient genomes provide a tool to investigate the genetic basis of adaptations in extinct organisms. However, the identification of species-specific fixed genetic variants requires the analysis of genomes from multiple individuals. Moreover, the long-term scale of adaptive evolution coupled with the short-term nature of traditional time series data has made it difficult to assess when different adaptations evolved. Here, we analyze 23 woolly mammoth genomes, including one of the oldest known specimens at 700,000 years old, to identify fixed derived non-synonymous mutations unique to the species and to obtain estimates of when these mutations evolved. We find that at the time of its origin, the woolly mammoth had already acquired a broad spectrum of positively selected genes, including ones associated with hair and skin development, fat storage and metabolism, and immune system function. Our results also suggest that these phenotypes continued to evolve during the last 700,000 years, but through positive selection on different sets of genes. Finally, we also identify additional genes that underwent comparatively recent positive selection, including multiple genes related to skeletal morphology and body size, as well as one gene that may have contributed to the small ear size in Late Quaternary woolly mammoths. ¬© 2023 The Author(s)</t>
  </si>
  <si>
    <t>Genomics of adaptive evolution in the woolly mammoth</t>
  </si>
  <si>
    <t>Hubert J.-N.; Zerjal T.; Hospital F.</t>
  </si>
  <si>
    <t>10.1371/journal.pone.0201838</t>
  </si>
  <si>
    <t>Devil Facial Tumor Disease (DFTD) is an aggressive cancer notorious for its rare etiology and its impact on Tasmanian devil populations. Two regions underlying an evolutionary response to this cancer were recently identified using genomic time-series pre- and post-DTFD arrival. Here, we support that DFTD shaped the genome of the Tasmanian devil in an even more extensive way than previously reported. We detected 97 signatures of selection, including 148 protein coding genes having a human orthologue, linked to DFTD. Most candidate genes are associated with cancer progression, and an important subset of candidate genes has additional influence on social behavior. This confirms the influence of cancer on the ecology and evolution of the Tasmanian devil. Our work also demonstrates the possibility to detect highly polygenic footprints of short-term selection in very small populations. ¬© 2018 Hubert et al. This is an open access article distributed under the terms of the Creative Commons Attribution License, which permits unrestricted use, distribution, and reproduction in any medium, provided the original author and source are credited.</t>
  </si>
  <si>
    <t>Cancer- and behavior-related genes are targeted by selection in the Tasmanian devil (Sarcophilus harrisii)</t>
  </si>
  <si>
    <t>Bergstrom, Anders; Stanton, David W. G.; Taron, Ulrike H.; Frantz, Laurent; Sinding, Mikkel-Holger S.; Ersmark, Erik; Pfrengle, Saskia; Cassatt-Johnstone, Molly; Lebrasseur, Ophelie; Girdland-Flink, Linus; Fernandes, Daniel M.; Ollivier, Morgane; Speidel, Leo; Gopalakrishnan, Shyam; Westbury, Michael V.; Ramos-Madrigal, Jazmin; Feuerborn, Tatiana R.; Reiter, Ella; Gretzinger, Joscha; Muenzel, Susanne C.; Swali, Pooja; Conard, Nicholas J.; Caroe, Christian; Haile, James; Linderholm, Anna; Androsov, Semyon; Barnes, Ian; Baumann, Chris; Benecke, Norbert; Bocherens, Herve; Brace, Selina; Carden, Ruth F.; Drucker, Dorothee G.; Fedorov, Sergey; Gasparik, Mihaly; Germonpre, Mietje; Grigoriev, Semyon; Groves, Pam; Hertwig, Stefan T.; Ivanova, Varvara V.; Janssens, Luc; Jennings, Richard P.; Kasparov, Aleksei K.; Kirillova, Irina V.; Kurmaniyazov, Islam; Kuzmin, Yaroslav V.; Kosintsev, Pavel A.; Laznickova-Galetova, Martina; Leduc, Charlotte; Nikolskiy, Pavel; Nussbaumer, Marc; O'Drisceoil, Coilin; Orlando, Ludovic; Outram, Alan; Pavlova, Elena Y.; Perri, Angela R.; Pilot, Malgorzata; Pitulko, Vladimir V.; Plotnikov, Valerii V.; Protopopov, Albert V.; Rehazek, Andre; Sablin, Mikhail; Seguin-Orlando, Andaine; Stora, Jan; Verjux, Christian; Zaibert, Victor F.; Zazula, Grant; Crombe, Philippe; Hansen, Anders J.; Willerslev, Eske; Leonard, Jennifer A.; Gotherstrom, Anders; Pinhasi, Ron; Schuenemann, Verena J.; Hofreiter, Michael; Gilbert, M. Thomas P.; Shapiro, Beth; Larson, Greger; Krause, Johannes; Dalen, Love; Skoglund, Pontus</t>
  </si>
  <si>
    <t>10.1038/s41586-022-04824-9</t>
  </si>
  <si>
    <t>Grey wolf genomic history reveals a dual ancestry of dogs</t>
  </si>
  <si>
    <t>100000 or 300000</t>
  </si>
  <si>
    <t>30000 or 100000</t>
  </si>
  <si>
    <t>van der Valk T.; Peƒçnerov√° P.; D√≠ez-del-Molino D.; Bergstr√∂m A.; Oppenheimer J.; Hartmann S.; Xenikoudakis G.; Thomas J.A.; Dehasque M.; Saƒülƒ±can E.; Fidan F.R.; Barnes I.; Liu S.; Somel M.; Heintzman P.D.; Nikolskiy P.; Shapiro B.; Skoglund P.; Hofreiter M.; Lister A.M.; G√∂therstr√∂m A.; Dal√©n L.</t>
  </si>
  <si>
    <t>10.1038/s41586-021-03224-9</t>
  </si>
  <si>
    <t>Temporal genomic data hold great potential for studying evolutionary processes such as speciation. However, sampling across speciation events would, in many cases, require genomic time series that stretch well back into the Early Pleistocene subepoch. Although theoretical models suggest that DNA should survive on this timescale1, the oldest genomic data recovered so far are from a horse specimen dated to 780‚Äì560¬†thousand years ago2. Here we report the recovery of genome-wide data from three mammoth specimens dating to the Early and Middle Pleistocene subepochs, two of which are more than one million years old. We find that two distinct mammoth lineages were present in eastern Siberia during the Early Pleistocene. One of these lineages gave rise to the woolly mammoth and the other represents a previously unrecognized lineage that was ancestral to the first mammoths to colonize North America. Our analyses reveal that the Columbian mammoth of North America traces its ancestry to a Middle Pleistocene hybridization between these two lineages, with roughly equal admixture proportions. Finally, we show that the majority of protein-coding changes associated with cold adaptation in woolly mammoths were already present one million years ago. These findings highlight the potential of deep-time palaeogenomics to expand our understanding of speciation and long-term adaptive evolution. ¬© 2021, The Author(s), under exclusive licence to Springer Nature Limited.</t>
  </si>
  <si>
    <t>Million-year-old DNA sheds light on the genomic history of mammoths</t>
  </si>
  <si>
    <t>Osborne M.J.; Caeiro-Dias G.; Turner T.F.</t>
  </si>
  <si>
    <t>10.1111/mec.16760</t>
  </si>
  <si>
    <t>Many long-term genetic monitoring programmes began before next-generation sequencing became widely available. Older programmes can now transition to new marker systems usually consisting of 1000s of SNP loci, but there are still important questions about comparability, precision, and accuracy of key metrics estimated using SNPs. Ideally, transitioned programmes should capitalize on new information without sacrificing continuity of inference across the time series. We combined existing microsatellite-based genetic monitoring information with SNP-based microhaplotypes obtained from archived samples of Rio Grande silvery minnow (Hybognathus amarus) across a 20-year time series to evaluate point estimates and trajectories of key genetic metrics. Demographic and genetic monitoring bracketed multiple collapses of the wild population and included cases where captive-born repatriates comprised the majority of spawners in the wild. Even with smaller sample sizes, microhaplotypes yielded comparable and in some cases more precise estimates of variance genetic effective population size, multilocus heterozygosity and inbreeding compared to microsatellites because many more microhaplotype loci were available. Microhaplotypes also recorded shifts in allele frequencies associated with population bottlenecks. Trends in microhaplotype-based inbreeding metrics were associated with the fraction of hatchery-reared repatriates to the wild and should be incorporated into future genomic monitoring. Although differences in accuracy and precision of some metrics were observed between marker types, biological inferences and management recommendations were consistent. ¬© 2022 John Wiley &amp; Sons Ltd.</t>
  </si>
  <si>
    <t>Transitioning from microsatellites to SNP-based microhaplotypes in genetic monitoring programmes: Lessons from paired data spanning 20 years</t>
  </si>
  <si>
    <t>Colbran L.L.; Johnson M.R.; Mathieson I.; Capra J.A.</t>
  </si>
  <si>
    <t>10.1093/gbe/evab237</t>
  </si>
  <si>
    <t>As humans populated the world, they adapted to many varying environmental factors, including climate, diet, and pathogens. Because many of these adaptations were mediated by multiple noncoding variants with small effects on gene regulation, it has been difficult to link genomic signals of selection to specific genes, and to describe the regulatory response to selection. To overcome this challenge, we adapted PrediXcan, a machine learning method for imputing gene regulation from genotype data, to analyze low-coverage ancient human DNA (aDNA). First, we used simulated genomes to benchmark strategies for adapting PrediXcan to increase robustness to incomplete data. Applying the resulting models to 490 ancient Eurasians, we found that genes with the strongest divergent regulation among ancient populations with hunter-gatherer, pastoralist, and agricultural lifestyles are enriched for metabolic and immune functions. Next, we explored the contribution of divergent gene regulation to two traits with strong evidence of recent adaptation: dietary metabolism and skin pigmentation. We found enrichment for divergent regulation among genes proposed to be involved in diet-related local adaptation, and the predicted effects on regulation often suggest explanations for known signals of selection, for example, at FADS1, GPX1, and LEPR. In contrast, skin pigmentation genes show little regulatory change over a 38,000-year time series of 2,999 ancient Europeans, suggesting that adaptation mainly involved large-effect coding variants. This work demonstrates that combining aDNA with present-day genomes is informative about the biological differences among ancient populations, the role of gene regulation in adaptation, and the relationship between genetic diversity and complex traits. ¬© The Author(s) 2021. Published by Oxford University Press on behalf of the Society for Molecular Biology and Evolution.</t>
  </si>
  <si>
    <t>Tracing the Evolution of Human Gene Regulation and Its Association with Shifts in Environment</t>
  </si>
  <si>
    <t>Fages, Antoine; Seguin-Orlando, Andaine; Germonpre, Mietje; Orlando, Ludovic</t>
  </si>
  <si>
    <t>10.1016/j.jasrep.2020.102364</t>
  </si>
  <si>
    <t>The domestication of the horse and the development of new equestrian technologies have had a far-reaching impact on human history. Disentangling the respective role that horse males and females played during this process is, however, difficult based on iconography and osteological data alone. In this study, we leveraged an extensive ancient DNA time-series to determine the molecular sex of 268 horses spread across Eurasia and charted the male:female sex ratio through the last 40,000 years. We found even sex ratios in the Upper Palaeolithic and up until ~3900 years BP. However, we identified a striking over-representation of horse males in more recent osseous assemblages, which was particularly magnified in funerary contexts but also significant in non-ritual deposits. This suggests that the earliest horse herders managed males and females alike for more than one thousand years after domestication at Botai, but that the human representation and use of horses became gendered at the beginning of the Bronze Age, following the emergence of gender inequalities in human societies.</t>
  </si>
  <si>
    <t>Horse males became over-represented in archaeological assemblages during the Bronze Age</t>
  </si>
  <si>
    <t>4600 or 40000</t>
  </si>
  <si>
    <t>Fages A.; Hangh√∏j K.; Khan N.; Gaunitz C.; Seguin-Orlando A.; Leonardi M.; McCrory Constantz C.; Gamba C.; Al-Rasheid K.A.S.; Albizuri S.; Alfarhan A.H.; Allentoft M.; Alquraishi S.; Anthony D.; Baimukhanov N.; Barrett J.H.; Bayarsaikhan J.; Benecke N.; Bern√°ldez-S√°nchez E.; Berrocal-Rangel L.; Biglari F.; Boessenkool S.; Boldgiv B.; Brem G.; Brown D.; Burger J.; Crub√©zy E.; Daugnora L.; Davoudi H.; de Barros Damgaard P.; de los √Ångeles de Chorro y de Villa-Ceballos M.; Deschler-Erb S.; Detry C.; Dill N.; do Mar Oom M.; Dohr A.; Ellingv√•g S.; Erdenebaatar D.; Fathi H.; Felkel S.; Fern√°ndez-Rodr√≠guez C.; Garc√≠a-Vi√±as E.; Germonpr√© M.; Granado J.D.; Hallsson J.H.; Hemmer H.; Hofreiter M.; Kasparov A.; Khasanov M.; Khazaeli R.; Kosintsev P.; Kristiansen K.; Kubatbek T.; Kuderna L.; Kuznetsov P.; Laleh H.; Leonard J.A.; Lhuillier J.; Liesau von Lettow-Vorbeck C.; Logvin A.; L√µugas L.; Ludwig A.; Luis C.; Arruda A.M.; Marques-Bonet T.; Matoso Silva R.; Merz V.; Mijiddorj E.; Miller B.K.; Monchalov O.; Mohaseb F.A.; Morales A.; Nieto-Espinet A.; Nistelberger H.; Onar V.; P√°lsd√≥ttir A.H.; Pitulko V.; Pitskhelauri K.; Pruvost M.; Rajic Sikanjic P.; Rapan Pape≈°a A.; Roslyakova N.; Sardari A.; Sauer E.; Schafberg R.; Scheu A.; Schibler J.; Schlumbaum A.; Serrand N.; Serres-Armero A.; Shapiro B.; Sheikhi Seno S.; Shevnina I.; Shidrang S.; Southon J.; Star B.; Sykes N.; Taheri K.; Taylor W.; Teegen W.-R.; Trbojeviƒá Vukiƒçeviƒá T.; Trixl S.; Tumen D.; Undrakhbold S.; Usmanova E.; Vahdati A.; Valenzuela-Lamas S.; Viegas C.; Wallner B.; Weinstock J.; Zaibert V.; Clavel B.; Lepetz S.; Mashkour M.; Helgason A.; Stef√°nsson K.; Barrey E.; Willerslev E.; Outram A.K.; Librado P.; Orlando L.</t>
  </si>
  <si>
    <t>10.1016/j.cell.2019.03.049</t>
  </si>
  <si>
    <t>Horse domestication revolutionized warfare and accelerated travel, trade, and the geographic expansion of languages. Here, we present the largest DNA time series for a non-human organism to date, including genome-scale data from 149 ancient animals and 129 ancient genomes (‚â•1-fold coverage), 87 of which are new. This extensive dataset allows us to assess the modern legacy of past equestrian civilizations. We find that two extinct horse lineages existed during early domestication, one at the far western (Iberia) and the other at the far eastern range (Siberia) of Eurasia. None of these contributed significantly to modern diversity. We show that the influence of Persian-related horse lineages increased following the Islamic conquests in Europe and Asia. Multiple alleles associated with elite-racing, including at the MSTN ‚Äúspeed gene,‚Äù only rose in popularity within the last millennium. Finally, the development of modern breeding impacted genetic diversity more dramatically than the previous millennia of human management. Genome-wide data from 278 ancient equids provide insights into how ancient equestrian civilizations managed, exchanged, and bred horses and indicate vast loss of genetic diversity as well as the existence of two extinct lineages of horses that failed to contribute to modern domestic animals. ¬© 2019 The Author(s)</t>
  </si>
  <si>
    <t>Tracking Five Millennia of Horse Management with Extensive Ancient Genome Time Series</t>
  </si>
  <si>
    <t>Laine, Jan; Mak, Sarah S. T.; Martins, Nuno F. G.; Chen, Xihan; Gilbert, M. Thomas P.; Jones, Felicity C.; Pedersen, Mikkel Winther; Romundset, Anders; Foote, Andrew D.</t>
  </si>
  <si>
    <t>10.1016/j.cub.2024.01.056</t>
  </si>
  <si>
    <t>Late Pleistocene stickleback environmental genomes reveal the chronology of freshwater adaptation</t>
  </si>
  <si>
    <t>Poyraz L.; Colbran L.L.; Mathieson I.</t>
  </si>
  <si>
    <t>10.1093/molbev/msae053</t>
  </si>
  <si>
    <t>Ancient DNA can directly reveal the contribution of natural selection to human genomic variation. However, while the analysis of ancient DNA has been successful at identifying genomic signals of selection, inferring the phenotypic consequences of that selection has been more difficult. Most trait-associated variants are noncoding, so we expect that a large proportion of the phenotypic effects of selection will also act through noncoding variation. Since we cannot measure gene expression directly in ancient individuals, we used an approach (Joint-Tissue Imputation [JTI]) developed to predict gene expression from genotype data. We tested for changes in the predicted expression of 17,384 protein coding genes over a time transect of 4,500 years using 91 present-day and 616 ancient individuals from Britain. We identified 28 genes at seven genomic loci with significant (false discovery rate [FDR] &lt; 0.05) changes in predicted expression levels in this time period. We compared the results from our transcriptome-wide scan to a genome-wide scan based on estimating per-single nucleotide polymorphism (SNP) selection coefficients from time series data. At five previously identified loci, our approach allowed us to highlight small numbers of genes with evidence for significant shifts in expression from peaks that in some cases span tens of genes. At two novel loci (SLC44A5 and NUP85), we identify selection on gene expression not captured by scans based on genomic signatures of selection. Finally, we show how classical selection statistics (iHS and SDS) can be combined with JTI models to incorporate functional information into scans that use present-day data alone. These results demonstrate the potential of this type of information to explore both the causes and consequences of natural selection. ¬© The Author(s) 2024. Published by Oxford University Press on behalf of Society for Molecular Biology and Evolution.</t>
  </si>
  <si>
    <t>Predicting Functional Consequences of Recent Natural Selection in Britain</t>
  </si>
  <si>
    <t>Marshall, Imogen R.; Brauer, Chris J.; Wedderburn, Scotte D.; Whiterod, Nick S.; Hammer, Michael P.; Barnes, Thomas C.; Attard, Catherine R. M.; Moeller, Luciana M.; Beheregaray, Luciano B.</t>
  </si>
  <si>
    <t>10.1111/cobi.13889</t>
  </si>
  <si>
    <t>Longitudinal monitoring of neutral and adaptive genomic diversity in a reintroduction</t>
  </si>
  <si>
    <t>Lindo J.; Achilli A.; Perego U.A.; Archer D.; Valdiosera C.; Petzelt B.; Mitchell J.; Worl R.; Dixon E.J.; Fifield T.E.; Rasmussen M.; Willerslev E.; Cybulski J.S.; Kemp B.M.; DeGiorgio M.; Malhi R.S.</t>
  </si>
  <si>
    <t>10.1073/pnas.1620410114</t>
  </si>
  <si>
    <t>Recent genomic studies of both ancient and modern indigenous people of the Americas have shed light on the demographic processes involved during the first peopling. The Pacific Northwest Coast proves an intriguing focus for these studies because of its association with coastal migration models and genetic ancestral patterns that are difficult to reconcile with modern DNA alone. Here, we report the low-coverage genome sequence of an ancient individual known as "Shuk√° K√°a" ("Man Ahead of Us") recovered from the On Your Knees Cave (OYKC) in southeastern Alaska (archaeological site 49-PET-408). The human remains date to ‚àº10,300 calendar (cal) y B.P. We also analyze low-coverage genomes of threemore recent individuals from the nearby coast of British Columbia dating from‚àº6,075 to 1,750 cal y B.P. From the resulting time series of genetic data, we show that the Pacific Northwest Coast exhibits genetic continuity for at least the past 10,300 cal y B.P. We also infer that population structure existed in the late Pleistocene of North America with Shuk√° K√°a on a different ancestral line compared with other North American individuals from the late Pleistocene or early Holocene (i.e., Anzick-1 and Kennewick Man). Despite regional shifts in mtDNA haplogroups, we conclude from individuals sampled through time that people of the northern Northwest Coast belong to an early genetic lineage that may stem from a late Pleistocene coastal migration into the Americas.</t>
  </si>
  <si>
    <t>Ancient individuals from the North American Northwest Coast reveal 10,000 years of regional genetic continuity</t>
  </si>
  <si>
    <t>12300 or 10300</t>
  </si>
  <si>
    <t>Streickera D.G.; Winternitzc J.C.; Satterfield D.A.; Condori-Condori R.E.; Broos A.; Tello C.; Recuenco S.; Velasco-Villa A.; Altizer S.; Valderrama W.</t>
  </si>
  <si>
    <t>10.1073/pnas.1606587113</t>
  </si>
  <si>
    <t>Anticipating how epidemics will spread across landscapes requires understanding host dispersal events that are notoriously difficult to measure. Here, we contrast host and virus genetic signatures to resolve the spatiotemporal dynamics underlying geographic expansions of vampire bat rabies virus (VBRV) in Peru. Phylogenetic analysis revealed recent viral spread between populations that, according to extreme geographic structure in maternally inherited host mitochondrial DNA, appeared completely isolated. In contrast, greater population connectivity in biparentally inherited nuclear microsatellites explained the historical limits of invasions, suggesting that dispersing male bats spread VBRV between genetically isolated female populations. Host nuclear DNA further indicated unanticipated gene flow through the Andes mountains connecting the VBRV-free Pacific coast to the VBRV-endemic Amazon rainforest. By combining Bayesian phylogeography with landscape resistance models, we projected invasion routes through northern Peru that were validated by real-time livestock rabies mortality data. The first outbreaks of VBRV on the Pacific coast of South America could occur by June 2020, which would have serious implications for agriculture, wildlife conservation, and human health. Our results show that combining host and pathogen genetic data can identify sex biases in pathogen spatial spread, which may be a widespread but underappreciated phenomenon, and demonstrate that genetic forecasting can aid preparedness for impending viral invasions.</t>
  </si>
  <si>
    <t>Host-pathogen evolutionary signatures reveal dynamics and future invasions of vampire bat rabies</t>
  </si>
  <si>
    <t>vertebrate/virus</t>
  </si>
  <si>
    <t>Pipek O.A.; Medgyes-Horv√°th A.; St√©ger J.; Papp K.; Visontai D.; Koopmans M.; Nieuwenhuijse D.; Oude Munnink B.B.; Cochrane G.; Rahman N.; Cummins C.; Yuan D.Y.; Selvakumar S.; Mansurova M.; O‚ÄôCathail C.; Sokolov A.; Thorne R.; Worp N.; Amid C.; Csabai I.</t>
  </si>
  <si>
    <t>10.1038/s41467-023-43391-z</t>
  </si>
  <si>
    <t>Systematic monitoring of SARS-CoV-2 co-infections between different lineages and assessing the risk of intra-host recombinant emergence are crucial for forecasting viral evolution. Here we present a comprehensive analysis of more than 2 million SARS-CoV-2 raw read datasets submitted to the European COVID-19 Data Portal to identify co-infections and intra-host recombination. Co-infection was observed in 0.35% of the investigated cases. Two independent procedures were implemented to detect intra-host recombination. We show that sensitivity is predominantly determined by the density of lineage-defining mutations along the genome, thus we used an expanded list of mutually exclusive defining mutations of specific variant combinations to increase statistical power. We call attention to multiple challenges rendering recombinant detection difficult and provide guidelines for the reduction of false positives arising from chimeric sequences produced during PCR amplification. Additionally, we identify three recombination hotspots of Delta ‚Äì Omicron BA.1 intra-host recombinants. ¬© 2024, The Author(s).</t>
  </si>
  <si>
    <t>Systematic detection of co-infection and intra-host recombination in more than 2 million global SARS-CoV-2 samples</t>
  </si>
  <si>
    <t>virus</t>
  </si>
  <si>
    <t>Strelkowa, Natalja; Laessig, Michael</t>
  </si>
  <si>
    <t>10.1534/genetics.112.143396</t>
  </si>
  <si>
    <t>The seasonal influenza A virus undergoes rapid evolution to escape human immune response. Adaptive changes occur primarily in antigenic epitopes, the antibody-binding domains of the viral hemagglutinin. This process involves recurrent selective sweeps, in which clusters of simultaneous nucleotide fixations in the hemagglutinin coding sequence are observed about every 4 years. Here, we show that influenza A (H3N2) evolves by strong clonal interference. This mode of evolution is a red queen race between viral strains with different beneficial mutations. Clonal interference explains and quantifies the observed sweep pattern: we find an average of at least one strongly beneficial amino acid substitution per year, and a given selective sweep has three to four driving mutations on average. The inference of selection and clonal interference is based on frequency time series of single-nucleotide polymorphisms, which are obtained from a sample of influenza genome sequences over 39 years. Our results imply that mode and speed of influenza evolution are governed not only by positive selection within, but also by background selection outside antigenic epitopes: immune adaptation and conservation of other viral functions interfere with each other. Hence, adapting viral proteins are predicted to be particularly brittle. We conclude that a quantitative understanding of influenza’s evolutionary and epidemiological dynamics must be based on all genomic domains and functions coupled by clonal interference.</t>
  </si>
  <si>
    <t>Clonal Interference in the Evolution of Influenza</t>
  </si>
  <si>
    <t>Yu Q.; Ascensao J.A.; Okada T.; Boyd O.; Volz E.; Hallatschek O.</t>
  </si>
  <si>
    <t>10.1371/journal.ppat.1012090</t>
  </si>
  <si>
    <t>Genetic drift in infectious disease transmission results from randomness of transmission and host recovery or death. The strength of genetic drift for SARS-CoV-2 transmission is expected to be high due to high levels of superspreading, and this is expected to substantially impact disease epidemiology and evolution. However, we don’t yet have an understanding of how genetic drift changes over time or across locations. Furthermore, noise that results from data collection can potentially confound estimates of genetic drift. To address this challenge, we develop and validate a method to jointly infer genetic drift and measurement noise from time-series lineage frequency data. Our method is highly scalable to increasingly large genomic datasets, which overcomes a limitation in commonly used phylogenetic methods. We apply this method to over 490,000 SARS-CoV-2 genomic sequences from England collected between March 2020 and December 2021 by the COVID-19 Genomics UK (COG-UK) consortium and separately infer the strength of genetic drift for pre-B.1.177, B.1.177, Alpha, and Delta. We find that even after correcting for measurement noise, the strength of genetic drift is consistently, throughout time, higher than that expected from the observed number of COVID-19 positive individuals in England by 1 to 3 orders of magnitude, which cannot be explained by literature values of superspreading. Our estimates of genetic drift suggest low and time-varying establishment probabilities for new mutations, inform the parametrization of SARS-CoV-2 evolutionary models, and motivate future studies of the potential mechanisms for increased stochasticity in this system.</t>
  </si>
  <si>
    <t>Lineage frequency time series reveal elevated levels of genetic drift in SARS-CoV-2 transmission in England</t>
  </si>
  <si>
    <t>Fogell, Deborah J.; Tollington, Simon; Tatayah, Vikash; Henshaw, Sion; Naujeer, Houshna; Jones, Carl; Raisin, Claire; Greenwood, Andrew; Groombridge, Jim J.</t>
  </si>
  <si>
    <t>10.3390/d13110584</t>
  </si>
  <si>
    <t>Evolution of Beak and Feather Disease Virus across Three Decades of Conservation Intervention for Population Recovery of the Mauritius Parakeet</t>
  </si>
  <si>
    <t>24 or 17</t>
  </si>
  <si>
    <t>Chen Q.-Y.; Jia H.-H.; Wang X.-Y.; Shi Y.-L.; Zhang L.-J.; Hu L.-P.; Wang C.; He X.; Harrison T.J.; Jackson J.B.; Wu L.; Fang Z.-L.</t>
  </si>
  <si>
    <t>10.1016/j.meegid.2021.105184</t>
  </si>
  <si>
    <t>It has been reported that some mutations in the genome of hepatitis B virus (HBV) may predict the outcome of the virus infection. However, evolutionary data derived from long-term longitudinal analysis of entire HBV genomes using next generation sequencing (NGS) remain rare. In this study, serum samples were collected from asymptomatic hepatitis B surface antigen (HBsAg) carriers from a long-term prospective cohort. The entire HBV genome was amplified by polymerase chain reaction (PCR) and sequenced using NGS. Twenty-eight time series serum samples from nine subjects were successfully analysed. The Shannon entropy (Sn) ranged from 0 to 0.89, with a median value of 0.76, and the genetic diversity (D) ranged from 0 to 0.013, with a median value of 0.004. Intrahost HBV viral evolutionary rates ranged from 2.39E-04 to 3.11E-03. Double mutations at nt1762(A ‚Üí T) and 1764(G ‚Üí A) and a stop mutation at nt1896(G ‚Üí A) were seen in all sequences from subject BO129 in 2007. However, in 2019, most sequences were wild type at these positions. Deletions between nt 2920‚Äì3040 were seen in all sequences from subject TS115 in 2007 and 2013 but these were not present in 2004 or 2019. Some sequences from subject CC246 had predicted escape substitutions (T123N, G145R) in the surface protein in 2004, 2013 and 2019 but none of the sequences from 2007 had these changes. In conclusion, HBV mutations may revert to wild type in natural infection. Clinicians should be wary of predicting long-term prognoses on the basis of the presence of mutations. ¬© 2021 The Authors</t>
  </si>
  <si>
    <t>Analysis of entire hepatitis B virus genomes reveals reversion of mutations to wild type in natural infection, a 15 year follow-up study</t>
  </si>
  <si>
    <t>Diaz A.; Enomoto S.; Romagosa A.; Sreevatsan S.; Nelson M.; Culhane M.; Torremorell M.</t>
  </si>
  <si>
    <t>10.1099/jgv.0.000258</t>
  </si>
  <si>
    <t>To gain insight into the evolution of influenza A viruses (IAVs) during infection of vaccinated pigs, we experimentally infected a 3-week-old naive pig with a triple-reassortant H1N1 IAV and placed the seeder pig in direct contact with a group of age-matched vaccinated pigs (n510), We indexed the genetic diversity and evolution of the virus at an intra-host level by deep sequencing the entire genome directly from nasal swabs collected at two separate samplings during infection, We obtained 13 IAV metagenomes from 13 samples, which included the virus inoculum and two samples from each of the six pigs that tested positive for IAV during the study, The infection produced a population of heterogeneous alleles (sequence variants) that was dynamic over time, Overall, 794 polymorphisms were identified amongst all samples, which yielded 327 alleles, 214 of which were unique sequences, A total of 43 distinct haemagglutinin proteins were translated, two of which were observed in multiple pigs, whereas the neuraminidase (NA) was conserved and only one dominant NA was found throughout the study, The genetic diversity of IAVs changed dynamically within and between pigs, However, most of the substitutions observed in the internal gene segments were synonymous, Our results demonstrated remarkable IAV diversity, and the complex, rapid and dynamic evolution of IAV during infection of vaccinated pigs that can only be appreciated with repeated sampling of individual animals and deep sequence analysis. ¬© 2015 The Authors.</t>
  </si>
  <si>
    <t>Genome plasticity of triple-reassortant H1N1 influenza A virus during infection of vaccinated pigs</t>
  </si>
  <si>
    <t>0.07692308 or 0.038356164</t>
  </si>
  <si>
    <t>Holmes E.C.; Ghedin E.; Miller N.; Taylor J.; Bao Y.; St. George K.; Grenfell B.T.; Salzberg S.L.; Fraser C.M.; Lipman D.J.; Taubenberger J.K.</t>
  </si>
  <si>
    <t>10.1371/journal.pbio.0030300</t>
  </si>
  <si>
    <t>Understanding the evolution of influenza A viruses in humans is important for surveillance and vaccine strain selection. We performed a phylogenetic analysis of 156 complete genomes of human H3N2 influenza A viruses collected between 1999 and 2004 from New York State, United States, and observed multiple co-circulating clades with different population frequencies. Strikingly, phylogenies inferred for individual gene segments revealed that multiple reassortment events had occurred among these clades, such that one clade of H3N2 viruses present at least since 2000 had provided the hemagglutinin gene for all those H3N2 viruses sampled after the 2002-2003 influenza season. This reassortment event was the likely progenitor of the antigenically variant influenza strains that caused the A/Fujian/411/2002-like epidemic of the 2003-2004 influenza season. However, despite sharing the same hemagglutinin, these phylogenetically distinct lineages of viruses continue to co-circulate in the same population. These data, derived from the first large-scale analysis of H3N2 viruses, convincingly demonstrate that multiple lineages can co-circulate, persist, and reassort in epidemiologically significant ways, and underscore the importance of genomic analyses for future influenza surveillance.</t>
  </si>
  <si>
    <t>Whole-genome analysis of human influenza A virus reveals multiple persistent lineages and reassortment among recent H3N2 viruses</t>
  </si>
  <si>
    <t>5 or 4</t>
  </si>
  <si>
    <t>Pathan R.K.; Biswas M.; Khandaker M.U.</t>
  </si>
  <si>
    <t>10.1016/j.chaos.2020.110018</t>
  </si>
  <si>
    <t>SARS-CoV-2, a novel coronavirus mostly known as COVID-19 has created a global pandemic. The world is now immobilized by this infectious RNA virus. As of June 15, already more than 7.9 million people have been infected and 432k people died. This RNA virus has the ability to do the mutation in the human body. Accurate determination of mutation rates is essential to comprehend the evolution of this virus and to determine the risk of emergent infectious disease. This study explores the mutation rate of the whole genomic sequence gathered from the patient's dataset of different countries. The collected dataset is processed to determine the nucleotide mutation and codon mutation separately. Furthermore, based on the size of the dataset, the determined mutation rate is categorized for four different regions: China, Australia, the United States, and the rest of the World. It has been found that a huge amount of Thymine (T) and Adenine (A) are mutated to other nucleotides for all regions, but codons are not frequently mutating like nucleotides. A recurrent neural network-based Long Short Term Memory (LSTM) model has been applied to predict the future mutation rate of this virus. The LSTM model gives Root Mean Square Error (RMSE) of 0.06 in testing and 0.04 in training, which is an optimized value. Using this train and testing process, the nucleotide mutation rate of 400th patient in future time has been predicted. About 0.1% increment in mutation rate is found for mutating of nucleotides from T to C and G, C to G and G to T. While a decrement of 0.1% is seen for mutating of T to A, and A to C. It is found that this model can be used to predict day basis mutation rates if more patient data is available in updated time. ¬© 2020 Elsevier Ltd</t>
  </si>
  <si>
    <t>Time series prediction of COVID-19 by mutation rate analysis using recurrent neural network-based LSTM model</t>
  </si>
  <si>
    <t>0.33 or 0.41666667</t>
  </si>
  <si>
    <t>Showers W.M.; Leach S.M.; Kechris K.; Strong M.</t>
  </si>
  <si>
    <t>10.1016/j.meegid.2021.105153</t>
  </si>
  <si>
    <t>Amid the ongoing COVID-19 pandemic, it has become increasingly important to monitor the mutations that arise in the SARS-CoV-2 virus, to prepare public health strategies and guide the further development of vaccines and therapeutics. The spike (S) protein and the proteins comprising the RNA-Dependent RNA Polymerase (RdRP) are key vaccine and drug targets, respectively, making mutation surveillance of these proteins of great importance. Full protein sequences were downloaded from the GISAID database, aligned, and the variants identified. 437,006 unique viral genomes were analyzed. Polymorphisms in the protein sequence were investigated and examined longitudinally to identify sequence and strain variants appearing between January 5th, 2020 and January 16th, 2021. A structural analysis was also performed to investigate mutations in the receptor binding domain and the N-terminal domain of the spike protein. Within the spike protein, there were 766 unique mutations observed in the N-terminal domain and 360 in the receptor binding domain. Four residues that directly contact ACE2 were mutated in more than 100 sequences, including positions K417, Y453, S494, and N501. Within the furin cleavage site of the spike protein, a high degree of conservation was observed, but the P681H mutation was observed in 10.47% of sequences analyzed. Within the RNA dependent RNA polymerase complex proteins, 327 unique mutations were observed in Nsp8, 166 unique mutations were observed in Nsp7, and 1157 unique mutations were observed in Nsp12. Only 4 sequences analyzed contained mutations in the 9 residues that directly interact with the therapeutic Remdesivir, suggesting limited mutations in drug interacting residues. The identification of new variants emphasizes the need for further study on the effects of the mutations and the implications of increased prevalence, particularly for vaccine or therapeutic efficacy. ¬© 2021 The Authors</t>
  </si>
  <si>
    <t>Longitudinal analysis of SARS-CoV-2 spike and RNA-dependent RNA polymerase protein sequences reveals the emergence and geographic distribution of diverse mutations</t>
  </si>
  <si>
    <t>Ignacio-Espinoza, J. Cesar; Ahlgren, Nathan A.; Fuhrman, Jed A.</t>
  </si>
  <si>
    <t>10.1038/s41564-019-0628-x</t>
  </si>
  <si>
    <t>Long-term stability and Red Queen-like strain dynamics in marine viruses</t>
  </si>
  <si>
    <t>Aiewsakun P.; Jamsai B.; Phumiphanjarphak W.; Sawaengdee W.; Palittapongarnpim P.; Mahasirimongkol S.</t>
  </si>
  <si>
    <t>10.1099/mgen.0.001170</t>
  </si>
  <si>
    <t>Thailand experienced five waves of coronavirus disease 2019 (COVID-19) between 2020 and 2022, with the Bangkok Metropolitan Region (BMR) being at the centre of all outbreaks. The molecular evolution of the causative agent of the disease, severe acute respiratory syndrome coronavirus 2 (SARS-CoV-2), has previously been characterized in Thailand, but a detailed spatiotemporal analysis is still lacking. In this study, we comprehensively reviewed the development and timelines of the five COVID-19 outbreaks in Thailand and the public health responses, and also conducted a phylogenetic analysis of 27 913 SARS-CoV-2 genomes from Thailand, together with 7330 global references, to investigate the virus‚Äôs spatiotemporal evolution during 2020 and 2022, with a particular focus on the BMR. Limited cross-border transmission was observed during the first four waves in 2020 and 2021, but was common in 2022, aligning well with the timeline of change in the international travel restrictions. Within the country, viruses were mostly restricted to the BMR during the first two waves in 2020, but subsequent waves in 2021 and 2022 saw extensive nationwide transmission of the virus, consistent with the timeline of relaxation of disease control measures employed within the country. Our results also suggest frequent epidemiological connections between Thailand and neighbouring countries during 2020 and 2021 despite relatively stringent international travel controls. The overall sequencing rate of the viruses circulating in the BMR was ~0.525 %, meeting the recommended benchmark, and our analysis supports that this is sufficient for tracking of the trend of the virus burden and genetic diversity. Our findings reveal insights into the local transmission dynamics of SARS-CoV-2 in Thailand, and provide a valuable reference for planning responses to future outbreaks. ¬© 2023 The Authors.</t>
  </si>
  <si>
    <t>Spatiotemporal evolution of SARS-CoV-2 in the Bangkok metropolitan region, Thailand, 2020‚Äì2022: implications for future outbreak preparedness</t>
  </si>
  <si>
    <t>3 or 1.8</t>
  </si>
  <si>
    <t>Gong Y.-N.; Tsao K.-C.; Chen G.-W.</t>
  </si>
  <si>
    <t>10.1016/j.jfma.2018.01.019</t>
  </si>
  <si>
    <t>Background/Purpose: Influenza A/H3N2 viruses are characterized by highly mutated RNA genomes. In this study, we focused on tracing the phylodynamics of Taiwanese strains over the past four decades. Methods: All Taiwanese H3N2 HA1 sequences and references were downloaded from public database. A Bayesian skyline plot (BSP) and phylogenetic tree were used to analyze the evolutionary history, and Bayesian phylogeographic analysis was applied to predict the spatiotemporal migrations of influenza outbreaks. Results: Genetic diversity was found to have peaked near the summer of 2009 in BSP, in addition to the two earlier reported ones in summer of 2005 and 2007. We predicted their spatiotemporal migrations and found the summer epidemic of 2005 from Korea, and 2007 and 2009 from the Western United States. BSP also predicted an elevated genetic diversity in 2015‚Äì2017. Quasispecies were found over approximately 20% of the strains included in this time span. In addition, a first-time seen N31S mutation was noted in Taiwan in 2016‚Äì2017. Conclusion: We comprehensively investigated the evolutionary history of Taiwanese strains in 1979‚Äì2017. An epidemic caution could thus be raised if genetic diversity was found to have peaked. An example showed a newly-discovered cluster in 2016‚Äì2017 strains featuring a mutation N31S together with HA-160 quasispecies. Phylogeographic analysis, moreover, provided useful insights in tracing the possible source and migrations of these epidemics around the world. We demonstrated that Asian destinations including Taiwan were the immediate followers, while U.S. continent was predicted the origin of two summer epidemics in 2007 and 2009. ¬© 2018</t>
  </si>
  <si>
    <t>Inferring the global phylodynamics of influenza A/H3N2 viruses in Taiwan</t>
  </si>
  <si>
    <t>3 or 38</t>
  </si>
  <si>
    <t>Tanaka Y.; Hanada K.; Mizokami M.; Yeo A.E.T.; Shih J.W.-K.; Gojobori T.; Alter H.J.</t>
  </si>
  <si>
    <t>10.1073/pnas.242608099</t>
  </si>
  <si>
    <t>The prevalence of hepatitis C virus (HCV)-related hepatocellular carcinoma (HCC) is considerably lower in the U.S. than in Japan. To elucidate this difference, we determined the time origin of the HCV epidemic in each country by using molecularly clocked long-term serial samples obtained from HCV carriers of genotypes 1a and 1b. The molecular clock estimated that HCV genotype 1 first appeared in Japan in around 1882, whereas emergence in the U.S. was delayed until around 1910. In addition, by statistical analysis using coalescent theory, the major spread time for HCV infection in Japan occurred in the 1930s, whereas widespread dissemination of HCV in the U.S. occurred in the 1960s. These estimates of viral spread time are consistent with epidemiologic observations and predict that the burden of HCC in the U.S. will increase in the next two to three decades, possibly to equal that currently experienced in Japan.</t>
  </si>
  <si>
    <t>A comparison of the molecular clock of hepatitis C virus in the United States and Japan predicts that hepatocellular carcinoma incidence in the United States will increase over the next two decades</t>
  </si>
  <si>
    <t>7-21.6 or 15.1</t>
  </si>
  <si>
    <t>Xu Y.; Kang L.; Shen Z.; Li X.; Wu W.; Ma W.; Fang C.; Yang F.; Jiang X.; Gong S.; Zhang L.; Li M.</t>
  </si>
  <si>
    <t>10.1016/j.jgg.2020.10.002</t>
  </si>
  <si>
    <t>In response to the current coronavirus disease 2019 (COVID-19) pandemic, it is crucial to understand the origin, transmission, and evolution of severe acute respiratory syndrome coronavirus 2 (SARS-CoV-2), which relies on close surveillance of genomic diversity in clinical samples. Although the mutation at the population level had been extensively investigated, how the mutations evolve at the individual level is largely unknown. Eighteen time-series fecal samples were collected from nine patients with COVID-19 during the convalescent phase. The nucleic acids of SARS-CoV-2 were enriched by the hybrid capture method. First, we demonstrated the outstanding performance of the hybrid capture method in detecting intra-host variants. We identified 229 intra-host variants at 182 sites in 18 fecal samples. Among them, nineteen variants presented frequency changes &gt; 0.3 within 1‚Äì5 days, reflecting highly dynamic intra-host viral populations. Moreover, the evolution of the viral genome demonstrated that the virus was probably viable in the gastrointestinal tract during the convalescent period. Meanwhile, we also found that the same mutation showed a distinct pattern of frequency changes in different individuals, indicating a strong random drift. In summary, dramatic changes of the SARS-CoV-2 genome were detected in fecal samples during the convalescent period; whether the viral load in feces is sufficient to establish an infection warranted further investigation. ¬© 2020 Institute of Genetics and Developmental Biology, Chinese Academy of Sciences, and Genetics Society of China</t>
  </si>
  <si>
    <t>Dynamics of severe acute respiratory syndrome coronavirus 2 genome variants in the feces during convalescence</t>
  </si>
  <si>
    <t>0.01369863 or 1-5 days</t>
  </si>
  <si>
    <t>Arkhipova K.; Skvortsov T.; Quinn J.P.; McGrath J.W.; Allen C.C.R.; Dutilh B.E.; McElarney Y.; Kulakov L.A.</t>
  </si>
  <si>
    <t>10.1038/ismej.2017.157</t>
  </si>
  <si>
    <t>Recent work has vastly expanded the known viral genomic sequence space, but the seasonal dynamics of viral populations at the genome level remain unexplored. Here we followed the viral community in a freshwater lake for 1 year using genome-resolved viral metagenomics, combined with detailed analyses of the viral community structure, associated bacterial populations and environmental variables. We reconstructed 8950 complete and partial viral genomes, the majority of which were not persistent in the lake throughout the year, but instead continuously succeeded each other. Temporal analysis of 732 viral genus-level clusters demonstrated that one-fifth were undetectable at specific periods of the year. Based on host predictions for a subset of reconstructed viral genomes, we for the first time reveal three distinct patterns of host-pathogen dynamics, where the viruses may peak before, during or after the peak in their host's abundance, providing new possibilities for modelling of their interactions. Time series metagenomics opens up a new dimension in viral profiling, which is essential to understand the full scale of viral diversity and evolution, and the ecological roles of these important factors in the global ecosystem. ¬© 2018 International Society for Microbial Ecology All rights reserved.</t>
  </si>
  <si>
    <t>Temporal dynamics of uncultured viruses: A new dimension in viral diversity</t>
  </si>
  <si>
    <t>Neher R.A.; Russell C.A.; Shraiman B.I.</t>
  </si>
  <si>
    <t>10.7554/eLife.03568</t>
  </si>
  <si>
    <t xml:space="preserve">Given a sample of genome sequences from an asexual population, can one predict its evolutionary future? Here we demonstrate that the branching patterns of reconstructed genealogical trees contains information about the relative fitness of the sampled sequences and that this information can be used to predict successful strains. Our approach is based on the assumption that evolution proceeds by accumulation of small effect mutations, does not require species specific input and can be applied to any asexual population under persistent selection pressure. We demonstrate its performance using historical data on seasonal influenza A/H3N2 virus. We predict the progenitor lineage of the upcoming influenza season with near optimal performance in 30% of cases and make informative predictions in 16 out of 19 years. Beyond providing a tool for prediction, our ability to make informative predictions implies persistent fitness variation among circulating influenza A/H3N2 viruses. </t>
  </si>
  <si>
    <t>Predicting evolution from the shape of genealogical trees</t>
  </si>
  <si>
    <t>19 or 1</t>
  </si>
  <si>
    <t>Periwal N.; Rathod S.B.; Sarma S.; Johar G.S.; Jain A.; Barnwal R.P.; Srivastava K.R.; Kaur B.; Arora P.; Sood V.</t>
  </si>
  <si>
    <t>10.1128/spectrum.01219-22</t>
  </si>
  <si>
    <t>The efforts of the scientific community to tame the recent pandemic caused by severe acute respiratory syndrome coronavirus 2 (SARS-CoV-2) seem to have been diluted by the emergence of new viral strains. Therefore, it is imperative to understand the effect of mutations on viral evolution. We performed a time series analysis on 59,541 SARS-CoV-2 genomic sequences from around the world to gain insights into the kinetics of the mutations arising in the viral genomes. These 59,541 genomes were grouped according to month (January 2020 to March 2021) based on the collection date. Meta-analysis of these data led us to identify significant mutations in viral genomes. Pearson correlation of these mutations led us to the identification of 16 comutations. Among these comutations, some of the individual mutations have been shown to contribute to viral replication and fitness, suggesting a possible role of other unexplored mutations in viral evolution. We observed that the mutations 241C.T in the 59 untranslated region (UTR), 3037C.T in nsp3, 14408C.T in the RNA-dependent RNA polymerase (RdRp), and 23403A.G in spike are correlated with each other and were grouped in a single cluster by hierarchical clustering. These mutations have replaced the wild-type nucleotides in SARS-CoV-2 sequences. Additionally, we employed a suite of computational tools to investigate the effects of T85I (1059C.T), P323L (14408C.T), and Q57H (25563G.T) mutations in nsp2, RdRp, and the ORF3a protein of SARS-CoV-2, respectively. We observed that the mutations T85I and Q57H tend to be deleterious and destabilize the respective wild-type protein, whereas P323L in RdRp tends to be neutral and has a stabilizing effect. IMPORTANCE We performed a meta-analysis on SARS-CoV-2 genomes categorized by collection month and identified several significant mutations. Pearson correlation analysis of these significant mutations identified 16 comutations having absolute correlation coefficients of .0.4 and a frequency of .30% in the genomes used in this study. The correlation results were further validated by another statistical tool called hierarchical clustering, where mutations were grouped in clusters on the basis of their similarity. We identified several positive and negative correlations among comutations in SARS-CoV-2 isolates from around the world which might contribute to viral pathogenesis. The negative correlations among some of the mutations in SARS-CoV-2 identified in this study warrant further investigations. Further analysis of mutations such as T85I in nsp2 and Q57H in ORF3a protein revealed that these mutations tend to destabilize the protein relative to the wild type, whereas P323L in RdRp is neutral and has a stabilizing effect. Thus, we have identified several comutations which can be further characterized to gain insights into SARS-CoV-2 evolution. Copyright ¬© 2022 Periwal et al.</t>
  </si>
  <si>
    <t>Time Series Analysis of SARS-CoV-2 Genomes and Correlations among Highly Prevalent Mutations</t>
  </si>
  <si>
    <t>1.25 or 1.166666667</t>
  </si>
  <si>
    <t>Banerjee R.; Roy A.; Das S.; Basak S.</t>
  </si>
  <si>
    <t>10.1016/j.meegid.2015.02.023</t>
  </si>
  <si>
    <t>The first influenza pandemic in the 21st century commenced in March, 2009 causing nearly 300,000 deaths globally within the first year of the pandemic. In late 2013 and in early 2014, there was gradual increase in the reported case of H1N1 infection and according to World Health Organization (WHO) report, influenza activity increased in several areas of the Southern Hemisphere and was dominated by the H1N1 pandemic strain of 2009. In the present study, a comprehensive comparison of the global amino acid composition and the structural features of all HA gene sequences of H1N1, available in the Flu Database (NCBI), from 1918 to December, 2014 has been performed to trace out the possibility of a further H1N1 pandemic in near future. The results suggest that the increased potential to enhance pathogenicity for the H1N1 samples of 2013 (latter part) and 2014 could lead to a more severe outbreak in the near future. ¬© 2015 Elsevier B.V.</t>
  </si>
  <si>
    <t>Similarity of currently circulating H1N1 virus with the 2009 pandemic clone: Viability of an imminent pandemic</t>
  </si>
  <si>
    <t>80 or 96</t>
  </si>
  <si>
    <t>Kupczok A.; Dagan T.</t>
  </si>
  <si>
    <t>10.3390/v11080720</t>
  </si>
  <si>
    <t>Cyanophages are characterized by vast genomic diversity and the formation of stable ecotypes over time. The evolution of phage diversity includes vertical processes, such as mutation, and horizontal processes, such as recombination and gene transfer. Here, we study the contribution of vertical and horizontal processes to short-term evolution of marine cyanophages. Analyzing time series data of Synechococcus-infecting Myoviridae ecotypes spanning up to 17 years, we found a high contribution of recombination relative to mutation (r/m) in all ecotypes. Additionally, we found a molecular clock of substitution and recombination in one ecotype, RIM8. The estimated RIM8 evolutionary rates are 2.2 genome-wide substitutions per year (1.275 √ó 10‚àí5 substitutions/site/year) and 29 genome-wide nucleotide alterations due to recombination per year. We found 26 variable protein families, of which only two families have a predicted functional annotation, suggesting that they are auxiliary metabolic genes with bacterial homologs. A comparison of our rate estimates to other phage evolutionary rate estimates in the literature reveals a negative correlation of phage substitution rates with their genome size. A comparison to evolutionary rates in bacterial organisms further shows that phages have high rates of mutation and recombination compared to their bacterial hosts. We conclude that the increased recombination rate in phages likely contributes to their vast genomic diversity. ¬© 2019 by the authors. Licensee MDPI, Basel, Switzerland.</t>
  </si>
  <si>
    <t>Rates of molecular evolution in a marine synechococcus phage lineage</t>
  </si>
  <si>
    <t>Boyle D.B.; Amos-Ritchie R.; Broz I.; Walker P.J.; Melville L.; Flanagan D.; Davis S.; Hunt N.; Weir R.</t>
  </si>
  <si>
    <t>10.1128/JVI.02055-14</t>
  </si>
  <si>
    <t>Bluetongue virus serotype 1 (BTV 1) was first isolated in Australia from cattle blood collected in 1979 at Beatrice Hill Farm (BHF), Northern Territory (NT). From long-term surveillance programs (1977 to 2011), 2,487 isolations of 10 BTV serotypes were made. The most frequently isolated serotype was BTV 1 (41%, 1,019) followed by BTV 16 (17.5%, 436) and BTV 20 (14%, 348). In 3 years, no BTVs were isolated, and in 12 years, no BTV 1 was isolated. Seventeen BTV 1 isolates were sequenced and analyzed in comparison with 10 Australian prototype serotypes. BTV 1 showed an episodic pattern of evolutionary change characterized by four distinct periods. Each period consisted primarily of slow genetic drift which was punctuated from time to time by genetic shifts generated by segment reassortment and the introduction of new genome segments. Evidence was found for coevolution of BTV genome segments. Evolutionary dynamics and selection pressure estimates showed strong temporal and clocklike molecular evolutionary dynamics of six Australian BTV genome segments. Bayesian coalescent estimates of mean substitution rates clustered in the range of 3.5√ó10-4 to 5.3√ó10-4 substitutions per site per year. All BTV genome segments evolved under strong purifying (negative) selection, with only three sites identified as under pervasive diversifying (positive) selection. The obligate replication in alternate hosts (insect vector and vertebrate hosts) imposed strong evolutionary constraints. The dominant mechanism generating genetic diversity of BTV 1 at BHF was through the introduction of new viruses and reassortment of genome segments with existing viruses. ¬© 2014, American Society for Microbiology.</t>
  </si>
  <si>
    <t>Evolution of bluetongue virus serotype 1 in northern Australia over 30 years</t>
  </si>
  <si>
    <t>30 or 32</t>
  </si>
  <si>
    <t>Iwasaki Y.; Abe T.; Ikemura T.</t>
  </si>
  <si>
    <t>10.1186/s12866-021-02158-6</t>
  </si>
  <si>
    <t>Background: When a virus that has grown in a nonhuman host starts an epidemic in the human population, human cells may not provide growth conditions ideal for the virus. Therefore, the invasion of severe acute respiratory syndrome coronavirus-2 (SARS-CoV-2), which is usually prevalent in the bat population, into the human population is thought to have necessitated changes in the viral genome for efficient growth in the new environment. In the present study, to understand host-dependent changes in coronavirus genomes, we focused on the mono- and oligonucleotide compositions of SARS-CoV-2 genomes and investigated how these compositions changed time-dependently in the human cellular environment. We also compared the oligonucleotide compositions of SARS-CoV-2 and other coronaviruses prevalent in humans or bats to investigate the causes of changes in the host environment. Results: Time-series analyses of changes in the nucleotide compositions of SARS-CoV-2 genomes revealed a group of mono- and oligonucleotides whose compositions changed in a common direction for all clades, even though viruses belonging to different clades should evolve independently. Interestingly, the compositions of these oligonucleotides changed towards those of coronaviruses that have been prevalent in humans for a long period and away from those of bat coronaviruses. Conclusions: Clade-independent, time-dependent changes are thought to have biological significance and should relate to viral adaptation to a new host environment, providing important clues for understanding viral host adaptation mechanisms. ¬© 2021, The Author(s).</t>
  </si>
  <si>
    <t>Human cell-dependent, directional, time-dependent changes in the mono- and oligonucleotide compositions of SARS-CoV-2 genomes</t>
  </si>
  <si>
    <t>Roux, Simon; Chan, Leong-Keat; Egan, Rob; Malmstrom, Rex R.; McMahon, Katherine D.; Sullivan, Matthew B.</t>
  </si>
  <si>
    <t>10.1038/s41467-017-01086-2</t>
  </si>
  <si>
    <t>Virophages are small viruses that co-infect eukaryotic cells alongside giant viruses (Mimiviridae) and hijack their machinery to replicate. While two types of virophages have been isolated, their genomic diversity and ecology remain largely unknown. Here we use time series metagenomics to identify and study the dynamics of 25 uncultivated virophage populations, 17 of which represented by complete or near-complete genomes, in two North American freshwater lakes. Taxonomic analysis suggests that these freshwater virophages represent at least three new candidate genera. Ecologically, virophage populations are repeatedly detected over years and evolutionary stable, yet their distinct abundance profiles and gene content suggest that virophage genera occupy different ecological niches. Co-occurrence analyses reveal 11 virophages strongly associated with uncultivated Mimiviridae, and three associated with eukaryotes among the Dinophyceae, Rhizaria, Alveolata, and Cryptophyceae groups. Together, these findings significantly augment virophage databases, help refine virophage taxonomy, and establish baseline ecological hypotheses and tools to study virophages in nature.</t>
  </si>
  <si>
    <t>Ecogenomics of virophages and their giant virus hosts assessed through time series metagenomics</t>
  </si>
  <si>
    <t>Hussain S.; Rasool S.T.; Pottathil S.</t>
  </si>
  <si>
    <t>10.1007/s00239-021-10008-2</t>
  </si>
  <si>
    <t>Severe Acute Respiratory Syndrome Coronavirus-2 is a zoonotic virus with a possible origin in bats and potential transmission to humans through an intermediate host. When zoonotic viruses jump to a new host, they undergo both mutational and natural selective pressures that result in non-synonymous and synonymous adaptive changes, necessary for efficient replication and rapid spread of diseases in new host species. The nucleotide composition and codon usage pattern of SARS-CoV-2 indicate the presence of a highly conserved, gene-specific codon usage bias. The codon usage pattern of SARS-CoV-2 is mostly antagonistic to human and bat codon usage. SARS-CoV-2 codon usage bias is mainly shaped by the natural selection, while mutational pressure plays a minor role. The time-series analysis of SARS-CoV-2 genome indicates that the virus is slowly evolving. Virus isolates from later stages of the outbreak have more biased codon usage and nucleotide composition than virus isolates from early stages of the outbreak. ¬© 2021, The Author(s), under exclusive licence to Springer Science+Business Media, LLC, part of Springer Nature.</t>
  </si>
  <si>
    <t>The Evolution of Severe Acute Respiratory Syndrome Coronavirus-2 during Pandemic and Adaptation to the Host</t>
  </si>
  <si>
    <t>0.5 or 0.333333333</t>
  </si>
  <si>
    <t>Feng, Yun; Gou, Qin-yu; Yang, Wei-hong; Wu, Wei-chen; Wang, Juan; Holmes, Edward C.; Liang, Guodong; Shi, Mang</t>
  </si>
  <si>
    <t>10.1093/ve/veac006</t>
  </si>
  <si>
    <t>A time-series meta-transcriptomic analysis reveals the seasonal, host, and gender structure of mosquito viromes</t>
  </si>
  <si>
    <t>transcriptome</t>
  </si>
  <si>
    <t>Ament-Vel√°squez S.L.; Gilchrist C.; R√™go A.; Bendixsen D.P.; Brice C.; Grosse-Sommer J.M.; Rafati N.; Stelkens R.</t>
  </si>
  <si>
    <t>10.1093/molbev/msac242</t>
  </si>
  <si>
    <t>Adaptation from standing genetic variation is an important process underlying evolution in natural populations, but we rarely get the opportunity to observe the dynamics of fitness and genomic changes in real time. Here, we used experimental evolution and Pool-Seq to track the phenotypic and genomic changes of genetically diverse asexual populations of the yeast Saccharomyces cerevisiae in four environments with different fitness costs. We found that populations rapidly and in parallel increased in fitness in stressful environments. In contrast, allele frequencies showed a range of trajectories, with some populations fixing all their ancestral variation in &lt;30 generations and others maintaining diversity across hundreds of generations. We detected parallelism at the genomic level (involving genes, pathways, and aneuploidies) within and between environments, with idiosyncratic changes recurring in the environments with higher stress. In particular, we observed a tendency of becoming haploid-like in one environment, whereas the populations of another environment showed low overall parallelism driven by standing genetic variation despite high selective pressure. This work highlights the interplay between standing genetic variation and the influx of de novo mutations in populations adapting to a range of selective pressures with different underlying trait architectures, advancing our understanding of the constraints and drivers of adaptation.  ¬© 2022 The Author(s). Published by Oxford University Press on behalf of Society for Molecular Biology and Evolution.</t>
  </si>
  <si>
    <t>The Dynamics of Adaptation to Stress from Standing Genetic Variation and de novo Mutations</t>
  </si>
  <si>
    <t>yeast</t>
  </si>
  <si>
    <t>Huang, Qiang; Chen, Yan Ping; Wang, Rui Wu; Cheng, Shang; Evans, Jay D.</t>
  </si>
  <si>
    <t>10.1371/journal.pone.0147549</t>
  </si>
  <si>
    <t>Host-Parasite Interactions and Purifying Selection in a Microsporidian Parasite of Honey Bees</t>
  </si>
  <si>
    <t>Gompert Z.</t>
  </si>
  <si>
    <t>10.1111/1755-0998.13371</t>
  </si>
  <si>
    <t>Strong selection can cause rapid evolutionary change, but temporal fluctuations in the form, direction and intensity of selection can limit net evolutionary change over longer time periods. Fluctuating selection could affect molecular diversity levels and the evolution of plasticity and ecological specialization. Nonetheless, this phenomenon remains understudied, in part because of analytical limitations and the general difficulty of detecting selection that does not occur in a consistent manner. Herein, I fill this analytical gap by presenting an approximate Bayesian computation (ABC) method to detect and quantify fluctuating selection on polygenic traits from population genomic time-series data. I propose a model for environment-dependent phenotypic selection. The evolutionary genetic consequences of selection are then modelled based on a genotype‚Äìphenotype map. Using simulations, I show that the proposed method generates accurate and precise estimates of selection when the generative model for the data is similar to the model assumed by the method. The performance of the method when applied to an evolve-and-resequence study of host adaptation in the cowpea seed beetle (Callosobruchus¬†maculatus) was more idiosyncratic and depended on specific analytical choices. Despite some limitations, these results suggest the proposed method provides a powerful approach to connect the causes of (variable) selection to traits and genome-wide patterns of evolution. Documentation and open-source computer software (fsabc) implementing this method are available from github (https://github.com/zgompert/fsabc.git). ¬© 2021 John Wiley &amp; Sons Ltd</t>
  </si>
  <si>
    <t>A population-genomic approach for estimating selection on polygenic traits in heterogeneous environments</t>
  </si>
  <si>
    <t>methods</t>
  </si>
  <si>
    <t>Remien, Christopher H.; Eckwright, Mariah J.; Ridenhour, Benjamin J.</t>
  </si>
  <si>
    <t>10.1098/rsos.201378</t>
  </si>
  <si>
    <t>Structural identifiability of the generalized Lotka-Volterra model for microbiome studies</t>
  </si>
  <si>
    <t>Suzuki Y.; Doan Y.H.; Kimura H.; Shinomiya H.; Shirabe K.; Katayama K.</t>
  </si>
  <si>
    <t>10.3389/fmicb.2019.00116</t>
  </si>
  <si>
    <t>The norovirus forecasting system (NOROCAST) has been developed for predicting directions of changes in genotype proportions between human norovirus (HuNoV) seasons in Japan through modeling herd immunity to structural protein 1 (VP1). Here 404 nearly complete genomic sequences of HuNoV were analyzed to examine whether the performance of NOROCAST could be improved by modeling herd immunity to VP2 and non-structural proteins (NS) in addition to VP1. It was found that the applicability of NOROCAST may be extended by compensating for unavailable sequence data and observed genotype proportions of 0 in each season. Incorporation of herd immunity to VP2 and NS did not appear to improve the performance of NOROCAST, suggesting that VP1 may be a suitable target of vaccines. Copyright ¬© 2019 Suzuki, Doan, Kimura, Shinomiya, Shirabe and Katayama. This is an open-access article distributed under the terms of the Creative Commons Attribution License (CC BY). The use, distribution or reproduction in other forums is permitted, provided the original author(s) and the copyright owner(s) are credited and that the original publication in this journal is cited, in accordance with accepted academic practice. No use, distribution or reproduction is permitted which does not comply with these terms.</t>
  </si>
  <si>
    <t>Predicting directions of changes in genotype proportions between norovirus seasons in Japan</t>
  </si>
  <si>
    <t>Salama M.A.; Hassanien A.E.; Mostafa A.</t>
  </si>
  <si>
    <t>10.1186/s13637-016-0042-0</t>
  </si>
  <si>
    <t>Viral evolution remains to be a main obstacle in the effectiveness of antiviral treatments. The ability to predict this evolution will help in the early detection of drug-resistant strains and will potentially facilitate the design of more efficient antiviral treatments. Various tools has been utilized in genome studies to achieve this goal. One of these tools is machine learning, which facilitates the study of structure-activity relationships, secondary and tertiary structure evolution prediction, and sequence error correction. This work proposes a novel machine learning technique for the prediction of the possible point mutations that appear on alignments of primary RNA sequence structure. It predicts the genotype of each nucleotide in the RNA sequence, and proves that a nucleotide in an RNA sequence changes based on the other nucleotides in the sequence. Neural networks technique is utilized in order to predict new strains, then a rough set theory based algorithm is introduced to extract these point mutation patterns. This algorithm is applied on a number of aligned RNA isolates time-series species of the Newcastle virus. Two different data sets from two sources are used in the validation of these techniques. The results show that the accuracy of this technique in predicting the nucleotides in the new generation is as high as 75 %. The mutation rules are visualized for the analysis of the correlation between different nucleotides in the same RNA sequence. ¬© 2016, Salama et al.</t>
  </si>
  <si>
    <t>The prediction of virus mutation using neural networks and rough set techniques</t>
  </si>
  <si>
    <t>Illingworth C.J.R.; Parts L.; Schiffels S.; Liti G.; Mustonen V.</t>
  </si>
  <si>
    <t>10.1093/molbev/msr289</t>
  </si>
  <si>
    <t>When selection is acting on a large genetically diverse population, beneficial alleles increase in frequency. This fact can be used to map quantitative trait loci by sequencing the pooled DNA from the population at consecutive time points and observing allele frequency changes. Here, we present a population genetic method to analyze time series data of allele frequencies from such an experiment. Beginning with a range of proposed evolutionary scenarios, the method measures the consistency of each with the observed frequency changes. Evolutionary theory is utilized to formulate equations of motion for the allele frequencies, following which likelihoods for having observed the sequencing data under each scenario are derived. Comparison of these likelihoods gives an insight into the prevailing dynamics of the system under study. We illustrate the method by quantifying selective effects from an experiment, in which two phenotypically different yeast strains were first crossed and then propagated under heat stress (Parts L, Cubillos FA, Warringer J, et al. [14 co-authors]. 2011. Revealing the genetic structure of a trait by sequencing a population under selection. Genome Res). From these data, we discover that about 6% of polymorphic sites evolve nonneutrally under heat stress conditions, either because of their linkage to beneficial (driver) alleles or because they are drivers themselves. We further identify 44 genomic regions containing one or more candidate driver alleles, quantify their apparent selective advantage, obtain estimates of recombination rates within the regions, and show that the dynamics of the drivers display a strong signature of selection going beyond additive models. Our approach is applicable to study adaptation in a range of systems under different evolutionary pressures. ¬© The Author(s).</t>
  </si>
  <si>
    <t>Quantifying selection acting on a complex trait using allele frequency time series data</t>
  </si>
  <si>
    <t>Paris, Cyriel; Servin, Bertrand; Boitard, Simon</t>
  </si>
  <si>
    <t>10.1534/g3.119.400778</t>
  </si>
  <si>
    <t>Detecting genomic regions under selection is an important objective of population genetics. Typical analyses for this goal are based on exploiting genetic diversity patterns in present time data but rapid advances in DNA sequencing have increased the availability of time series genomic data. A common approach to analyze such data is to model the temporal evolution of an allele frequency as a Markov chain. Based on this principle, several methods have been proposed to infer selection intensity. One of their differences lies in how they model the transition probabilities of the Markov chain. Using the Wright-Fisher model is a natural choice but its computational cost is prohibitive for large population sizes so approximations to this model based on parametric distributions have been proposed. Here, we compared the performance of some of these approximations with respect to their power to detect selection and their estimation of the selection coefficient. We developped a new generic Hidden Markov Model likelihood calculator and applied it on genetic time series simulated under various evolutionary scenarios. The Beta with spikes approximation, which combines discrete fixation probabilities with a continuous Beta distribution, was found to perform consistently better than the others. This distribution provides an almost perfect fit to the Wright-Fisher model in terms of selection inference, for a computational cost that does not increase with population size. We further evaluated this model for population sizes not accessible to the Wright-Fisher model and illustrated its performance on a dataset of two divergently selected chicken populations.</t>
  </si>
  <si>
    <t>Inference of Selection from Genetic Time Series Using Various Parametric Approximations to the Wright-Fisher Model</t>
  </si>
  <si>
    <t>Steinr√ºcken M.; Bhaskar A.; Song Y.S.</t>
  </si>
  <si>
    <t>10.1214/14-AOAS764</t>
  </si>
  <si>
    <t>The increased availability of time series genetic variation data from experimental evolution studies and ancient DNA samples has created new opportunities to identify genomic regions under selective pressure and to estimate their associated fitness parameters. However, it is a challenging problem to compute the likelihood of nonneutral models for the population allele frequency dynamics, given the observed temporal DNA data. Here, we develop a novel spectral algorithm to analytically and efficiently integrate over all possible frequency trajectories between consecutive time points. This advance circumvents the limitations of existing methods which require fine-tuning the discretization of the population allele frequency space when numerically approximating requisite integrals. Furthermore, our method is flexible enough to handle general diploid models of selection where the heterozygote and homozygote fitness parameters can take any values, while previous methods focused on only a few restricted models of selection. We demonstrate the utility of our method on simulated data and also apply it to analyze ancient DNA data from genetic loci associated with coat coloration in horses. In contrast to previous studies, our exploration of the full fitness parameter space reveals that a heterozygote advantage form of balancing selection may have been acting on these loci. ¬© Institute of Mathematical Statistics, 2014.</t>
  </si>
  <si>
    <t>A novel spectral method for inferring general diploid selection from time series genetic data</t>
  </si>
  <si>
    <t>Iranmehr A.; Akbari A.; Schl√∂tterer C.; Bafna V.</t>
  </si>
  <si>
    <t>10.1534/genetics.116.197566</t>
  </si>
  <si>
    <t>The advent of next generation sequencing technologies has made whole-genome and whole-population sampling possible, even for eukaryotes with large genomes. With this development, experimental evolution studies can be designed to observe molecular evolution ‚Äúin action‚Äù via evolve-and-resequence (E &amp; R) experiments. Among other applications, E &amp; R studies can be used to locate the genes and variants responsible for genetic adaptation. Most existing literature on time-series data analysis often assumes large population size, accurate allele frequency estimates, or wide time spans. These assumptions do not hold in many E &amp; R studies. In this article, we propose a method-composition of likelihoods for evolve-and-resequence experiments (CLEAR)-to identify signatures of selection in small population E &amp; R experiments. CLEAR takes whole-genome sequences of pools of individuals as input, and properly addresses heterogeneous ascertainment bias resulting from uneven coverage. CLEAR also provides unbiased estimates of model parameters, including population size, selection strength, and dominance, while being computationally efficient. Extensive simulations show that CLEAR achieves higher power in detecting and localizing selection over a wide range of parameters, and is robust to variation of coverage. We applied the CLEAR statistic to multiple E &amp; R experiments, including data from a study of adaptation of Drosophila melanogaster to alternating temperatures and a study of outcrossing yeast populations, and identified multiple regions under selection with genome-wide significance. ¬© 2017 by the Genetics Society of America.</t>
  </si>
  <si>
    <t>CLEAR: Composition of likelihoods for evolve and resequence experiments</t>
  </si>
  <si>
    <t>Topa, Hande; Jonas, Agnes; Kofler, Robert; Kosiol, Carolin; Honkela, Antti</t>
  </si>
  <si>
    <t>10.1093/bioinformatics/btv014</t>
  </si>
  <si>
    <t>Gaussian process test for high-throughput sequencing time series: application to experimental evolution</t>
  </si>
  <si>
    <t>Feder A.F.; Kryazhimskiy S.; Plotkin J.B.</t>
  </si>
  <si>
    <t>10.1534/genetics.113.158220</t>
  </si>
  <si>
    <t>Both genetic drift and natural selection cause the frequencies of alleles in a population to vary over time. Discriminating between these two evolutionary forces, based on a time series of samples from a population, remains an outstanding problem with increasing relevance to modern data sets. Even in the idealized situation when the sampled locus is independent of all other loci, this problem is difficult to solve, especially when the size of the population from which the samples are drawn is unknown. A standard œá2-based likelihood-ratio test was previously proposed to address this problem. Here we show that the œá2-test of selection substantially underestimates the probability of type I error, leading to more false positives than indicated by its P-value, especially at stringent P-values. We introduce two methods to correct this bias. The empirical likelihood-ratio test (ELRT) rejects neutrality when the likelihood-ratio statistic falls in the tail of the empirical distribution obtained under the most likely neutral population size. The frequency increment test (FIT) rejects neutrality if the distribution of normalized allele-frequency increments exhibits a mean that deviates significantly from zero. We characterize the statistical power of these two tests for selection, and we apply them to three experimental data sets. We demonstrate that both ELRT and FIT have power to detect selection in practical parameter regimes, such as those encountered in microbial evolution experiments. Our analysis applies to a single diallelic locus, assumed independent of all other loci, which is most relevant to full-genome selection scans in sexual organisms, and also to evolution experiments in asexual organisms as long as clonal interference is weak. Different techniques will be required to detect selection in time series of cosegregating linked loci. ¬© 2014 by the Genetics Society of America.</t>
  </si>
  <si>
    <t>Identifying signatures of selection in genetic time series</t>
  </si>
  <si>
    <t>Malaspinas, Anna-Sapfo; Malaspinas, Orestis; Evans, Steven N.; Slatkin, Montgomery</t>
  </si>
  <si>
    <t>10.1534/genetics.112.140939</t>
  </si>
  <si>
    <t>Recent advances in sequencing technologies have made available an ever-increasing amount of ancient genomic data. In particular, it is now possible to target specific single nucleotide polymorphisms in several samples at different time points. Such time-series data are also available in the context of experimental or viral evolution. Time-series data should allow for a more precise inference of population genetic parameters and to test hypotheses about the recent action of natural selection. In this manuscript, we develop a likelihood method to jointly estimate the selection coefficient and the age of an allele from time-serial data. Our method can be used for allele frequencies sampled from a single diallelic locus. The transition probabilities are calculated by approximating the standard diffusion equation of the Wright–Fisher model with a one-step process. We show that our method produces unbiased estimates. The accuracy of the method is tested via simulations. Finally, the utility of the method is illustrated with an application to several loci encoding coat color in horses, a pattern that has previously been linked with domestication. Importantly, given our ability to estimate the age of the allele, it is possible to gain traction on the important problem of distinguishing selection on new mutations from selection on standing variation. In this coat color example for instance, we estimate the age of this allele, which is found to predate domestication.</t>
  </si>
  <si>
    <t>Estimating Allele Age and Selection Coefficient from Time-Serial Data</t>
  </si>
  <si>
    <t>Lyu, Wenyang; Dai, Xiaoyang; Beaumont, Mark; Yu, Feng; He, Zhangyi</t>
  </si>
  <si>
    <t>10.1111/1755-0998.13553</t>
  </si>
  <si>
    <t>Inferring the timing and strength of natural selection and gene migration in the evolution of chicken from ancient DNA data</t>
  </si>
  <si>
    <t>Whitehouse L.S.; Schrider D.R.</t>
  </si>
  <si>
    <t>10.1093/genetics/iyad084</t>
  </si>
  <si>
    <t>Despite decades of research, identifying selective sweeps, the genomic footprints of positive selection, remains a core problem in population genetics. Of the myriad methods that have been developed to tackle this task, few are designed to leverage the potential of genomic time-series data. This is because in most population genetic studies of natural populations, only a single period of time can be sampled. Recent advancements in sequencing technology, including improvements in extracting and sequencing ancient DNA, have made repeated samplings of a population possible, allowing for more direct analysis of recent evolutionary dynamics. Serial sampling of organisms with shorter generation times has also become more feasible due to improvements in the cost and throughput of sequencing. With these advances in mind, here we present Timesweeper, a fast and accurate convolutional neural network-based tool for identifying selective sweeps in data consisting of multiple genomic samplings of a population over time. Timesweeper analyzes population genomic time-series data by first simulating training data under a demographic model appropriate for the data of interest, training a one-dimensional convolutional neural network on said simulations, and inferring which polymorphisms in this serialized data set were the direct target of a completed or ongoing selective sweep. We show that Timesweeper is accurate under multiple simulated demographic and sampling scenarios, identifies selected variants with high resolution, and estimates selection coefficients more accurately than existing methods. In sum, we show that more accurate inferences about natural selection are possible when genomic time-series data are available; such data will continue to proliferate in coming years due to both the sequencing of ancient samples and repeated samplings of extant populations with faster generation times, as well as experimentally evolved populations where time-series data are often generated. Methodological advances such as Timesweeper thus have the potential to help resolve the controversy over the role of positive selection in the genome. We provide Timesweeper as a Python package for use by the community.  ¬© 2023 The Author(s). Published by Oxford University Press on behalf of The Genetics Society of America. All rights reserved.</t>
  </si>
  <si>
    <t>Timesweeper: accurately identifying selective sweeps using population genomic time series</t>
  </si>
  <si>
    <t>Ronnegard, Lars; McFarlane, S. Eryn; Husby, Arild; Kawakami, Takeshi; Ellegren, Hans; Qvarnstrom, Anna</t>
  </si>
  <si>
    <t>10.1111/2041-210X.12535</t>
  </si>
  <si>
    <t xml:space="preserve">Genomewide association studies (GWAS) enable detailed dissections of the genetic basis for organisms' ability to adapt to a changing environment. In long‐term studies of natural populations, individuals are often marked at one point in their life and then repeatedly recaptured. It is therefore essential that a method for GWAS includes the process of repeated sampling. In a GWAS, the effects of thousands of single‐nucleotide polymorphisms (SNPs) need to be fitted and any model development is constrained by the computational requirements. A method is therefore required that can fit a highly hierarchical model and at the same time is computationally fast enough to be useful. Our method fits fixed SNP effects in a linear mixed model that can include both random polygenic effects and permanent environmental effects. In this way, the model can correct for population structure and model repeated measures. The covariance structure of the linear mixed model is first estimated and subsequently used in a generalized least squares setting to fit the SNP effects. The method was evaluated in a simulation study based on observed genotypes from a long‐term study of collared flycatchers in Sweden. The method we present here was successful in estimating permanent environmental effects from simulated repeated measures data. Additionally, we found that especially for variable phenotypes having large variation between years, the repeated measurements model has a substantial </t>
  </si>
  <si>
    <t>Increasing the power of genome wide association studies in natural populations using repeated measures - evaluation and implementation</t>
  </si>
  <si>
    <t>10.1111/mec.13323</t>
  </si>
  <si>
    <t>Evolutionary geneticists have sought to characterize the causes and molecular targets of selection in natural populations for many years. Although this research programme has been somewhat successful, most statistical methods employed were designed to detect consistent, weak to moderate selection. In contrast, phenotypic studies in nature show that selection varies in time and that individual bouts of selection can be strong. Measurements of the genomic consequences of such fluctuating selection could help test and refine hypotheses concerning the causes of ecological specialization and the maintenance of genetic variation in populations. Herein, I proposed a Bayesian nonhomogeneous hidden Markov model to estimate effective population sizes and quantify variable selection in heterogeneous environments from genetic time-series data. The model is described and then evaluated using a series of simulated data, including cases where selection occurs on a trait with a simple or polygenic molecular basis. The proposed method accurately distinguished neutral loci from non-neutral loci under strong selection, but not from those under weak selection. Selection coefficients were accurately estimated when selection was constant or when the fitness values of genotypes varied linearly with the environment, but these estimates were less accurate when fitness was polygenic or the relationship between the environment and the fitness of genotypes was nonlinear. Past studies of temporal evolutionary dynamics in laboratory populations have been remarkably successful. The proposed method makes similar analyses of genetic time-series data from natural populations more feasible and thereby could help answer fundamental questions about the causes and consequences of evolution in the wild. ¬© 2015 John Wiley &amp; Sons Ltd.</t>
  </si>
  <si>
    <t>Bayesian inference of selection in a heterogeneous environment from genetic time-series data</t>
  </si>
  <si>
    <t>Simon A.; Coop G.</t>
  </si>
  <si>
    <t>10.1073/pnas.2312377121</t>
  </si>
  <si>
    <t>Genomic time series from experimental evolution studies and ancient DNA datasets offer us a chance to directly observe the interplay of various evolutionary forces. We show how the genome-wide variance in allele frequency change between two time points can be decomposed into the contributions of gene flow, genetic drift, and linked selection. In closed populations, the contribution of linked selection is identifiable because it creates covariances between time intervals, and genetic drift does not. However, repeated gene flow between populations can also produce directionality in allele frequency change, creating covariances. We show how to accurately separate the fraction of variance in allele frequency change due to admixture and linked selection in a population receiving gene flow. We use two human ancient DNA datasets, spanning around 5,000 y, as time transects to quantify the contributions to the genome-wide variance in allele frequency change. We find that a large fraction of genome-wide change is due to gene flow. In both cases, after correcting for known major gene flow events, we do not observe a signal of genome-wide linked selection. Thus despite the known role of selection in shaping long-term polymorphism levels, and an increasing number of examples of strong selection on single loci and polygenic scores from ancient DNA, it appears to be gene flow and drift, and not selection, that are the main determinants of recent genome-wide allele frequency change. Our approach should be applicable to the growing number of contemporary and ancient temporal population genomics datasets.</t>
  </si>
  <si>
    <t>The contribution of gene flow, selection, and genetic drift to five thousand years of human allele frequency change</t>
  </si>
  <si>
    <t>Maddamsetti, Rohan; Granti, Nkrumah A.</t>
  </si>
  <si>
    <t>10.1371/journal.pgen.1010324</t>
  </si>
  <si>
    <t>A general method to infer both positive and purifying selection during the real-time evolution of hypermutator pathogens would be broadly useful. To this end, we introduce a Simple Test to Infer Mode of Selection (STIMS) from metagenomic time series of evolving microbial populations. We test STIMS on metagenomic data generated by simulations of bacterial evolution, and on metagenomic data spanning 62,750 generations of Lenski’s long-term evolution experiment with Escherichia coli (LTEE). This benchmarking shows that STIMS detects positive selection in both nonmutator and hypermutator populations, and purifying selection in hypermutator populations. Using STIMS, we find strong evidence of ongoing positive selection on key regulators of the E. coli gene regulatory network, even in some hypermutator populations. STIMS also detects positive selection on regulatory genes in hypermutator populations of Pseudomonas aeruginosa that adapted to subinhibitory concentrations of colistin–an antibiotic of last resort–for just twenty-six days of laboratory evolution. Our results show that the fine-tuning of gene regulatory networks is a general mechanism for rapid and ongoing adaptation. The simplicity of STIMS, together with its intuitive visual interpretation, make it a useful test for positive and purifying selection in metagenomic data sets that track microbial evolution in real-time.</t>
  </si>
  <si>
    <t>Discovery of positive and purifying selection in metagenomic time series of hypermutator microbial populations</t>
  </si>
  <si>
    <t>Franssen S.U.; Kofler R.; Schl√∂tterer C.</t>
  </si>
  <si>
    <t>10.1038/hdy.2016.98</t>
  </si>
  <si>
    <t>The genetic architecture of adaptation in natural populations has not yet been resolved: It is not clear to what extent the spread of beneficial mutations (selective sweeps) or the response of many quantitative trait loci drive adaptation to environmental changes. Although much attention has been given to the genomic footprint of selective sweeps, the importance of selection on quantitative traits is still not well studied, as the associated genomic signature is extremely difficult to detect. We propose 'Evolve and Resequence' as a promising tool, to study polygenic adaptation of quantitative traits in evolving populations. Simulating replicated time series data we show that adaptation to a new intermediate trait optimum has three characteristic phases that are reflected on the genomic level: (1) directional frequency changes towards the new trait optimum, (2) plateauing of allele frequencies when the new trait optimum has been reached and (3) subsequent divergence between replicated trajectories ultimately leading to the loss or fixation of alleles while the trait value does not change. We explore these 3 phase characteristics for relevant population genetic parameters to provide expectations for various experimental evolution designs. Remarkably, over a broad range of parameters the trajectories of selected alleles display a pattern across replicates, which differs both from neutrality and directional selection. We conclude that replicated time series data from experimental evolution studies provide a promising framework to study polygenic adaptation from whole-genome population genetics data. ¬© 2017 Macmillan Publishers Limited, part of Springer Nature.</t>
  </si>
  <si>
    <t>Uncovering the genetic signature of quantitative trait evolution with replicated time series data</t>
  </si>
  <si>
    <t>Otte K.A.; Schl√∂tterer C.</t>
  </si>
  <si>
    <t>10.1111/1755-0998.13244</t>
  </si>
  <si>
    <t>Shifting from the analysis of single nucleotide polymorphisms to the reconstruction of selected haplotypes greatly facilitates the interpretation of evolve and resequence (E&amp;R) experiments. Merging highly correlated hitchhiker SNPs into haplotype blocks reduces thousands of candidates to few selected regions. Current methods of haplotype reconstruction from Pool-seq data need a variety of data-specific parameters that are typically defined ad hoc and require haplotype sequences for validation. Here, we introduce haplovalidate, a tool which detects selected haplotypes in Pool-seq time series data without the need for sequenced haplotypes. Haplovalidate makes data-driven choices of two key parameters for the clustering procedure, the minimum correlation between SNPs constituting a cluster and the window size. Applying haplovalidate to simulated E&amp;R data reliably detects selected haplotype blocks with low false discovery rates. Importantly, our analyses identified a restriction of the haplotype block-based approach to describe the genomic architecture of adaptation. We detected a substantial fraction of haplotypes containing multiple selection targets. These blocks were considered as one region of selection and therefore led to underestimation of the number of selection targets. We demonstrate that the separate analysis of earlier time points can significantly increase the separation of selection targets into individual haplotype blocks. We conclude that the analysis of selected haplotype blocks has great potential for the characterization of the adaptive architecture with E&amp;R experiments. ¬© The Authors. Molecular Ecology Resources published by John Wiley &amp; Sons Ltd</t>
  </si>
  <si>
    <t>Detecting selected haplotype blocks in evolve and resequence experiments</t>
  </si>
  <si>
    <t>Vellnow, Nikolas; Gossmann, Toni I.; Waxman, David</t>
  </si>
  <si>
    <t>10.1016/j.biosystems.2024.105176</t>
  </si>
  <si>
    <t>To concisely describe how genetic variation, at individual loci or across whole genomes, changes over time, and to follow transitory allelic changes, we introduce a quantity related to entropy, that we term pseudoentropy. This quantity emerges in a diffusion analysis of the mean time a mutation segregates in a population. For a neutral locus with an arbitrary number of alleles, the mean time of segregation is generally proportional to the pseudoentropy of initial allele frequencies. After the initial time point, pseudoentropy generally decreases, but other behaviours are possible, depending on the genetic diversity and selective forces present. For a biallelic locus, pseudoentropy and entropy coincide, but they are distinct quantities with more than two alleles. Thus for populations with multiple biallelic loci, the language of entropy suffices. Then entropy, combined across loci, serves as a concise description of genetic variation. We used individual based simulations to explore how this entropy behaves under different evolutionary scenarios. In agreement with predictions, the entropy associated with unlinked neutral loci decreases over time. However, deviations from free recombination and neutrality have clear and informative effects on the entropy’s behaviour over time. Analysis of publicly available data of a natural D. melanogaster population, that had been sampled over seven years, using a sliding-window approach, yielded considerable variation in entropy trajectories of different genomic regions. These mostly follow a pattern that suggests a substantial effective population size and a limited effect of positive selection on genome-wide diversity over short time scales.</t>
  </si>
  <si>
    <t>The pseudoentropy of allele frequency trajectories, the persistence of variation, and the effective population size</t>
  </si>
  <si>
    <t>Zinger T.; Gelbart M.; Miller D.; Pennings P.S.; Stern A.</t>
  </si>
  <si>
    <t>10.1093/ve/vez011</t>
  </si>
  <si>
    <t>With the advent of deep sequencing techniques, it is now possible to track the evolution of viruses with ever-increasing detail. Here, we present Flexible Inference from Time-Series (FITS)‚Äîa computational tool that allows inference of one of three parameters: the fitness of a specific mutation, the mutation rate or the population size from genomic time-series sequencing data. FITS was designed first and foremost for analysis of either short-term Evolve &amp; Resequence (E&amp;R) experiments or rapidly recombining populations of viruses. We thoroughly explore the performance of FITS on simulated data and highlight its ability to infer the fitness/mutation rate/population size. We further show that FITS can infer meaningful information even when the input parameters are inexact. In particular, FITS is able to successfully categorize a mutation as advantageous or deleterious. We next apply FITS to empirical data from an E&amp;R experiment on poliovirus where parameters were determined experimentally and demonstrate high accuracy in inference. VC The Author(s) 2019. Published by Oxford University Press.</t>
  </si>
  <si>
    <t>Inferring population genetics parameters of evolving viruses using time-series data</t>
  </si>
  <si>
    <t>Mostefai F.; Gamache I.; N'Guessan A.; Pelletier J.; Huang J.; Murall C.L.; Pesaranghader A.; Gaonac'h-Lovejoy V.; Hamelin D.J.; Poujol R.; Grenier J.-C.; Smith M.; Caron E.; Craig M.; Wolf G.; Krishnaswamy S.; Shapiro B.J.; Hussin J.G.</t>
  </si>
  <si>
    <t>10.3389/fmed.2022.826746</t>
  </si>
  <si>
    <t>The genome of the Severe Acute Respiratory Syndrome coronavirus 2 (SARS-CoV-2), the pathogen that causes coronavirus disease 2019 (COVID-19), has been sequenced at an unprecedented scale leading to a tremendous amount of viral genome sequencing data. To assist in tracing infection pathways and design preventive strategies, a deep understanding of the viral genetic diversity landscape is needed. We present here a set of genomic surveillance tools from population genetics which can be used to better understand the evolution of this virus in humans. To illustrate the utility of this toolbox, we detail an in depth analysis of the genetic diversity of SARS-CoV-2 in first year of the COVID-19 pandemic. We analyzed 329,854 high-quality consensus sequences published in the GISAID database during the pre-vaccination phase. We demonstrate that, compared to standard phylogenetic approaches, haplotype networks can be computed efficiently on much larger datasets. This approach enables real-time lineage identification, a clear description of the relationship between variants of concern, and efficient detection of recurrent mutations. Furthermore, time series change of Tajima's D by haplotype provides a powerful metric of lineage expansion. Finally, principal component analysis (PCA) highlights key steps in variant emergence and facilitates the visualization of genomic variation in the context of SARS-CoV-2 diversity. The computational framework presented here is simple to implement and insightful for real-time genomic surveillance of SARS-CoV-2 and could be applied to any pathogen that threatens the health of populations of humans and other organisms. Copyright ¬© 2022 Mostefai, Gamache, N'Guessan, Pelletier, Huang, Murall, Pesaranghader, Gaonac'h-Lovejoy, Hamelin, Poujol, Grenier, Smith, Caron, Craig, Wolf, Krishnaswamy, Shapiro and Hussin.</t>
  </si>
  <si>
    <t>Population Genomics Approaches for Genetic Characterization of SARS-CoV-2 Lineages</t>
  </si>
  <si>
    <t>R. Nen√© N.; Mustonen V.; J. R. Illingworth C.</t>
  </si>
  <si>
    <t>10.1016/j.jtbi.2017.09.021</t>
  </si>
  <si>
    <t>The Wright‚ÄìFisher model is the most popular population model for describing the behaviour of evolutionary systems with a finite population size. Approximations have commonly been used but the model itself has rarely been tested against time-resolved genomic data. Here, we evaluate the extent to which it can be inferred as the correct model under a likelihood framework. Given genome-wide data from an evolutionary experiment, we validate the Wright‚ÄìFisher drift model as the better option for describing evolutionary trajectories in a finite population. This was found by evaluating its performance against a Gaussian model of allele frequency propagation. However, we note a range of circumstances under which standard Wright‚ÄìFisher drift cannot be correctly identified. ¬© 2017 The Author(s)</t>
  </si>
  <si>
    <t>Evaluating genetic drift in time-series evolutionary analysis</t>
  </si>
  <si>
    <t>Sackman, Andrew M.; Harris, Rebecca B.; Jensen, Jeffrey D.</t>
  </si>
  <si>
    <t>10.1534/genetics.118.301684</t>
  </si>
  <si>
    <t>The recent increase in time-series population genomic data from experimental, natural, and ancient populations has been accompanied by a promising growth in methodologies for inferring demographic and selective parameters from such data. However, these methods have largely presumed that the populations of interest are well-described by the Kingman coalescent. In reality, many groups of organisms, including viruses, marine organisms, and some plants, protists, and fungi, typified by high variance in progeny number, may be best characterized by multiple-merger coalescent models. Estimation of population genetic parameters under Wright-Fisher assumptions for these organisms may thus be prone to serious mis-inference. We propose a novel method for the joint inference of demography and selection under the -coalescent model, termed Multiple-Merger Coalescent Approximate Bayesian Computation, or MMC-ABC. We first demonstrate mis-inference under the Kingman, and then exhibit the superior performance of MMC-ABC under conditions of skewed offspring distributions. In order to highlight the utility of this approach, we reanalyzed previously published drug-selection lines of influenza A virus. We jointly inferred the extent of progeny-skew inherent to viral replication and identified putative drug-resistance mutations.</t>
  </si>
  <si>
    <t>Inferring Demography and Selection in Organisms Characterized by Skewed Offspring Distributions</t>
  </si>
  <si>
    <t>Varabyou, Ales; Pockrandt, Christopher; Salzberg, Steven L.; Pertea, Mihaela</t>
  </si>
  <si>
    <t>10.1093/genetics/iyab074</t>
  </si>
  <si>
    <t>Rapid detection of inter-clade recombination in SARS-CoV-2 with Bolotie</t>
  </si>
  <si>
    <t>Terhorst J.; Schl√∂tterer C.; Song Y.S.</t>
  </si>
  <si>
    <t>10.1371/journal.pgen.1005069</t>
  </si>
  <si>
    <t>Genomic time series data generated by evolve-and-resequence (E&amp;R) experiments offer a powerful window into the mechanisms that drive evolution. However, standard population genetic inference procedures do not account for sampling serially over time, and new methods are needed to make full use of modern experimental evolution data. To address this problem, we develop a Gaussian process approximation to the multi-locus Wright-Fisher process with selection over a time course of tens of generations. The mean and covariance structure of the Gaussian process are obtained by computing the corresponding moments in discrete-time Wright-Fisher models conditioned on the presence of a linked selected site. This enables our method to account for the effects of linkage and selection, both along the genome and across sampled time points, in an approximate but principled manner. We first use simulated data to demonstrate the power of our method to correctly detect, locate and estimate the fitness of a selected allele from among several linked sites. We study how this power changes for different values of selection strength, initial haplotypic diversity, population size, sampling frequency, experimental duration, number of replicates, and sequencing coverage depth. In addition to providing quantitative estimates of selection parameters from experimental evolution data, our model can be used by practitioners to design E&amp;R experiments with requisite power. We also explore how our likelihood-based approach can be used to infer other model parameters, including effective population size and recombination rate. Then, we apply our method to analyze genome-wide data from a real E&amp;R experiment designed to study the adaptation of D. melanogaster to a new laboratory environment with alternating cold and hot temperatures. ¬© 2015 Terhorst et al.</t>
  </si>
  <si>
    <t>Multi-locus Analysis of Genomic Time Series Data from Experimental Evolution</t>
  </si>
  <si>
    <t>Le Rouzic, Arnaud; Houle, David; Hansen, Thomas F.</t>
  </si>
  <si>
    <t>10.1017/S0016672311000024</t>
  </si>
  <si>
    <t>Artificial-selection experiments constitute an important source of empirical information for breeders, geneticists and evolutionary biologists. Selected characters can generally be shifted far from their initial state, sometimes beyond what is usually considered as typical inter-specific divergence. A careful analysis of the data collected during such experiments may thus reveal the dynamical properties of the genetic architecture that underlies the trait under selection. Here, we propose a statistical framework describing the dynamics of selection-response time series. We highlight how both phenomenological models (which do not make assumptions on the nature of genetic phenomena) and mechanistic models (explaining the temporal trends in terms of e.g. mutations, epistasis or canalization) can be used to understand and interpret artificial-selection data. The practical use of the models and their implementation in a software package are demonstrated through the analysis of a selection experiment on the shape of the wing in Drosophila melanogaster.</t>
  </si>
  <si>
    <t>A modelling framework for the analysis of artificial-selection time series</t>
  </si>
  <si>
    <t>Vlachos C.; Burny C.; Pelizzola M.; Borges R.; Futschik A.; Kofler R.; Schl√∂tterer C.</t>
  </si>
  <si>
    <t>10.1186/s13059-019-1770-8</t>
  </si>
  <si>
    <t>Background: The combination of experimental evolution with whole-genome resequencing of pooled individuals, also called evolve and resequence (E&amp;R) is a powerful approach to study the selection processes and to infer the architecture of adaptive variation. Given the large potential of this method, a range of software tools were developed to identify selected SNPs and to measure their selection coefficients. Results: In this benchmarking study, we compare 15 test statistics implemented in 10 software tools using three different scenarios. We demonstrate that the power of the methods differs among the scenarios, but some consistently outperform others. LRT-1, CLEAR, and the CMH test perform best despite LRT-1 and the CMH test not requiring time series data. CLEAR provides the most accurate estimates of selection coefficients. Conclusion: This benchmark study will not only facilitate the analysis of already existing data, but also affect the design of future data collections. ¬© 2019 The Author(s).</t>
  </si>
  <si>
    <t>Benchmarking software tools for detecting and quantifying selection in evolve and resequencing studies</t>
  </si>
  <si>
    <t>Ahn, Insung; Kim, Ha-Yeon; Jung, Sunghoon; Lee, Ji-Hae; Son, Hyeon Seok</t>
  </si>
  <si>
    <t>10.1016/j.compbiomed.2014.06.003</t>
  </si>
  <si>
    <t>Since the first pandemic outbreak of avian influenza A virus (H5N1 subtype) in 1997, the National Center for Biotechnology Information (NCBI) has provided a large number of influenza virus sequences with well-organized annotations. Using the time-series sequences of influenza A viruses, we developed a simulation tool for influenza virus, named SimFlu, to predict possible future variants of influenza viruses. SimFlu can create variants from a seed nucleotide sequence of influenza A virus using the codon variation parameters included in the SimFlu package. The SimFlu library provides pre-calculated codon variation parameters for the H1N1, H3N2, and H5N1 subtypes of influenza A virus isolated from 2000 to 2011, allowing the users to simulate their own nucleotide sequences by selecting their preferred parameter options. SimFlu supports three operating systems – Windows, Linux, and Mac OS X. SimFlu is publicly available at http://lcbb.snu.ac.kr/simflu.</t>
  </si>
  <si>
    <t>SimFlu: A simulation tool for predicting the variation pattern of influenza A virus</t>
  </si>
  <si>
    <t>He, Zhangyi; Dai, Xiaoyang; Beaumont, Mark; Yu, Feng</t>
  </si>
  <si>
    <t>10.1534/genetics.120.303463</t>
  </si>
  <si>
    <t>Recent advances in DNA sequencing techniques have made it possible to monitor genomes in great detail over time. This improvement provides an opportunity for us to study natural selection based on time serial samples of genomes while accounting for genetic recombination effect and local linkage information. Such time series genomic data allow for more accurate estimation of population genetic parameters and hypothesis testing on the recent action of natural selection. In this work, we develop a novel Bayesian statistical framework for inferring natural selection at a pair of linked loci by capitalising on the temporal aspect of DNA data with the additional flexibility of modeling the sampled chromosomes that contain unknown alleles. Our approach is built on a hidden Markov model where the underlying process is a two-locus Wright-Fisher diffusion with selection, which enables us to explicitly model genetic recombination and local linkage. The posterior probability distribution for selection coefficients is computed by applying the particle marginal Metropolis-Hastings algorithm, which allows us to efficiently calculate the likelihood. We evaluate the performance of our Bayesian inference procedure through extensive simulations, showing that our approach can deliver accurate estimates of selection coefficients, and the addition of genetic recombination and local linkage brings about significant improvement in the inference of natural selection. We also illustrate the utility of our method on real data with an application to ancient DNA data associated with white spotting patterns in horses.</t>
  </si>
  <si>
    <t>Detecting and Quantifying Natural Selection at Two Linked Loci from Time Series Data of Allele Frequencies with Forward-in-Time Simulations</t>
  </si>
  <si>
    <t>Lang, Patricia L. M.; Weiss, Clemens L.; Kersten, Sonja; Latorre, Sergio M.; Nagel, Sarah; Nickel, Birgit; Meyer, Matthias; Burbano, Hernan A.</t>
  </si>
  <si>
    <t>10.1111/1755-0998.13168</t>
  </si>
  <si>
    <t>Species’ responses at the genetic level are key to understanding the long‐term consequences of anthropogenic global change. Herbaria document such responses, and, with contemporary sampling, provide high‐resolution time‐series of plant evolutionary change. Characterizing genetic diversity is straightforward for model species with small genomes and a reference sequence. For nonmodel species—with small or large genomes—diversity is traditionally assessed using restriction‐enzyme‐based sequencing. However, age‐related DNA damage and fragmentation preclude the use of this approach for ancient herbarium DNA. Here, we combine reduced‐representation sequencing and hybridization‐capture to overcome this challenge and efficiently compare contemporary and historical specimens. Specifically, we describe how homemade DNA baits can be produced from reduced‐representation libraries of fresh samples, and used to efficiently enrich historical libraries for the same fraction of the genome to produce compatible sets of sequence data from both types of material. Applying this approach to both Arabidopsis thaliana and the nonmodel plant Cardamine bulbifera, we discovered polymorphisms de novo in an unbiased, reference‐free manner. We show that the recovered genetic variation recapitulates known genetic diversity in A. thaliana, and recovers geographical origin in both species and over time, independent of bait diversity. Hence, our method enables fast, cost‐efficient, large‐scale integration of contemporary and historical specimens for assessment of genome‐wide genetic trends over time, independent of genome size and presence of a reference genome.</t>
  </si>
  <si>
    <t>Hybridization ddRAD-sequencing for population genomics of nonmodel plants using highly degraded historical specimen DNA</t>
  </si>
  <si>
    <t>Hennon, Gwenn M. M.; Dyhrman, Sonya T.</t>
  </si>
  <si>
    <t>10.1016/j.hal.2019.03.005</t>
  </si>
  <si>
    <t>Climate change is predicted to increase the severity and prevalence of harmful algal blooms (HABs). In the past twenty years, omics techniques such as genomics, transcriptomics, proteomics and metabolomics have transformed that data landscape of many fields including the study of HABs. Advances in technology have facilitated the creation of many publicly available omics datasets that are complementary and shed new light on the mechanisms of HAB formation and toxin production. Genomics have been used to reveal differences in toxicity and nutritional requirements, while transcriptomics and proteomics have been used to explore HAB species responses to environmental stressors, and metabolomics can reveal mechanisms of allelopathy and toxicity. In this review, we explore how omics data may be leveraged to improve predictions of how climate change will impact HAB dynamics. We also highlight important gaps in our knowledge of HAB prediction, which include swimming behaviors, microbial interactions and evolution that can be addressed by future studies with omics tools. Lastly, we discuss approaches to incorporate current omics datasets into predictive numerical models that may enhance HAB prediction in a changing world. With the ever-increasing omics databases, leveraging these data for understanding climate-driven HAB dynamics will be increasingly powerful.</t>
  </si>
  <si>
    <t>Progress and promise of omics for predicting the impacts of climate change on harmful algal blooms</t>
  </si>
  <si>
    <t>review</t>
  </si>
  <si>
    <t>algae</t>
  </si>
  <si>
    <t>climate change</t>
  </si>
  <si>
    <t>Barreto, Hugo C.; Gordo, Isabel</t>
  </si>
  <si>
    <t>10.1038/s41579-023-00890-6</t>
  </si>
  <si>
    <t>Intrahost evolution of the gut microbiota</t>
  </si>
  <si>
    <t>Laessig, Michael; Mustonen, Ville; Walczak, Aleksandra M.</t>
  </si>
  <si>
    <t>10.1038/s41559-017-0077</t>
  </si>
  <si>
    <t>The face of evolutionary biology is changing: from reconstructing and analysing the past to predicting future evolutionary processes. Recent developments include prediction of reproducible patterns in parallel evolution experiments, forecasting the future of individual populations using data from their past, and controlled manipulation of evolutionary dynamics. Here we undertake a synthesis of central concepts for evolutionary predictions, based on examples of microbial and viral systems, cancer cell populations, and immune receptor repertoires. These systems have strikingly similar evolutionary dynamics driven by the competition of clades within a population. These dynamics are the basis for models that predict the evolution of clade frequencies, as well as broad genetic and phenotypic changes. Moreover, there are strong links between prediction and control, which are important for interventions such as vaccine or therapy design. All of these are key elements of what may become a predictive theory of evolution.</t>
  </si>
  <si>
    <t>Predicting evolution</t>
  </si>
  <si>
    <t>Hoban, Sean; Archer, Frederick, I; Bertola, Laura D.; Bragg, Jason G.; Breed, Martin F.; Bruford, Michael W.; Coleman, Melinda A.; Ekblom, Robert; Funk, W. Chris; Grueber, Catherine E.; Hand, Brian K.; Jaffe, Rodolfo; Jensen, Evelyn; Johnson, Jeremy S.; Kershaw, Francine; Liggins, Libby; MacDonald, Anna J.; Mergeay, Joachim; Miller, Joshua M.; Muller-Karger, Frank; O'Brien, David; Paz-Vinas, Ivan; Potter, Kevin M.; Razgour, Orly; Vernesi, Cristiano; Hunter, Margaret E.</t>
  </si>
  <si>
    <t>10.1111/brv.12852</t>
  </si>
  <si>
    <t>Biodiversity underlies ecosystem resilience, ecosystem function, sustainable economies, and human well-being. Understanding how biodiversity sustains ecosystems under anthropogenic stressors and global environmental change will require new ways of deriving and applying biodiversity data. A major challenge is that biodiversity data and knowledge are scattered, biased, collected with numerous methods, and stored in inconsistent ways. The Group on Earth Observations Biodiversity Observation Network (GEO BON) has developed the Essential Biodiversity Variables (EBVs) as fundamental metrics to help aggregate, harmonize, and interpret biodiversity observation data from diverse sources. Mapping and analyzing EBVs can help to evaluate how aspects of biodiversity are distributed geographically and how they change over time. EBVs are also intended to serve as inputs and validation to forecast the status and trends of biodiversity, and to support policy and decision making. Here, we assess the feasibility of implementing Genetic Composition EBVs (Genetic EBVs), which are metrics of within-species genetic variation. We review and bring together numerous areas of the field of genetics and evaluate how each contributes to global and regional genetic biodiversity monitoring with respect to theory, sampling logistics, metadata, archiving, data aggregation, modeling, and technological advances. We propose four Genetic EBVs: (i) Genetic Diversity; (ii) Genetic Differentiation; (iii) Inbreeding; and (iv) Effective Population Size (Ne). We rank Genetic EBVs according to their relevance, sensitivity to change, generalizability, scalability, feasibility and data availability. We outline the workflow for generating genetic data underlying the Genetic EBVs, and review advances and needs in archiving genetic composition data and metadata. We discuss how Genetic EBVs can be operationalized by visualizing EBVs in space and time across species and by forecasting Genetic EBVs beyond current observations using various modeling approaches. Our review then explores challenges of aggregation, standardization, and costs of operationalizing the Genetic EBVs, as well as future directions and opportunities to maximize their uptake globally in research and policy. The collection, annotation, and availability of genetic data has made major advances in the past decade, each of which contributes to the practical and standardized framework for large-scale genetic observation reporting. Rapid advances in DNA sequencing technology present new opportunities, but also challenges for operationalizing Genetic EBVs for biodiversity monitoring regionally and globally. With these advances, genetic composition monitoring is starting to be integrated into global conservation policy, which can help support the foundation of all biodiversity and species' long-term persistence in the face of environmental change. We conclude with a summary of concrete steps for researchers and policy makers for advancing operationalization of Genetic EBVs. The technical and analytical foundations of Genetic EBVs are well developed, and conservation practitioners should anticipate their increasing application as efforts emerge to scale up genetic biodiversity monitoring regionally and globally.</t>
  </si>
  <si>
    <t>Global genetic diversity status and trends: towards a suite of Essential Biodiversity Variables (EBVs) for genetic composition</t>
  </si>
  <si>
    <t>Bailey S.F.; Bataillon T.</t>
  </si>
  <si>
    <t>10.1111/mec.13378</t>
  </si>
  <si>
    <t>There have been a variety of approaches taken to try to characterize and identify the genetic basis of adaptation in nature, spanning theoretical models, experimental evolution studies and direct tests of natural populations. Theoretical models can provide formalized and detailed hypotheses regarding evolutionary processes and patterns, from which experimental evolution studies can then provide important proofs of concepts and characterize what is biologically reasonable. Genetic and genomic data from natural populations then allow for the identification of the particular factors that have and continue to play an important role in shaping adaptive evolution in the natural world. Further to this, experimental evolution studies allow for tests of theories that may be difficult or impossible to test in natural populations for logistical and methodological reasons and can even generate new insights, suggesting further refinement of existing theories. However, as experimental evolution studies often take place in a very particular set of controlled conditions - that is simple environments, a small range of usually asexual species, relatively short timescales - the question remains as to how applicable these experimental results are to natural populations. In this review, we discuss important insights coming from experimental evolution, focusing on four key topics tied to the evolutionary genetics of adaptation, and within those topics, we discuss the extent to which the experimental work compliments and informs natural population studies. We finish by making suggestions for future work in particular a need for natural population genomic time series data, as well as the necessity for studies that combine both experimental evolution and natural population approaches. ¬© 2015 The Authors. Molecular Ecology Published by John Wiley &amp; Sons Ltd.</t>
  </si>
  <si>
    <t>Can the experimental evolution programme help us elucidate the genetic basis of adaptation in nature?</t>
  </si>
  <si>
    <t>Fenderson L.E.; Kovach A.I.; Llamas B.</t>
  </si>
  <si>
    <t>10.1111/mec.15315</t>
  </si>
  <si>
    <t>Genetic time-series data from historical samples greatly facilitate inference of past population dynamics and species evolution. Yet, although climate and landscape change are often touted as post-hoc explanations of biological change, our understanding of past climate and landscape change influences on evolutionary processes is severely hindered by the limited application of methods that directly relate environmental change to species dynamics through time. Increased integration of spatiotemporal environmental and genetic data will revolutionize the interpretation of environmental influences on past population processes and the quantification of recent anthropogenic impacts on species, and vastly improve prediction of species responses under future climate change scenarios, yielding widespread revelations across evolutionary biology, landscape ecology and conservation genetics. This review encourages greater use of spatiotemporal landscape genetic analyses that explicitly link landscape, climate and genetic data through time by providing an overview of analytical approaches for integrating historical genetic and environmental data in five key research areas: population genetic structure, demography, phylogeography, metapopulation connectivity and adaptation. We also include a tabular summary of key methodological information, suggest approaches for mitigating the particular difficulties in applying these techniques to ancient DNA and palaeoclimate data, and highlight areas for future methodological development. ¬© 2019 John Wiley &amp; Sons Ltd</t>
  </si>
  <si>
    <t>Spatiotemporal landscape genetics: Investigating ecology and evolution through space and time</t>
  </si>
  <si>
    <t>both</t>
  </si>
  <si>
    <t>Grieneisen, Laura; Blekhman, Ran; Archie, Elizabeth</t>
  </si>
  <si>
    <t>10.1080/19490976.2023.2178797</t>
  </si>
  <si>
    <t>A key component of microbiome research is understanding the role of host genetic influence on gut microbial composition. However, it can be difficult to link host genetics with gut microbial composition because host genetic similarity and environmental similarity are often correlated. Longitudinal microbiome data can supplement our understanding of the relative role of genetic processes in the microbiome. These data can reveal environmentally contingent host genetic effects, both in terms of controlling for environmental differences and in comparing how genetic effects differ by environment. Here, we explore four research areas where longitudinal data could lend new insights into host genetic effects on the microbiome: microbial heritability, microbial plasticity, microbial stability, and host and microbiome population genetics. We conclude with a discussion of methodological considerations for future studies.</t>
  </si>
  <si>
    <t>How longitudinal data can contribute to our understanding of host genetic effects on the gut microbiome</t>
  </si>
  <si>
    <t>Campbell, Amy M.; Hauton, Chris; Baker-Austin, Craig; van Aerle, Ronny; Martinez-Urtaza, Jaime</t>
  </si>
  <si>
    <t>10.1016/j.copbio.2023.102898</t>
  </si>
  <si>
    <t>An integrated eco-evolutionary framework to predict population-level responses of climate-sensitive pathogens</t>
  </si>
  <si>
    <t>McKinney, Brett A.</t>
  </si>
  <si>
    <t>10.1002/wnan.12</t>
  </si>
  <si>
    <t>Informatics approaches for identifying biologic relationships in time-series data</t>
  </si>
  <si>
    <t>Stockdale J.E.; Liu P.; Colijn C.</t>
  </si>
  <si>
    <t>10.1038/s41564-022-01233-6</t>
  </si>
  <si>
    <t>Genomic technologies have led to tremendous gains in understanding how pathogens function, evolve and interact. Pathogen diversity is now measurable at high precision and resolution, in part because over the past decade, sequencing technologies have increased in speed and capacity, at decreased cost. Alongside this, the use of models that can forecast emergence and size of infectious disease outbreaks has risen, highlighted by the coronavirus disease 2019 pandemic but also due to modelling advances that allow for rapid estimates in emerging outbreaks to inform monitoring, coordination and resource deployment. However, genomics studies have remained largely retrospective. While they contain high-resolution views of pathogen diversification and evolution in the context of selection, they are often not aligned with designing interventions. This is a missed opportunity because pathogen diversification is at the core of the most pressing infectious public health challenges, and interventions need to take the mechanisms of virulence and understanding of pathogen diversification into account. In this Perspective, we assess these converging fields, discuss current challenges facing both surveillance specialists and modellers who want to harness genomic data, and propose next steps for integrating longitudinally sampled genomic data with statistical learning and interpretable modelling to make reliable predictions into the future. ¬© 2022, Springer Nature Limited.</t>
  </si>
  <si>
    <t>The potential of genomics for infectious disease forecasting</t>
  </si>
  <si>
    <t>Ellegaard, Marianne; Godhe, Anna; Ribeiro, Sofia</t>
  </si>
  <si>
    <t>10.1111/eva.12513</t>
  </si>
  <si>
    <t>Time capsules in natural sediment archives-Tracking phytoplankton population genetic diversity and adaptation over multidecadal timescales in the face of environmental change</t>
  </si>
  <si>
    <t>Bieker V.C.; Martin M.D.</t>
  </si>
  <si>
    <t>10.1080/23818107.2018.1458651</t>
  </si>
  <si>
    <t>Global herbarium collections house a vast number of plant specimens stretching back over centuries. They include rare and extinct species, important historical collections, and valuable type specimens that could help to resolve long-standing taxonomic issues. Historical plant collections also provide unique windows into past evolutionary processes and population histories that do not exist with modern data alone. However, because the DNA in such specimens is often degraded and scarce, manipulation and analysis of their genetic material can be challenging. Recent developments in non-destructive genetic sampling and working with very small quantities of genomic DNA, especially in next-generation sequencing and bioinformatic analysis of ancient DNA, now make the majority of herbarium specimens potentially accessible to phylogenetic, population genetic, and barcoding studies. For example, studies of DNA from long time series of Ipomoea batatas and Anacamptis palustris collections revealed linkages between anthropogenic activity and changes in haplotype distribution. These time series also enable the identification of genes under recent selection in the genomes of both the plants and their pathogens, as was shown for Phytophthora infestans, a microbial pathogen of Solanum tuberosum. Here, we summarize the major challenges in using historical plant DNA in evolutionary studies and review genetic studies integrating herbarium specimens. We expect future genetic studies of historical herbarium specimens to use genomic, metagenomic, and population genetic approaches to: investigate how plant populations respond to environmental change; infer temporal changes in genetic diversity; identify genes under recent selection; and investigate past plant pathogen epidemics. ¬© 2018, ¬© 2018 Soci√©t√© botanique de France.</t>
  </si>
  <si>
    <t>Implications and future prospects for evolutionary analyses of DNA in historical herbarium collections</t>
  </si>
  <si>
    <t>Meyerson, Nicholas R.; Sawyer, Sara L.</t>
  </si>
  <si>
    <t>10.1016/j.tim.2011.03.006</t>
  </si>
  <si>
    <t>Two-stepping through time: mammals and viruses</t>
  </si>
  <si>
    <t>Clark, Rene; Catalano, Katrina; Fitz, Kyra; Garcia, Eric; Jaynes, Kyle; Reid, Brendan; Sawkins, Allyson; Snead, Anthony; Whalen, John; Pinsky, Malin</t>
  </si>
  <si>
    <t>The practice and promise of temporal genomics for measuring evolutionary responses to global change</t>
  </si>
  <si>
    <t>Snead, Anthony A.; Alda, Fernando</t>
  </si>
  <si>
    <t>10.1093/icb/icac146</t>
  </si>
  <si>
    <t>Time-Series Sequences for Evolutionary Inferences</t>
  </si>
  <si>
    <t>Time series direct analyses used</t>
  </si>
  <si>
    <t>Reduction in population structure</t>
  </si>
  <si>
    <t>Increased population structure</t>
  </si>
  <si>
    <t>Evidence of population contraction?</t>
  </si>
  <si>
    <t>Notes</t>
  </si>
  <si>
    <t>Data available?</t>
  </si>
  <si>
    <t>Code available?</t>
  </si>
  <si>
    <t>Could make future inferences of process?</t>
  </si>
  <si>
    <t xml:space="preserve"> </t>
  </si>
  <si>
    <t>Candidate gene list?</t>
  </si>
  <si>
    <t>Rapid evolutionary response to a transmissible cancer in Tasmanian devils</t>
  </si>
  <si>
    <t>Although cancer rarely acts as an infectious disease, a recently emerged transmissible cancer in Tasmanian devils (Sarcophilus harrisii) is virtually 100% fatal. Devil facial tumour disease (DFTD) has swept across nearly the entire species’ range, resulting in localized declines exceeding 90% and an overall species decline of more than 80% in less than 20 years. Despite epidemiological models that predict extinction, populations in long-diseased sites persist. Here we report rare genomic evidence of a rapid, parallel evolutionary response to strong selection imposed by a wildlife disease. We identify two genomic regions that contain genes related to immune function or cancer risk in humans that exhibit concordant signatures of selection across three populations. DFTD spreads between hosts by suppressing and evading the immune system, and our results suggest that hosts are evolving immune-modulated resistance that could aid in species persistence in the face of this devastating disease.</t>
  </si>
  <si>
    <t>Second paper on this dataset</t>
  </si>
  <si>
    <t>New method presented?</t>
  </si>
  <si>
    <t>Doesn't report raw stats (pi, Tajima's D, Watterson's theta), doesn't report fst of same pop; fst analyses are wild and not interpretable outside of this system as a metric of change over time</t>
  </si>
  <si>
    <t>I feel insane reading their selection methods, this doesn't feel real to me</t>
  </si>
  <si>
    <t>This is phylogeny stuff using historical specimens, not time series analyses in my opinion</t>
  </si>
  <si>
    <t>Comparison of data types</t>
  </si>
  <si>
    <t>Taxon</t>
  </si>
  <si>
    <t>Bird</t>
  </si>
  <si>
    <t>Mammal</t>
  </si>
  <si>
    <t>Fish</t>
  </si>
  <si>
    <t>They only used sex assignment information, which they derived from sequence data but they didn't actually analyze the sequence data.</t>
  </si>
  <si>
    <t>Evidence of population contraction/reduced diversity?</t>
  </si>
  <si>
    <t>Doesn't report raw stats except in figure (can only infer)</t>
  </si>
  <si>
    <t xml:space="preserve">Tracking marine/freshwater associated snps across a saltwater lake's transition to a marine lake using stickleback aDNA in fossils </t>
  </si>
  <si>
    <t>Direct detection of natural selection in Bronze Age Britain</t>
  </si>
  <si>
    <t>https://genome.cshlp.org/content/32/11-12/2057.short</t>
  </si>
  <si>
    <t xml:space="preserve">We developed a novel method for efficiently estimating time-varying selection coefficients from genome-wide ancient DNA data. In simulations, our method accurately recovers selective trajectories and is robust to misspecification of population size. We applied it to a large data set of ancient and present-day human genomes from Britain and identified seven loci with genome-wide significant evidence of selection in the past 4500 yr. Almost all of them can be related to increased vitamin D or calcium levels, suggesting strong selective pressure on these or related phenotypes. However, the strength of selection on individual loci varied substantially over time, suggesting that cultural or environmental factors moderated the genetic response. Of 28 complex anthropometric and metabolic traits, skin pigmentation was the only one with significant evidence of polygenic selection, further underscoring the importance of phenotypes related to vitamin D. Our approach illustrates the power of ancient DNA to characterize selection in human populations and illuminates the recent evolutionary history of Britain.
</t>
  </si>
  <si>
    <t>Their method for predicting gene expression is tissue agnostic… aka meaningless?</t>
  </si>
  <si>
    <t>Things I could predict</t>
  </si>
  <si>
    <t>Exclude, genetics not genomics</t>
  </si>
  <si>
    <t>Hepatits B</t>
  </si>
  <si>
    <t>Change in shannon entropy</t>
  </si>
  <si>
    <t>Change in nucleotide diversity</t>
  </si>
  <si>
    <t>Category of predictions</t>
  </si>
  <si>
    <t>Influenza</t>
  </si>
  <si>
    <t>Evidence of population expansion /increased diversity</t>
  </si>
  <si>
    <t>influenza</t>
  </si>
  <si>
    <t>Hepatits C</t>
  </si>
  <si>
    <t>Cyanophages</t>
  </si>
  <si>
    <t>Rates of Mutation and Recombination in Siphoviridae Phage Genome Evolution over Three Decades</t>
  </si>
  <si>
    <t>Bluetongue virus</t>
  </si>
  <si>
    <t>Mosquito viromes</t>
  </si>
  <si>
    <t>bacterial community</t>
  </si>
  <si>
    <t>E coli</t>
  </si>
  <si>
    <t>How does the genome evolve after Horizontal Gene Transfer; evolve and resequence</t>
  </si>
  <si>
    <t>Pseudomonas protegens</t>
  </si>
  <si>
    <t>Tests forecastability of models based on congener</t>
  </si>
  <si>
    <t>Tuberculosis</t>
  </si>
  <si>
    <t>Too small of a sample size to make broad conclusions</t>
  </si>
  <si>
    <t>Comamonas testosteroni</t>
  </si>
  <si>
    <t>Pseudomonas aerguinosa</t>
  </si>
  <si>
    <t>E coli, Acinetobacter baumannii, Pseudomonas aeruginosa</t>
  </si>
  <si>
    <t>Pneumoccocal pneumonia</t>
  </si>
  <si>
    <t>Burkholderia pseudomallei</t>
  </si>
  <si>
    <t>Anopheles gambiae</t>
  </si>
  <si>
    <t>Drosophila melanogaster</t>
  </si>
  <si>
    <t>details a more effective approach to identfying candidate loci</t>
  </si>
  <si>
    <t>Butterflies; Erebia embala, Lycaena helle</t>
  </si>
  <si>
    <t>Drosophila simulans</t>
  </si>
  <si>
    <t>Tests for validity of time-series analyses</t>
  </si>
  <si>
    <t>Chironomus riparius</t>
  </si>
  <si>
    <t>Lycaeides idas</t>
  </si>
  <si>
    <t>really cool analysis of a bunch of different environmental variables instead of a single stressful event</t>
  </si>
  <si>
    <t>polyandrous vs monogamous change over time</t>
  </si>
  <si>
    <t>Drosophila pseudoobscura</t>
  </si>
  <si>
    <t>EXCLUDE -- maternal not sequenced</t>
  </si>
  <si>
    <t>Inconsistent generation time between treatments (64 in hot and 39 in cold)</t>
  </si>
  <si>
    <t>covid</t>
  </si>
  <si>
    <t>EXCLUDE -- not really time series, no analyses of sequence evolution</t>
  </si>
  <si>
    <t>In a weird journal -- Chaos, Solitons and Fractals</t>
  </si>
  <si>
    <t>10.1371/journal.pbio.1001637</t>
  </si>
  <si>
    <t>10.1111/mec.16111</t>
  </si>
  <si>
    <t>10.1371/journal.pgen.1009722</t>
  </si>
  <si>
    <t>10.1111/1755-0998.13789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</si>
</sst>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b/>
      <sz val="12"/>
      <color theme="1"/>
      <name val="Aptos Narrow"/>
      <scheme val="minor"/>
    </font>
    <font>
      <sz val="12"/>
      <color rgb="FF000000"/>
      <name val="Aptos Narrow"/>
      <family val="2"/>
      <scheme val="minor"/>
    </font>
  </fonts>
  <fills count="3">
    <fill>
      <patternFill patternType="none"/>
    </fill>
    <fill>
      <patternFill patternType="gray125"/>
    </fill>
    <fill>
      <patternFill patternType="solid">
        <fgColor theme="5" tint="0.79998168889431442"/>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xf numFmtId="0" fontId="1" fillId="2" borderId="1" xfId="0" applyFont="1" applyFill="1" applyBorder="1" applyAlignment="1">
      <alignment wrapText="1"/>
    </xf>
    <xf numFmtId="0" fontId="2" fillId="0" borderId="0" xfId="0" applyFont="1"/>
    <xf numFmtId="0" fontId="2" fillId="0" borderId="2" xfId="0" applyFont="1" applyBorder="1"/>
    <xf numFmtId="0" fontId="0" fillId="0" borderId="2" xfId="0" applyBorder="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BD389-3936-5341-9A64-E5B92A8C76C9}">
  <dimension ref="A1:N10"/>
  <sheetViews>
    <sheetView tabSelected="1" topLeftCell="I1" workbookViewId="0">
      <selection activeCell="O1" sqref="O1:AC1048576"/>
    </sheetView>
  </sheetViews>
  <sheetFormatPr baseColWidth="10" defaultRowHeight="16" x14ac:dyDescent="0.2"/>
  <sheetData>
    <row r="1" spans="1:14" s="2" customFormat="1" ht="51" x14ac:dyDescent="0.2">
      <c r="A1" s="6">
        <v>0</v>
      </c>
      <c r="B1" s="2" t="s">
        <v>0</v>
      </c>
      <c r="C1" s="2" t="s">
        <v>2</v>
      </c>
      <c r="D1" s="2" t="s">
        <v>3</v>
      </c>
      <c r="E1" s="2" t="s">
        <v>5</v>
      </c>
      <c r="F1" s="2" t="s">
        <v>6</v>
      </c>
      <c r="G1" s="2" t="s">
        <v>7</v>
      </c>
      <c r="H1" s="2" t="s">
        <v>8</v>
      </c>
      <c r="I1" s="2" t="s">
        <v>9</v>
      </c>
      <c r="J1" s="2" t="s">
        <v>10</v>
      </c>
      <c r="K1" s="2" t="s">
        <v>11</v>
      </c>
      <c r="L1" s="2" t="s">
        <v>4</v>
      </c>
      <c r="M1" s="2" t="s">
        <v>568</v>
      </c>
      <c r="N1" s="2" t="s">
        <v>582</v>
      </c>
    </row>
    <row r="2" spans="1:14" x14ac:dyDescent="0.2">
      <c r="A2" s="3">
        <v>9</v>
      </c>
      <c r="B2" s="3" t="s">
        <v>272</v>
      </c>
      <c r="C2" s="3" t="s">
        <v>273</v>
      </c>
      <c r="D2" s="3" t="s">
        <v>274</v>
      </c>
      <c r="E2" s="3" t="s">
        <v>572</v>
      </c>
      <c r="F2" s="3" t="s">
        <v>276</v>
      </c>
      <c r="G2" s="3" t="s">
        <v>65</v>
      </c>
      <c r="H2" s="3" t="s">
        <v>29</v>
      </c>
      <c r="I2" s="3" t="s">
        <v>39</v>
      </c>
      <c r="J2" s="3">
        <v>2.5</v>
      </c>
      <c r="K2" s="3">
        <v>130</v>
      </c>
      <c r="L2" s="3" t="s">
        <v>275</v>
      </c>
      <c r="M2" s="3" t="s">
        <v>634</v>
      </c>
      <c r="N2" s="3" t="s">
        <v>633</v>
      </c>
    </row>
    <row r="3" spans="1:14" x14ac:dyDescent="0.2">
      <c r="A3" s="3">
        <v>27</v>
      </c>
      <c r="B3" s="3" t="s">
        <v>281</v>
      </c>
      <c r="C3" s="3" t="s">
        <v>282</v>
      </c>
      <c r="D3" s="3" t="s">
        <v>283</v>
      </c>
      <c r="E3" s="3" t="s">
        <v>18</v>
      </c>
      <c r="F3" s="3" t="s">
        <v>276</v>
      </c>
      <c r="G3" s="3" t="s">
        <v>20</v>
      </c>
      <c r="H3" s="3" t="s">
        <v>29</v>
      </c>
      <c r="I3" s="3" t="s">
        <v>23</v>
      </c>
      <c r="J3" s="3">
        <v>1.75</v>
      </c>
      <c r="K3" s="3">
        <v>127.75</v>
      </c>
      <c r="L3" s="3" t="s">
        <v>284</v>
      </c>
      <c r="N3" s="3" t="s">
        <v>633</v>
      </c>
    </row>
    <row r="4" spans="1:14" x14ac:dyDescent="0.2">
      <c r="A4" s="3">
        <v>97</v>
      </c>
      <c r="B4" s="3" t="s">
        <v>303</v>
      </c>
      <c r="C4" s="3" t="s">
        <v>304</v>
      </c>
      <c r="D4" s="3" t="s">
        <v>305</v>
      </c>
      <c r="E4" s="3" t="s">
        <v>18</v>
      </c>
      <c r="F4" s="3" t="s">
        <v>276</v>
      </c>
      <c r="G4" s="3" t="s">
        <v>65</v>
      </c>
      <c r="H4" s="3" t="s">
        <v>29</v>
      </c>
      <c r="I4" s="3" t="s">
        <v>23</v>
      </c>
      <c r="J4" s="3" t="s">
        <v>307</v>
      </c>
      <c r="K4" s="3" t="e">
        <v>#N/A</v>
      </c>
      <c r="L4" s="3" t="s">
        <v>306</v>
      </c>
      <c r="M4" t="s">
        <v>635</v>
      </c>
      <c r="N4" s="3" t="s">
        <v>633</v>
      </c>
    </row>
    <row r="5" spans="1:14" x14ac:dyDescent="0.2">
      <c r="A5" s="3">
        <v>121</v>
      </c>
      <c r="B5" s="3" t="s">
        <v>308</v>
      </c>
      <c r="C5" s="3" t="s">
        <v>309</v>
      </c>
      <c r="D5" s="3" t="s">
        <v>310</v>
      </c>
      <c r="E5" s="3" t="s">
        <v>18</v>
      </c>
      <c r="F5" s="3" t="s">
        <v>276</v>
      </c>
      <c r="G5" s="3" t="s">
        <v>65</v>
      </c>
      <c r="H5" s="3" t="s">
        <v>29</v>
      </c>
      <c r="I5" s="3" t="s">
        <v>39</v>
      </c>
      <c r="J5" s="3">
        <v>1</v>
      </c>
      <c r="K5" s="3">
        <v>73</v>
      </c>
      <c r="L5" s="3" t="s">
        <v>311</v>
      </c>
      <c r="N5" s="3" t="s">
        <v>633</v>
      </c>
    </row>
    <row r="6" spans="1:14" x14ac:dyDescent="0.2">
      <c r="A6" s="3">
        <v>133</v>
      </c>
      <c r="B6" s="3" t="s">
        <v>315</v>
      </c>
      <c r="C6" s="3" t="s">
        <v>316</v>
      </c>
      <c r="D6" s="3" t="s">
        <v>317</v>
      </c>
      <c r="E6" s="3" t="s">
        <v>18</v>
      </c>
      <c r="F6" s="3" t="s">
        <v>276</v>
      </c>
      <c r="G6" s="3" t="s">
        <v>65</v>
      </c>
      <c r="H6" s="3" t="s">
        <v>29</v>
      </c>
      <c r="I6" s="3" t="s">
        <v>23</v>
      </c>
      <c r="J6" s="3" t="s">
        <v>319</v>
      </c>
      <c r="K6" s="3">
        <v>131.4</v>
      </c>
      <c r="L6" s="3" t="s">
        <v>318</v>
      </c>
      <c r="N6" s="3" t="s">
        <v>633</v>
      </c>
    </row>
    <row r="7" spans="1:14" x14ac:dyDescent="0.2">
      <c r="A7" s="3">
        <v>163</v>
      </c>
      <c r="B7" s="3" t="s">
        <v>330</v>
      </c>
      <c r="C7" s="3" t="s">
        <v>331</v>
      </c>
      <c r="D7" s="3" t="s">
        <v>332</v>
      </c>
      <c r="E7" s="3" t="s">
        <v>18</v>
      </c>
      <c r="F7" s="3" t="s">
        <v>276</v>
      </c>
      <c r="G7" s="3" t="s">
        <v>65</v>
      </c>
      <c r="H7" s="3" t="s">
        <v>29</v>
      </c>
      <c r="I7" s="3" t="s">
        <v>22</v>
      </c>
      <c r="J7" s="3" t="s">
        <v>334</v>
      </c>
      <c r="K7" s="3" t="e">
        <v>#N/A</v>
      </c>
      <c r="L7" s="3" t="s">
        <v>333</v>
      </c>
      <c r="N7" s="3" t="s">
        <v>633</v>
      </c>
    </row>
    <row r="8" spans="1:14" x14ac:dyDescent="0.2">
      <c r="A8" s="3">
        <v>170</v>
      </c>
      <c r="B8" s="3" t="s">
        <v>344</v>
      </c>
      <c r="C8" s="3" t="s">
        <v>345</v>
      </c>
      <c r="D8" s="3" t="s">
        <v>346</v>
      </c>
      <c r="E8" s="3" t="s">
        <v>18</v>
      </c>
      <c r="F8" s="3" t="s">
        <v>276</v>
      </c>
      <c r="G8" s="3" t="s">
        <v>65</v>
      </c>
      <c r="H8" s="3" t="s">
        <v>29</v>
      </c>
      <c r="I8" s="3" t="s">
        <v>39</v>
      </c>
      <c r="J8" s="3" t="s">
        <v>348</v>
      </c>
      <c r="K8" s="3">
        <v>85.166691</v>
      </c>
      <c r="L8" s="3" t="s">
        <v>347</v>
      </c>
      <c r="N8" s="3" t="s">
        <v>633</v>
      </c>
    </row>
    <row r="9" spans="1:14" x14ac:dyDescent="0.2">
      <c r="A9" s="3">
        <v>227</v>
      </c>
      <c r="B9" s="3" t="s">
        <v>371</v>
      </c>
      <c r="C9" s="3" t="s">
        <v>372</v>
      </c>
      <c r="D9" s="3" t="s">
        <v>373</v>
      </c>
      <c r="E9" s="3" t="s">
        <v>18</v>
      </c>
      <c r="F9" s="3" t="s">
        <v>276</v>
      </c>
      <c r="G9" s="3" t="s">
        <v>65</v>
      </c>
      <c r="H9" s="3" t="s">
        <v>29</v>
      </c>
      <c r="I9" s="3" t="s">
        <v>23</v>
      </c>
      <c r="J9" s="3" t="s">
        <v>375</v>
      </c>
      <c r="K9" s="3">
        <v>24.333309</v>
      </c>
      <c r="L9" s="3" t="s">
        <v>374</v>
      </c>
      <c r="N9" s="3" t="s">
        <v>633</v>
      </c>
    </row>
    <row r="10" spans="1:14" x14ac:dyDescent="0.2">
      <c r="A10" s="3">
        <v>209</v>
      </c>
      <c r="B10" s="3" t="s">
        <v>363</v>
      </c>
      <c r="C10" s="3" t="s">
        <v>364</v>
      </c>
      <c r="D10" s="3" t="s">
        <v>365</v>
      </c>
      <c r="E10" s="3" t="s">
        <v>18</v>
      </c>
      <c r="F10" s="3" t="s">
        <v>276</v>
      </c>
      <c r="G10" s="3" t="s">
        <v>65</v>
      </c>
      <c r="H10" s="3" t="s">
        <v>29</v>
      </c>
      <c r="I10" s="3" t="s">
        <v>39</v>
      </c>
      <c r="J10" s="3">
        <v>0.83333332999999998</v>
      </c>
      <c r="K10" s="3">
        <v>60.8333333</v>
      </c>
      <c r="L10" s="3" t="s">
        <v>366</v>
      </c>
      <c r="M10" s="3" t="s">
        <v>18</v>
      </c>
      <c r="N10" s="3" t="s">
        <v>633</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C1A00-D91F-E745-BFF5-44291B6A3B6B}">
  <dimension ref="A1:P3"/>
  <sheetViews>
    <sheetView workbookViewId="0">
      <selection activeCell="P3" sqref="A2:P3"/>
    </sheetView>
  </sheetViews>
  <sheetFormatPr baseColWidth="10" defaultRowHeight="16" x14ac:dyDescent="0.2"/>
  <sheetData>
    <row r="1" spans="1:16" s="1" customFormat="1" ht="17" x14ac:dyDescent="0.2">
      <c r="A1">
        <v>0</v>
      </c>
      <c r="B1" s="1" t="s">
        <v>0</v>
      </c>
      <c r="C1" s="1" t="s">
        <v>1</v>
      </c>
      <c r="D1" s="1" t="s">
        <v>2</v>
      </c>
      <c r="E1" s="1" t="s">
        <v>3</v>
      </c>
      <c r="F1" s="1" t="s">
        <v>5</v>
      </c>
      <c r="G1" s="1" t="s">
        <v>6</v>
      </c>
      <c r="H1" s="1" t="s">
        <v>7</v>
      </c>
      <c r="I1" s="2" t="s">
        <v>8</v>
      </c>
      <c r="J1" s="1" t="s">
        <v>9</v>
      </c>
      <c r="K1" s="1" t="s">
        <v>10</v>
      </c>
      <c r="L1" s="1" t="s">
        <v>11</v>
      </c>
      <c r="M1" s="1" t="s">
        <v>12</v>
      </c>
      <c r="N1" s="1" t="s">
        <v>13</v>
      </c>
      <c r="O1" s="1" t="s">
        <v>13</v>
      </c>
      <c r="P1" s="1" t="s">
        <v>4</v>
      </c>
    </row>
    <row r="2" spans="1:16" x14ac:dyDescent="0.2">
      <c r="A2" s="3">
        <v>244</v>
      </c>
      <c r="B2" s="3" t="s">
        <v>112</v>
      </c>
      <c r="C2" s="3"/>
      <c r="D2" s="3" t="s">
        <v>113</v>
      </c>
      <c r="E2" s="3" t="s">
        <v>114</v>
      </c>
      <c r="F2" s="3" t="s">
        <v>18</v>
      </c>
      <c r="G2" s="3" t="s">
        <v>116</v>
      </c>
      <c r="H2" s="3" t="s">
        <v>65</v>
      </c>
      <c r="I2" s="3" t="s">
        <v>29</v>
      </c>
      <c r="J2" s="3" t="s">
        <v>22</v>
      </c>
      <c r="K2">
        <f>5/12</f>
        <v>0.41666666666666669</v>
      </c>
      <c r="L2" t="e">
        <v>#N/A</v>
      </c>
      <c r="N2" s="3" t="e">
        <v>#N/A</v>
      </c>
      <c r="O2" t="e">
        <v>#N/A</v>
      </c>
      <c r="P2" s="3" t="s">
        <v>115</v>
      </c>
    </row>
    <row r="3" spans="1:16" x14ac:dyDescent="0.2">
      <c r="A3" s="3">
        <v>47</v>
      </c>
      <c r="B3" s="3" t="s">
        <v>267</v>
      </c>
      <c r="C3" s="3"/>
      <c r="D3" s="3" t="s">
        <v>268</v>
      </c>
      <c r="E3" s="3" t="s">
        <v>269</v>
      </c>
      <c r="F3" s="3" t="s">
        <v>18</v>
      </c>
      <c r="G3" s="3" t="s">
        <v>271</v>
      </c>
      <c r="H3" s="3" t="s">
        <v>65</v>
      </c>
      <c r="I3" s="3" t="s">
        <v>29</v>
      </c>
      <c r="J3" s="3" t="s">
        <v>39</v>
      </c>
      <c r="K3">
        <v>15</v>
      </c>
      <c r="L3" s="3" t="e">
        <v>#N/A</v>
      </c>
      <c r="N3" s="3" t="e">
        <v>#N/A</v>
      </c>
      <c r="O3" t="e">
        <v>#N/A</v>
      </c>
      <c r="P3" s="3" t="s">
        <v>270</v>
      </c>
    </row>
  </sheetData>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3D13B-0F27-AA4D-970B-CA175B0365D9}">
  <dimension ref="A1:AD9"/>
  <sheetViews>
    <sheetView topLeftCell="T1" workbookViewId="0">
      <selection activeCell="A9" sqref="A9:XFD9"/>
    </sheetView>
  </sheetViews>
  <sheetFormatPr baseColWidth="10" defaultRowHeight="16" x14ac:dyDescent="0.2"/>
  <sheetData>
    <row r="1" spans="1:30" s="2" customFormat="1" ht="85" x14ac:dyDescent="0.2">
      <c r="A1" s="6">
        <v>0</v>
      </c>
      <c r="B1" s="2" t="s">
        <v>0</v>
      </c>
      <c r="C1" s="2" t="s">
        <v>1</v>
      </c>
      <c r="D1" s="2" t="s">
        <v>2</v>
      </c>
      <c r="E1" s="2" t="s">
        <v>3</v>
      </c>
      <c r="F1" s="2" t="s">
        <v>5</v>
      </c>
      <c r="G1" s="2" t="s">
        <v>6</v>
      </c>
      <c r="H1" s="2" t="s">
        <v>7</v>
      </c>
      <c r="I1" s="2" t="s">
        <v>8</v>
      </c>
      <c r="J1" s="2" t="s">
        <v>9</v>
      </c>
      <c r="K1" s="2" t="s">
        <v>10</v>
      </c>
      <c r="L1" s="2" t="s">
        <v>11</v>
      </c>
      <c r="M1" s="2" t="s">
        <v>12</v>
      </c>
      <c r="N1" s="2" t="s">
        <v>13</v>
      </c>
      <c r="O1" s="2" t="s">
        <v>13</v>
      </c>
      <c r="P1" s="2" t="s">
        <v>4</v>
      </c>
      <c r="Q1" s="2" t="s">
        <v>568</v>
      </c>
      <c r="R1" s="2" t="s">
        <v>582</v>
      </c>
      <c r="S1" s="2" t="s">
        <v>564</v>
      </c>
      <c r="T1" s="2" t="s">
        <v>565</v>
      </c>
      <c r="U1" s="2" t="s">
        <v>566</v>
      </c>
      <c r="V1" s="2" t="s">
        <v>587</v>
      </c>
      <c r="W1" s="2" t="s">
        <v>601</v>
      </c>
      <c r="X1" s="2" t="s">
        <v>573</v>
      </c>
      <c r="Y1" s="2" t="s">
        <v>577</v>
      </c>
      <c r="Z1" s="2" t="s">
        <v>571</v>
      </c>
      <c r="AA1" s="2" t="s">
        <v>594</v>
      </c>
      <c r="AB1" s="2" t="s">
        <v>597</v>
      </c>
      <c r="AC1" s="2" t="s">
        <v>598</v>
      </c>
      <c r="AD1" s="2" t="s">
        <v>599</v>
      </c>
    </row>
    <row r="2" spans="1:30" x14ac:dyDescent="0.2">
      <c r="A2" s="3">
        <v>131</v>
      </c>
      <c r="B2" s="3" t="s">
        <v>312</v>
      </c>
      <c r="C2" s="3"/>
      <c r="D2" s="3" t="s">
        <v>313</v>
      </c>
      <c r="E2" s="3"/>
      <c r="F2" s="3" t="s">
        <v>18</v>
      </c>
      <c r="G2" s="3" t="s">
        <v>276</v>
      </c>
      <c r="H2" s="3" t="s">
        <v>65</v>
      </c>
      <c r="I2" s="3" t="s">
        <v>21</v>
      </c>
      <c r="J2" s="3" t="s">
        <v>22</v>
      </c>
      <c r="K2" s="3">
        <v>5</v>
      </c>
      <c r="L2" s="3" t="e">
        <v>#N/A</v>
      </c>
      <c r="M2" s="3"/>
      <c r="N2" s="3" t="e">
        <v>#N/A</v>
      </c>
      <c r="O2" s="3" t="e">
        <v>#N/A</v>
      </c>
      <c r="P2" s="3" t="s">
        <v>314</v>
      </c>
    </row>
    <row r="3" spans="1:30" x14ac:dyDescent="0.2">
      <c r="A3" s="3">
        <v>164</v>
      </c>
      <c r="B3" s="3" t="s">
        <v>335</v>
      </c>
      <c r="C3" s="3"/>
      <c r="D3" s="3" t="s">
        <v>336</v>
      </c>
      <c r="E3" s="3" t="s">
        <v>337</v>
      </c>
      <c r="F3" s="3" t="s">
        <v>18</v>
      </c>
      <c r="G3" s="3" t="s">
        <v>276</v>
      </c>
      <c r="H3" s="3" t="s">
        <v>20</v>
      </c>
      <c r="I3" s="3" t="s">
        <v>21</v>
      </c>
      <c r="J3" s="3" t="s">
        <v>22</v>
      </c>
      <c r="K3" s="3">
        <v>1</v>
      </c>
      <c r="L3" s="3" t="e">
        <v>#N/A</v>
      </c>
      <c r="M3" s="3"/>
      <c r="N3" s="3" t="e">
        <v>#N/A</v>
      </c>
      <c r="O3" s="3" t="e">
        <v>#N/A</v>
      </c>
      <c r="P3" s="3" t="s">
        <v>338</v>
      </c>
      <c r="Q3" t="s">
        <v>572</v>
      </c>
      <c r="R3" t="s">
        <v>572</v>
      </c>
    </row>
    <row r="4" spans="1:30" x14ac:dyDescent="0.2">
      <c r="A4" s="3">
        <v>221</v>
      </c>
      <c r="B4" s="3" t="s">
        <v>367</v>
      </c>
      <c r="C4" s="3"/>
      <c r="D4" s="3" t="s">
        <v>368</v>
      </c>
      <c r="E4" s="3" t="s">
        <v>369</v>
      </c>
      <c r="F4" s="3" t="s">
        <v>18</v>
      </c>
      <c r="G4" s="3" t="s">
        <v>276</v>
      </c>
      <c r="H4" s="3" t="s">
        <v>65</v>
      </c>
      <c r="I4" s="3"/>
      <c r="J4" s="3" t="s">
        <v>22</v>
      </c>
      <c r="K4" s="3">
        <v>5</v>
      </c>
      <c r="L4" s="3" t="e">
        <v>#N/A</v>
      </c>
      <c r="M4" s="3"/>
      <c r="N4" s="3" t="e">
        <v>#N/A</v>
      </c>
      <c r="O4" s="3" t="e">
        <v>#N/A</v>
      </c>
      <c r="P4" s="3" t="s">
        <v>370</v>
      </c>
      <c r="Q4" t="s">
        <v>572</v>
      </c>
      <c r="R4" t="s">
        <v>572</v>
      </c>
    </row>
    <row r="5" spans="1:30" x14ac:dyDescent="0.2">
      <c r="A5" s="3">
        <v>274</v>
      </c>
      <c r="B5" s="3" t="s">
        <v>376</v>
      </c>
      <c r="C5" s="3"/>
      <c r="D5" s="3" t="s">
        <v>377</v>
      </c>
      <c r="E5" s="3"/>
      <c r="F5" s="3" t="s">
        <v>18</v>
      </c>
      <c r="G5" s="3" t="s">
        <v>276</v>
      </c>
      <c r="H5" s="3" t="s">
        <v>65</v>
      </c>
      <c r="I5" s="3" t="s">
        <v>379</v>
      </c>
      <c r="J5" s="3" t="s">
        <v>22</v>
      </c>
      <c r="K5" s="3">
        <v>1</v>
      </c>
      <c r="L5" s="3" t="e">
        <v>#N/A</v>
      </c>
      <c r="M5" s="3"/>
      <c r="N5" s="3" t="e">
        <v>#N/A</v>
      </c>
      <c r="O5" s="3"/>
      <c r="P5" s="3" t="s">
        <v>378</v>
      </c>
      <c r="Q5" t="s">
        <v>572</v>
      </c>
      <c r="R5" t="s">
        <v>607</v>
      </c>
    </row>
    <row r="6" spans="1:30" x14ac:dyDescent="0.2">
      <c r="A6" s="3">
        <v>60</v>
      </c>
      <c r="B6" s="3" t="s">
        <v>40</v>
      </c>
      <c r="C6" s="3"/>
      <c r="D6" s="3" t="s">
        <v>41</v>
      </c>
      <c r="E6" s="3"/>
      <c r="F6" s="3" t="s">
        <v>18</v>
      </c>
      <c r="G6" s="3" t="s">
        <v>19</v>
      </c>
      <c r="H6" s="3" t="s">
        <v>20</v>
      </c>
      <c r="I6" s="3" t="s">
        <v>39</v>
      </c>
      <c r="J6" s="3" t="s">
        <v>39</v>
      </c>
      <c r="K6">
        <v>30</v>
      </c>
      <c r="L6" s="3" t="e">
        <v>#N/A</v>
      </c>
      <c r="N6" s="3" t="e">
        <v>#N/A</v>
      </c>
      <c r="O6" t="e">
        <v>#N/A</v>
      </c>
      <c r="P6" s="3" t="s">
        <v>42</v>
      </c>
    </row>
    <row r="7" spans="1:30" x14ac:dyDescent="0.2">
      <c r="A7" s="3">
        <v>94</v>
      </c>
      <c r="B7" s="3" t="s">
        <v>51</v>
      </c>
      <c r="C7" s="3"/>
      <c r="D7" s="3" t="s">
        <v>52</v>
      </c>
      <c r="E7" s="3" t="s">
        <v>53</v>
      </c>
      <c r="F7" s="3" t="s">
        <v>18</v>
      </c>
      <c r="G7" s="3" t="s">
        <v>19</v>
      </c>
      <c r="H7" s="3" t="s">
        <v>20</v>
      </c>
      <c r="I7" s="3" t="s">
        <v>21</v>
      </c>
      <c r="J7" s="3" t="s">
        <v>22</v>
      </c>
      <c r="K7" s="3" t="s">
        <v>55</v>
      </c>
      <c r="L7" t="e">
        <v>#N/A</v>
      </c>
      <c r="N7" s="3" t="e">
        <v>#N/A</v>
      </c>
      <c r="O7" t="e">
        <v>#N/A</v>
      </c>
      <c r="P7" s="3" t="s">
        <v>54</v>
      </c>
    </row>
    <row r="8" spans="1:30" x14ac:dyDescent="0.2">
      <c r="A8" s="3">
        <v>229</v>
      </c>
      <c r="B8" s="3" t="s">
        <v>96</v>
      </c>
      <c r="C8" s="3"/>
      <c r="D8" s="3" t="s">
        <v>97</v>
      </c>
      <c r="E8" s="3"/>
      <c r="F8" s="3" t="s">
        <v>18</v>
      </c>
      <c r="G8" s="3" t="s">
        <v>19</v>
      </c>
      <c r="H8" s="3" t="s">
        <v>28</v>
      </c>
      <c r="I8" s="3" t="s">
        <v>21</v>
      </c>
      <c r="J8" s="3" t="s">
        <v>22</v>
      </c>
      <c r="K8">
        <f>110/365</f>
        <v>0.30136986301369861</v>
      </c>
      <c r="L8" t="e">
        <v>#N/A</v>
      </c>
      <c r="N8" s="3" t="e">
        <v>#N/A</v>
      </c>
      <c r="O8" t="e">
        <v>#N/A</v>
      </c>
      <c r="P8" s="3" t="s">
        <v>98</v>
      </c>
    </row>
    <row r="9" spans="1:30" x14ac:dyDescent="0.2">
      <c r="A9" s="3">
        <v>257</v>
      </c>
      <c r="B9" s="3" t="s">
        <v>107</v>
      </c>
      <c r="C9" s="3"/>
      <c r="D9" s="3" t="s">
        <v>108</v>
      </c>
      <c r="E9" s="3" t="s">
        <v>109</v>
      </c>
      <c r="F9" s="3" t="s">
        <v>18</v>
      </c>
      <c r="G9" s="3" t="s">
        <v>19</v>
      </c>
      <c r="H9" s="3" t="s">
        <v>20</v>
      </c>
      <c r="I9" s="3" t="s">
        <v>21</v>
      </c>
      <c r="J9" s="3" t="s">
        <v>22</v>
      </c>
      <c r="K9" s="3" t="s">
        <v>111</v>
      </c>
      <c r="L9" t="e">
        <v>#N/A</v>
      </c>
      <c r="N9" s="3" t="e">
        <v>#N/A</v>
      </c>
      <c r="O9" t="e">
        <v>#N/A</v>
      </c>
      <c r="P9" s="3" t="s">
        <v>110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B1F79-D92E-ED46-819D-6085364F7CB5}">
  <dimension ref="A1:Y4"/>
  <sheetViews>
    <sheetView workbookViewId="0">
      <selection activeCell="F4" sqref="F4"/>
    </sheetView>
  </sheetViews>
  <sheetFormatPr baseColWidth="10" defaultRowHeight="16" x14ac:dyDescent="0.2"/>
  <sheetData>
    <row r="1" spans="1:25" s="2" customFormat="1" ht="85" x14ac:dyDescent="0.2">
      <c r="A1" s="6">
        <v>0</v>
      </c>
      <c r="B1" s="2" t="s">
        <v>0</v>
      </c>
      <c r="C1" s="2" t="s">
        <v>1</v>
      </c>
      <c r="D1" s="2" t="s">
        <v>2</v>
      </c>
      <c r="E1" s="2" t="s">
        <v>3</v>
      </c>
      <c r="F1" s="2" t="s">
        <v>4</v>
      </c>
      <c r="G1" s="2" t="s">
        <v>5</v>
      </c>
      <c r="H1" s="2" t="s">
        <v>6</v>
      </c>
      <c r="I1" s="2" t="s">
        <v>7</v>
      </c>
      <c r="J1" s="2" t="s">
        <v>8</v>
      </c>
      <c r="K1" s="2" t="s">
        <v>9</v>
      </c>
      <c r="L1" s="2" t="s">
        <v>10</v>
      </c>
      <c r="M1" s="2" t="s">
        <v>11</v>
      </c>
      <c r="N1" s="2" t="s">
        <v>12</v>
      </c>
      <c r="O1" s="2" t="s">
        <v>13</v>
      </c>
      <c r="P1" s="2" t="s">
        <v>13</v>
      </c>
      <c r="Q1" s="2" t="s">
        <v>568</v>
      </c>
      <c r="R1" s="2" t="s">
        <v>564</v>
      </c>
      <c r="S1" s="2" t="s">
        <v>565</v>
      </c>
      <c r="T1" s="2" t="s">
        <v>566</v>
      </c>
      <c r="U1" s="2" t="s">
        <v>567</v>
      </c>
      <c r="V1" s="2" t="s">
        <v>573</v>
      </c>
      <c r="W1" s="2" t="s">
        <v>569</v>
      </c>
      <c r="X1" s="2" t="s">
        <v>570</v>
      </c>
      <c r="Y1" s="2" t="s">
        <v>571</v>
      </c>
    </row>
    <row r="2" spans="1:25" x14ac:dyDescent="0.2">
      <c r="E2" t="s">
        <v>575</v>
      </c>
      <c r="F2" t="s">
        <v>574</v>
      </c>
    </row>
    <row r="3" spans="1:25" x14ac:dyDescent="0.2">
      <c r="C3" t="s">
        <v>591</v>
      </c>
      <c r="E3" t="s">
        <v>592</v>
      </c>
      <c r="F3" t="s">
        <v>590</v>
      </c>
    </row>
    <row r="4" spans="1:25" x14ac:dyDescent="0.2">
      <c r="F4" t="s">
        <v>605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4ED0D-81DD-0D4B-927C-49F1712AE72B}">
  <dimension ref="A1:N11"/>
  <sheetViews>
    <sheetView topLeftCell="I1" workbookViewId="0">
      <selection activeCell="O1" sqref="O1:AC1048576"/>
    </sheetView>
  </sheetViews>
  <sheetFormatPr baseColWidth="10" defaultRowHeight="16" x14ac:dyDescent="0.2"/>
  <sheetData>
    <row r="1" spans="1:14" s="2" customFormat="1" ht="51" x14ac:dyDescent="0.2">
      <c r="A1" s="6">
        <v>0</v>
      </c>
      <c r="B1" s="2" t="s">
        <v>0</v>
      </c>
      <c r="C1" s="2" t="s">
        <v>2</v>
      </c>
      <c r="D1" s="2" t="s">
        <v>3</v>
      </c>
      <c r="E1" s="2" t="s">
        <v>5</v>
      </c>
      <c r="F1" s="2" t="s">
        <v>6</v>
      </c>
      <c r="G1" s="2" t="s">
        <v>7</v>
      </c>
      <c r="H1" s="2" t="s">
        <v>8</v>
      </c>
      <c r="I1" s="2" t="s">
        <v>9</v>
      </c>
      <c r="J1" s="2" t="s">
        <v>10</v>
      </c>
      <c r="K1" s="2" t="s">
        <v>11</v>
      </c>
      <c r="L1" s="2" t="s">
        <v>4</v>
      </c>
      <c r="M1" s="2" t="s">
        <v>568</v>
      </c>
      <c r="N1" s="2" t="s">
        <v>582</v>
      </c>
    </row>
    <row r="2" spans="1:14" x14ac:dyDescent="0.2">
      <c r="A2" s="3">
        <v>102</v>
      </c>
      <c r="B2" s="3" t="s">
        <v>171</v>
      </c>
      <c r="C2" s="3" t="s">
        <v>172</v>
      </c>
      <c r="D2" s="3"/>
      <c r="E2" s="3" t="s">
        <v>18</v>
      </c>
      <c r="F2" s="3" t="s">
        <v>174</v>
      </c>
      <c r="G2" s="3" t="s">
        <v>20</v>
      </c>
      <c r="H2" s="3" t="s">
        <v>21</v>
      </c>
      <c r="I2" s="3" t="s">
        <v>22</v>
      </c>
      <c r="J2">
        <f>14/12</f>
        <v>1.1666666666666667</v>
      </c>
      <c r="K2" t="e">
        <v>#N/A</v>
      </c>
      <c r="L2" s="3" t="s">
        <v>173</v>
      </c>
    </row>
    <row r="3" spans="1:14" x14ac:dyDescent="0.2">
      <c r="A3" s="3">
        <v>108</v>
      </c>
      <c r="B3" s="3" t="s">
        <v>175</v>
      </c>
      <c r="C3" s="3" t="s">
        <v>636</v>
      </c>
      <c r="D3" s="3"/>
      <c r="E3" s="3" t="s">
        <v>18</v>
      </c>
      <c r="F3" s="3" t="s">
        <v>174</v>
      </c>
      <c r="G3" s="3" t="s">
        <v>28</v>
      </c>
      <c r="H3" s="3" t="s">
        <v>39</v>
      </c>
      <c r="I3" s="3" t="s">
        <v>28</v>
      </c>
      <c r="J3">
        <f>4/52</f>
        <v>7.6923076923076927E-2</v>
      </c>
      <c r="K3" t="e">
        <v>#N/A</v>
      </c>
      <c r="L3" s="3" t="s">
        <v>176</v>
      </c>
    </row>
    <row r="4" spans="1:14" x14ac:dyDescent="0.2">
      <c r="A4" s="3">
        <v>110</v>
      </c>
      <c r="B4" s="3" t="s">
        <v>177</v>
      </c>
      <c r="C4" s="3" t="s">
        <v>178</v>
      </c>
      <c r="D4" s="3" t="s">
        <v>179</v>
      </c>
      <c r="E4" s="3" t="s">
        <v>18</v>
      </c>
      <c r="F4" s="3" t="s">
        <v>174</v>
      </c>
      <c r="G4" s="3" t="s">
        <v>20</v>
      </c>
      <c r="H4" s="3" t="s">
        <v>21</v>
      </c>
      <c r="I4" s="3" t="s">
        <v>22</v>
      </c>
      <c r="J4">
        <f>30/365</f>
        <v>8.2191780821917804E-2</v>
      </c>
      <c r="K4" t="e">
        <v>#N/A</v>
      </c>
      <c r="L4" s="3" t="s">
        <v>180</v>
      </c>
    </row>
    <row r="5" spans="1:14" x14ac:dyDescent="0.2">
      <c r="A5" s="3">
        <v>113</v>
      </c>
      <c r="B5" s="3" t="s">
        <v>181</v>
      </c>
      <c r="C5" s="3" t="s">
        <v>182</v>
      </c>
      <c r="D5" s="3" t="s">
        <v>183</v>
      </c>
      <c r="E5" s="3" t="s">
        <v>18</v>
      </c>
      <c r="F5" s="3" t="s">
        <v>174</v>
      </c>
      <c r="G5" s="3" t="s">
        <v>20</v>
      </c>
      <c r="H5" s="3" t="s">
        <v>21</v>
      </c>
      <c r="I5" s="3" t="s">
        <v>22</v>
      </c>
      <c r="J5">
        <v>1.5</v>
      </c>
      <c r="K5" t="e">
        <v>#N/A</v>
      </c>
      <c r="L5" s="3" t="s">
        <v>184</v>
      </c>
    </row>
    <row r="6" spans="1:14" x14ac:dyDescent="0.2">
      <c r="A6" s="3">
        <v>123</v>
      </c>
      <c r="B6" s="3" t="s">
        <v>185</v>
      </c>
      <c r="C6" s="3" t="s">
        <v>186</v>
      </c>
      <c r="D6" s="3" t="s">
        <v>187</v>
      </c>
      <c r="E6" s="3" t="s">
        <v>18</v>
      </c>
      <c r="F6" s="3" t="s">
        <v>174</v>
      </c>
      <c r="G6" s="3" t="s">
        <v>65</v>
      </c>
      <c r="H6" s="3" t="s">
        <v>29</v>
      </c>
      <c r="I6" s="3" t="s">
        <v>28</v>
      </c>
      <c r="J6" s="3" t="s">
        <v>189</v>
      </c>
      <c r="K6" s="3">
        <v>100</v>
      </c>
      <c r="L6" s="3" t="s">
        <v>188</v>
      </c>
    </row>
    <row r="7" spans="1:14" x14ac:dyDescent="0.2">
      <c r="A7" s="3">
        <v>178</v>
      </c>
      <c r="B7" s="3" t="s">
        <v>190</v>
      </c>
      <c r="C7" s="3" t="s">
        <v>191</v>
      </c>
      <c r="D7" s="3" t="s">
        <v>192</v>
      </c>
      <c r="E7" s="3" t="s">
        <v>18</v>
      </c>
      <c r="F7" s="3" t="s">
        <v>174</v>
      </c>
      <c r="G7" s="3" t="s">
        <v>132</v>
      </c>
      <c r="H7" s="3" t="s">
        <v>21</v>
      </c>
      <c r="I7" s="3" t="s">
        <v>22</v>
      </c>
      <c r="J7" s="3" t="s">
        <v>194</v>
      </c>
      <c r="K7" s="3" t="e">
        <v>#N/A</v>
      </c>
      <c r="L7" s="3" t="s">
        <v>193</v>
      </c>
    </row>
    <row r="8" spans="1:14" x14ac:dyDescent="0.2">
      <c r="A8" s="3">
        <v>182</v>
      </c>
      <c r="B8" s="3" t="s">
        <v>195</v>
      </c>
      <c r="C8" s="3" t="s">
        <v>196</v>
      </c>
      <c r="D8" s="3" t="s">
        <v>197</v>
      </c>
      <c r="E8" s="3" t="s">
        <v>18</v>
      </c>
      <c r="F8" s="3" t="s">
        <v>174</v>
      </c>
      <c r="G8" s="3" t="s">
        <v>28</v>
      </c>
      <c r="H8" s="3" t="s">
        <v>21</v>
      </c>
      <c r="I8" s="3" t="s">
        <v>22</v>
      </c>
      <c r="J8">
        <f>99/265</f>
        <v>0.37358490566037733</v>
      </c>
      <c r="K8" s="3" t="e">
        <v>#N/A</v>
      </c>
      <c r="L8" s="3" t="s">
        <v>198</v>
      </c>
    </row>
    <row r="9" spans="1:14" x14ac:dyDescent="0.2">
      <c r="A9" s="3">
        <v>206</v>
      </c>
      <c r="B9" s="3" t="s">
        <v>199</v>
      </c>
      <c r="C9" s="3" t="s">
        <v>200</v>
      </c>
      <c r="D9" s="3" t="s">
        <v>201</v>
      </c>
      <c r="E9" s="3" t="s">
        <v>18</v>
      </c>
      <c r="F9" s="3" t="s">
        <v>174</v>
      </c>
      <c r="G9" s="3" t="s">
        <v>65</v>
      </c>
      <c r="H9" s="3" t="s">
        <v>21</v>
      </c>
      <c r="I9" s="3" t="s">
        <v>22</v>
      </c>
      <c r="J9" s="3" t="s">
        <v>203</v>
      </c>
      <c r="K9">
        <f>43800*4/48.3</f>
        <v>3627.3291925465842</v>
      </c>
      <c r="L9" s="3" t="s">
        <v>202</v>
      </c>
    </row>
    <row r="10" spans="1:14" x14ac:dyDescent="0.2">
      <c r="A10" s="3">
        <v>23</v>
      </c>
      <c r="B10" s="3" t="s">
        <v>380</v>
      </c>
      <c r="C10" s="3" t="s">
        <v>381</v>
      </c>
      <c r="D10" s="3" t="s">
        <v>382</v>
      </c>
      <c r="E10" s="3" t="s">
        <v>18</v>
      </c>
      <c r="F10" s="3" t="s">
        <v>384</v>
      </c>
      <c r="G10" s="3" t="s">
        <v>28</v>
      </c>
      <c r="H10" s="3" t="s">
        <v>29</v>
      </c>
      <c r="I10" s="3" t="s">
        <v>28</v>
      </c>
      <c r="J10">
        <v>0.82</v>
      </c>
      <c r="K10" s="3">
        <v>1000</v>
      </c>
      <c r="L10" s="3" t="s">
        <v>383</v>
      </c>
    </row>
    <row r="11" spans="1:14" x14ac:dyDescent="0.2">
      <c r="A11" s="3">
        <v>34</v>
      </c>
      <c r="B11" s="3" t="s">
        <v>385</v>
      </c>
      <c r="C11" s="3" t="s">
        <v>386</v>
      </c>
      <c r="D11" s="3"/>
      <c r="E11" s="3" t="s">
        <v>18</v>
      </c>
      <c r="F11" s="3" t="s">
        <v>384</v>
      </c>
      <c r="G11" s="3" t="s">
        <v>65</v>
      </c>
      <c r="H11" s="3" t="s">
        <v>39</v>
      </c>
      <c r="I11" s="3" t="s">
        <v>39</v>
      </c>
      <c r="J11">
        <v>6</v>
      </c>
      <c r="K11" s="3" t="e">
        <v>#N/A</v>
      </c>
      <c r="L11" s="3" t="s">
        <v>387</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622FA-B364-2640-82B7-6B9E6BC14C73}">
  <dimension ref="A1:N3"/>
  <sheetViews>
    <sheetView topLeftCell="C1" workbookViewId="0">
      <selection activeCell="N1" sqref="N1"/>
    </sheetView>
  </sheetViews>
  <sheetFormatPr baseColWidth="10" defaultRowHeight="16" x14ac:dyDescent="0.2"/>
  <sheetData>
    <row r="1" spans="1:14" s="1" customFormat="1" ht="17" x14ac:dyDescent="0.2">
      <c r="A1">
        <v>0</v>
      </c>
      <c r="B1" s="1" t="s">
        <v>0</v>
      </c>
      <c r="C1" s="1" t="s">
        <v>2</v>
      </c>
      <c r="D1" s="1" t="s">
        <v>3</v>
      </c>
      <c r="E1" s="1" t="s">
        <v>5</v>
      </c>
      <c r="F1" s="1" t="s">
        <v>6</v>
      </c>
      <c r="G1" s="1" t="s">
        <v>7</v>
      </c>
      <c r="H1" s="2" t="s">
        <v>8</v>
      </c>
      <c r="I1" s="1" t="s">
        <v>9</v>
      </c>
      <c r="J1" s="1" t="s">
        <v>10</v>
      </c>
      <c r="K1" s="1" t="s">
        <v>11</v>
      </c>
      <c r="L1" s="1" t="s">
        <v>4</v>
      </c>
      <c r="M1" s="1" t="s">
        <v>568</v>
      </c>
      <c r="N1" s="1" t="s">
        <v>582</v>
      </c>
    </row>
    <row r="2" spans="1:14" x14ac:dyDescent="0.2">
      <c r="A2" s="3">
        <v>162</v>
      </c>
      <c r="B2" s="3" t="s">
        <v>204</v>
      </c>
      <c r="C2" s="3" t="s">
        <v>205</v>
      </c>
      <c r="D2" s="3"/>
      <c r="E2" s="3" t="s">
        <v>18</v>
      </c>
      <c r="F2" s="3" t="s">
        <v>207</v>
      </c>
      <c r="G2" t="s">
        <v>20</v>
      </c>
      <c r="H2" s="3" t="s">
        <v>207</v>
      </c>
      <c r="I2" s="3" t="s">
        <v>208</v>
      </c>
      <c r="J2" s="3" t="e">
        <v>#N/A</v>
      </c>
      <c r="K2" t="e">
        <v>#N/A</v>
      </c>
      <c r="L2" s="3" t="s">
        <v>206</v>
      </c>
    </row>
    <row r="3" spans="1:14" x14ac:dyDescent="0.2">
      <c r="A3" s="3">
        <v>260</v>
      </c>
      <c r="B3" s="3" t="s">
        <v>210</v>
      </c>
      <c r="C3" s="3" t="s">
        <v>211</v>
      </c>
      <c r="D3" s="3"/>
      <c r="E3" s="3" t="s">
        <v>18</v>
      </c>
      <c r="F3" s="3" t="s">
        <v>207</v>
      </c>
      <c r="G3" s="3" t="s">
        <v>207</v>
      </c>
      <c r="H3" s="3" t="s">
        <v>207</v>
      </c>
      <c r="I3" s="3" t="s">
        <v>39</v>
      </c>
      <c r="J3" s="3" t="e">
        <v>#N/A</v>
      </c>
      <c r="K3">
        <v>140</v>
      </c>
      <c r="L3" s="3" t="s">
        <v>212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92C4E-8B3E-6643-8B74-B038854365C7}">
  <dimension ref="A1:N14"/>
  <sheetViews>
    <sheetView topLeftCell="I1" workbookViewId="0">
      <selection activeCell="O1" sqref="O1:AD1048576"/>
    </sheetView>
  </sheetViews>
  <sheetFormatPr baseColWidth="10" defaultRowHeight="16" x14ac:dyDescent="0.2"/>
  <sheetData>
    <row r="1" spans="1:14" s="2" customFormat="1" ht="119" x14ac:dyDescent="0.2">
      <c r="A1" s="6">
        <v>0</v>
      </c>
      <c r="B1" s="2" t="s">
        <v>0</v>
      </c>
      <c r="C1" s="2" t="s">
        <v>2</v>
      </c>
      <c r="D1" s="2" t="s">
        <v>3</v>
      </c>
      <c r="E1" s="2" t="s">
        <v>5</v>
      </c>
      <c r="F1" s="2" t="s">
        <v>6</v>
      </c>
      <c r="G1" s="2" t="s">
        <v>7</v>
      </c>
      <c r="H1" s="2" t="s">
        <v>8</v>
      </c>
      <c r="I1" s="2" t="s">
        <v>9</v>
      </c>
      <c r="J1" s="2" t="s">
        <v>10</v>
      </c>
      <c r="K1" s="2" t="s">
        <v>11</v>
      </c>
      <c r="L1" s="2" t="s">
        <v>4</v>
      </c>
      <c r="M1" s="2" t="s">
        <v>568</v>
      </c>
      <c r="N1" s="2" t="s">
        <v>582</v>
      </c>
    </row>
    <row r="2" spans="1:14" x14ac:dyDescent="0.2">
      <c r="A2" s="3">
        <v>3</v>
      </c>
      <c r="B2" s="3" t="s">
        <v>117</v>
      </c>
      <c r="C2" s="3" t="s">
        <v>118</v>
      </c>
      <c r="D2" s="3" t="s">
        <v>119</v>
      </c>
      <c r="E2" s="3" t="s">
        <v>18</v>
      </c>
      <c r="F2" s="3" t="s">
        <v>121</v>
      </c>
      <c r="G2" s="3" t="s">
        <v>122</v>
      </c>
      <c r="H2" s="3" t="s">
        <v>123</v>
      </c>
      <c r="I2" s="3" t="s">
        <v>39</v>
      </c>
      <c r="J2">
        <v>6</v>
      </c>
      <c r="K2" s="3">
        <v>72</v>
      </c>
      <c r="L2" s="3" t="s">
        <v>120</v>
      </c>
      <c r="N2" s="3" t="s">
        <v>620</v>
      </c>
    </row>
    <row r="3" spans="1:14" x14ac:dyDescent="0.2">
      <c r="A3" s="3">
        <v>4</v>
      </c>
      <c r="B3" s="3" t="s">
        <v>124</v>
      </c>
      <c r="C3" s="3" t="s">
        <v>125</v>
      </c>
      <c r="D3" s="3" t="s">
        <v>126</v>
      </c>
      <c r="E3" s="3" t="s">
        <v>18</v>
      </c>
      <c r="F3" s="3" t="s">
        <v>121</v>
      </c>
      <c r="G3" s="3" t="s">
        <v>28</v>
      </c>
      <c r="H3" s="3" t="s">
        <v>39</v>
      </c>
      <c r="I3" t="s">
        <v>28</v>
      </c>
      <c r="J3" s="3" t="e">
        <v>#N/A</v>
      </c>
      <c r="K3" s="3">
        <v>67</v>
      </c>
      <c r="L3" s="3" t="s">
        <v>127</v>
      </c>
      <c r="M3" t="s">
        <v>622</v>
      </c>
      <c r="N3" s="3" t="s">
        <v>621</v>
      </c>
    </row>
    <row r="4" spans="1:14" x14ac:dyDescent="0.2">
      <c r="A4" s="3">
        <v>6</v>
      </c>
      <c r="B4" s="3" t="s">
        <v>128</v>
      </c>
      <c r="C4" s="3" t="s">
        <v>129</v>
      </c>
      <c r="D4" s="3" t="s">
        <v>130</v>
      </c>
      <c r="E4" s="3" t="s">
        <v>18</v>
      </c>
      <c r="F4" s="3" t="s">
        <v>121</v>
      </c>
      <c r="G4" s="3" t="s">
        <v>132</v>
      </c>
      <c r="H4" s="3" t="s">
        <v>123</v>
      </c>
      <c r="I4" s="3" t="s">
        <v>23</v>
      </c>
      <c r="J4">
        <v>106</v>
      </c>
      <c r="K4" s="3" t="s">
        <v>133</v>
      </c>
      <c r="L4" s="3" t="s">
        <v>131</v>
      </c>
      <c r="N4" s="3" t="s">
        <v>623</v>
      </c>
    </row>
    <row r="5" spans="1:14" x14ac:dyDescent="0.2">
      <c r="A5" s="3">
        <v>12</v>
      </c>
      <c r="B5" s="3" t="s">
        <v>134</v>
      </c>
      <c r="C5" s="3" t="s">
        <v>135</v>
      </c>
      <c r="D5" s="3" t="s">
        <v>136</v>
      </c>
      <c r="E5" s="3" t="s">
        <v>18</v>
      </c>
      <c r="F5" s="3" t="s">
        <v>121</v>
      </c>
      <c r="G5" s="3" t="s">
        <v>28</v>
      </c>
      <c r="H5" s="3" t="s">
        <v>39</v>
      </c>
      <c r="I5" s="3" t="s">
        <v>28</v>
      </c>
      <c r="J5" s="3" t="e">
        <v>#N/A</v>
      </c>
      <c r="K5" s="3">
        <v>60</v>
      </c>
      <c r="L5" s="3" t="s">
        <v>137</v>
      </c>
      <c r="M5" t="s">
        <v>625</v>
      </c>
      <c r="N5" s="3" t="s">
        <v>624</v>
      </c>
    </row>
    <row r="6" spans="1:14" x14ac:dyDescent="0.2">
      <c r="A6" s="3">
        <v>28</v>
      </c>
      <c r="B6" s="3" t="s">
        <v>138</v>
      </c>
      <c r="C6" s="3" t="s">
        <v>139</v>
      </c>
      <c r="D6" s="3" t="s">
        <v>140</v>
      </c>
      <c r="E6" s="3" t="s">
        <v>18</v>
      </c>
      <c r="F6" s="3" t="s">
        <v>121</v>
      </c>
      <c r="G6" t="s">
        <v>20</v>
      </c>
      <c r="H6" s="3" t="s">
        <v>29</v>
      </c>
      <c r="I6" s="3" t="s">
        <v>22</v>
      </c>
      <c r="J6" s="3" t="s">
        <v>142</v>
      </c>
      <c r="K6">
        <v>6.5</v>
      </c>
      <c r="L6" s="3" t="s">
        <v>141</v>
      </c>
      <c r="N6" s="3" t="s">
        <v>626</v>
      </c>
    </row>
    <row r="7" spans="1:14" x14ac:dyDescent="0.2">
      <c r="A7" s="3">
        <v>38</v>
      </c>
      <c r="B7" s="3"/>
      <c r="C7" s="3" t="s">
        <v>637</v>
      </c>
      <c r="D7" s="3"/>
      <c r="E7" s="3" t="s">
        <v>18</v>
      </c>
      <c r="F7" s="3" t="s">
        <v>121</v>
      </c>
      <c r="G7" s="3" t="s">
        <v>20</v>
      </c>
      <c r="H7" s="3" t="s">
        <v>39</v>
      </c>
      <c r="I7" s="3" t="s">
        <v>22</v>
      </c>
      <c r="J7" s="3" t="s">
        <v>144</v>
      </c>
      <c r="K7" s="3" t="s">
        <v>144</v>
      </c>
      <c r="L7" s="3" t="s">
        <v>143</v>
      </c>
      <c r="N7" s="3" t="s">
        <v>627</v>
      </c>
    </row>
    <row r="8" spans="1:14" x14ac:dyDescent="0.2">
      <c r="A8" s="3">
        <v>42</v>
      </c>
      <c r="B8" s="3" t="s">
        <v>145</v>
      </c>
      <c r="C8" s="3" t="s">
        <v>146</v>
      </c>
      <c r="D8" s="3"/>
      <c r="E8" s="3" t="s">
        <v>18</v>
      </c>
      <c r="F8" s="3" t="s">
        <v>121</v>
      </c>
      <c r="G8" s="3" t="s">
        <v>28</v>
      </c>
      <c r="H8" s="3" t="s">
        <v>29</v>
      </c>
      <c r="I8" s="3" t="s">
        <v>28</v>
      </c>
      <c r="J8" s="3" t="e">
        <v>#N/A</v>
      </c>
      <c r="K8" s="3">
        <v>50</v>
      </c>
      <c r="L8" s="3" t="s">
        <v>147</v>
      </c>
    </row>
    <row r="9" spans="1:14" x14ac:dyDescent="0.2">
      <c r="A9" s="3">
        <v>78</v>
      </c>
      <c r="B9" s="3" t="s">
        <v>148</v>
      </c>
      <c r="C9" s="3" t="s">
        <v>149</v>
      </c>
      <c r="D9" s="3"/>
      <c r="E9" s="3" t="s">
        <v>18</v>
      </c>
      <c r="F9" s="3" t="s">
        <v>121</v>
      </c>
      <c r="G9" s="3" t="s">
        <v>20</v>
      </c>
      <c r="H9" s="3" t="s">
        <v>151</v>
      </c>
      <c r="I9" s="3" t="s">
        <v>22</v>
      </c>
      <c r="J9">
        <v>3</v>
      </c>
      <c r="K9" s="3">
        <v>27</v>
      </c>
      <c r="L9" s="3" t="s">
        <v>150</v>
      </c>
      <c r="M9" t="s">
        <v>628</v>
      </c>
      <c r="N9" s="3" t="s">
        <v>626</v>
      </c>
    </row>
    <row r="10" spans="1:14" x14ac:dyDescent="0.2">
      <c r="A10" s="3">
        <v>82</v>
      </c>
      <c r="B10" s="3" t="s">
        <v>152</v>
      </c>
      <c r="C10" s="3" t="s">
        <v>153</v>
      </c>
      <c r="D10" s="3" t="s">
        <v>154</v>
      </c>
      <c r="E10" s="3" t="s">
        <v>18</v>
      </c>
      <c r="F10" s="3" t="s">
        <v>121</v>
      </c>
      <c r="G10" s="3" t="s">
        <v>28</v>
      </c>
      <c r="H10" s="3" t="s">
        <v>151</v>
      </c>
      <c r="I10" s="3" t="s">
        <v>28</v>
      </c>
      <c r="J10" s="3" t="e">
        <v>#N/A</v>
      </c>
      <c r="K10" s="3">
        <v>200</v>
      </c>
      <c r="L10" s="3" t="s">
        <v>155</v>
      </c>
      <c r="M10" t="s">
        <v>629</v>
      </c>
      <c r="N10" s="3" t="s">
        <v>630</v>
      </c>
    </row>
    <row r="11" spans="1:14" x14ac:dyDescent="0.2">
      <c r="A11" s="3">
        <v>151</v>
      </c>
      <c r="B11" s="3" t="s">
        <v>156</v>
      </c>
      <c r="C11" s="3" t="s">
        <v>157</v>
      </c>
      <c r="D11" s="3" t="s">
        <v>158</v>
      </c>
      <c r="E11" s="3" t="s">
        <v>18</v>
      </c>
      <c r="F11" s="3" t="s">
        <v>121</v>
      </c>
      <c r="G11" s="3" t="s">
        <v>20</v>
      </c>
      <c r="H11" s="3" t="s">
        <v>123</v>
      </c>
      <c r="I11" s="3" t="s">
        <v>28</v>
      </c>
      <c r="J11" s="3" t="e">
        <v>#N/A</v>
      </c>
      <c r="K11">
        <v>1</v>
      </c>
      <c r="L11" s="3" t="s">
        <v>159</v>
      </c>
      <c r="M11" t="s">
        <v>631</v>
      </c>
      <c r="N11" s="3"/>
    </row>
    <row r="12" spans="1:14" x14ac:dyDescent="0.2">
      <c r="A12" s="3">
        <v>189</v>
      </c>
      <c r="B12" s="3" t="s">
        <v>160</v>
      </c>
      <c r="C12" s="3" t="s">
        <v>161</v>
      </c>
      <c r="D12" s="3"/>
      <c r="E12" s="3" t="s">
        <v>18</v>
      </c>
      <c r="F12" s="3" t="s">
        <v>121</v>
      </c>
      <c r="G12" s="3" t="s">
        <v>28</v>
      </c>
      <c r="H12" s="3" t="s">
        <v>39</v>
      </c>
      <c r="I12" s="3" t="s">
        <v>28</v>
      </c>
      <c r="J12" s="3" t="e">
        <v>#N/A</v>
      </c>
      <c r="K12" s="3">
        <v>64</v>
      </c>
      <c r="L12" s="3" t="s">
        <v>162</v>
      </c>
      <c r="M12" t="s">
        <v>632</v>
      </c>
      <c r="N12" s="3" t="s">
        <v>624</v>
      </c>
    </row>
    <row r="13" spans="1:14" x14ac:dyDescent="0.2">
      <c r="A13" s="3">
        <v>199</v>
      </c>
      <c r="B13" s="3" t="s">
        <v>163</v>
      </c>
      <c r="C13" s="3" t="s">
        <v>164</v>
      </c>
      <c r="D13" s="3" t="s">
        <v>165</v>
      </c>
      <c r="E13" s="3" t="s">
        <v>18</v>
      </c>
      <c r="F13" s="3" t="s">
        <v>121</v>
      </c>
      <c r="G13" s="3" t="s">
        <v>28</v>
      </c>
      <c r="H13" s="3" t="s">
        <v>29</v>
      </c>
      <c r="I13" s="3" t="s">
        <v>28</v>
      </c>
      <c r="J13">
        <v>18</v>
      </c>
      <c r="K13" s="3">
        <v>290</v>
      </c>
      <c r="L13" s="3" t="s">
        <v>166</v>
      </c>
      <c r="N13" s="3" t="s">
        <v>621</v>
      </c>
    </row>
    <row r="14" spans="1:14" x14ac:dyDescent="0.2">
      <c r="A14" s="3">
        <v>270</v>
      </c>
      <c r="B14" s="3" t="s">
        <v>167</v>
      </c>
      <c r="C14" s="3" t="s">
        <v>168</v>
      </c>
      <c r="D14" s="3" t="s">
        <v>169</v>
      </c>
      <c r="E14" s="3" t="s">
        <v>18</v>
      </c>
      <c r="F14" s="3" t="s">
        <v>121</v>
      </c>
      <c r="G14" s="3" t="s">
        <v>28</v>
      </c>
      <c r="H14" s="3" t="s">
        <v>39</v>
      </c>
      <c r="I14" s="3" t="s">
        <v>28</v>
      </c>
      <c r="J14">
        <v>4</v>
      </c>
      <c r="K14">
        <v>50</v>
      </c>
      <c r="L14" s="3" t="s">
        <v>170</v>
      </c>
      <c r="N14" s="3" t="s">
        <v>624</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FEA82-7992-EA40-80B9-3CA54778AC6E}">
  <dimension ref="A1:N18"/>
  <sheetViews>
    <sheetView topLeftCell="I1" workbookViewId="0">
      <selection activeCell="O1" sqref="O1:AC1048576"/>
    </sheetView>
  </sheetViews>
  <sheetFormatPr baseColWidth="10" defaultRowHeight="16" x14ac:dyDescent="0.2"/>
  <sheetData>
    <row r="1" spans="1:14" s="2" customFormat="1" ht="51" x14ac:dyDescent="0.2">
      <c r="A1" s="6">
        <v>0</v>
      </c>
      <c r="B1" s="2" t="s">
        <v>0</v>
      </c>
      <c r="C1" s="2" t="s">
        <v>2</v>
      </c>
      <c r="D1" s="2" t="s">
        <v>3</v>
      </c>
      <c r="E1" s="2" t="s">
        <v>5</v>
      </c>
      <c r="F1" s="2" t="s">
        <v>6</v>
      </c>
      <c r="G1" s="2" t="s">
        <v>7</v>
      </c>
      <c r="H1" s="2" t="s">
        <v>8</v>
      </c>
      <c r="I1" s="2" t="s">
        <v>9</v>
      </c>
      <c r="J1" s="2" t="s">
        <v>10</v>
      </c>
      <c r="K1" s="2" t="s">
        <v>11</v>
      </c>
      <c r="L1" s="2" t="s">
        <v>4</v>
      </c>
      <c r="M1" s="2" t="s">
        <v>568</v>
      </c>
      <c r="N1" s="2" t="s">
        <v>582</v>
      </c>
    </row>
    <row r="2" spans="1:14" x14ac:dyDescent="0.2">
      <c r="A2" s="3">
        <v>16</v>
      </c>
      <c r="B2" s="3" t="s">
        <v>14</v>
      </c>
      <c r="C2" s="3" t="s">
        <v>15</v>
      </c>
      <c r="D2" s="3" t="s">
        <v>16</v>
      </c>
      <c r="E2" s="3" t="s">
        <v>18</v>
      </c>
      <c r="F2" t="s">
        <v>19</v>
      </c>
      <c r="G2" t="s">
        <v>20</v>
      </c>
      <c r="H2" s="3" t="s">
        <v>21</v>
      </c>
      <c r="I2" s="3" t="s">
        <v>22</v>
      </c>
      <c r="J2">
        <v>9</v>
      </c>
      <c r="K2" s="3" t="e">
        <v>#N/A</v>
      </c>
      <c r="L2" s="3" t="s">
        <v>17</v>
      </c>
      <c r="N2" s="3" t="s">
        <v>608</v>
      </c>
    </row>
    <row r="3" spans="1:14" ht="15" customHeight="1" x14ac:dyDescent="0.2">
      <c r="A3" s="3">
        <v>24</v>
      </c>
      <c r="B3" s="4" t="s">
        <v>24</v>
      </c>
      <c r="C3" s="4" t="s">
        <v>25</v>
      </c>
      <c r="D3" s="4" t="s">
        <v>26</v>
      </c>
      <c r="E3" s="4" t="s">
        <v>18</v>
      </c>
      <c r="F3" s="4" t="s">
        <v>19</v>
      </c>
      <c r="G3" s="4" t="s">
        <v>28</v>
      </c>
      <c r="H3" s="4" t="s">
        <v>29</v>
      </c>
      <c r="I3" s="4" t="s">
        <v>28</v>
      </c>
      <c r="J3" s="5">
        <f>4/365</f>
        <v>1.0958904109589041E-2</v>
      </c>
      <c r="K3" s="4">
        <v>288</v>
      </c>
      <c r="L3" s="4" t="s">
        <v>27</v>
      </c>
      <c r="N3" s="3" t="s">
        <v>617</v>
      </c>
    </row>
    <row r="4" spans="1:14" x14ac:dyDescent="0.2">
      <c r="A4" s="3">
        <v>29</v>
      </c>
      <c r="B4" s="3" t="s">
        <v>30</v>
      </c>
      <c r="C4" s="3" t="s">
        <v>31</v>
      </c>
      <c r="D4" s="3" t="s">
        <v>32</v>
      </c>
      <c r="E4" s="3" t="s">
        <v>18</v>
      </c>
      <c r="F4" s="3" t="s">
        <v>19</v>
      </c>
      <c r="G4" s="3" t="s">
        <v>28</v>
      </c>
      <c r="H4" s="3" t="s">
        <v>29</v>
      </c>
      <c r="I4" s="3" t="s">
        <v>28</v>
      </c>
      <c r="J4" s="3" t="e">
        <v>#N/A</v>
      </c>
      <c r="K4" t="s">
        <v>34</v>
      </c>
      <c r="L4" s="3" t="s">
        <v>33</v>
      </c>
      <c r="M4" t="s">
        <v>610</v>
      </c>
      <c r="N4" t="s">
        <v>609</v>
      </c>
    </row>
    <row r="5" spans="1:14" x14ac:dyDescent="0.2">
      <c r="A5" s="3">
        <v>58</v>
      </c>
      <c r="B5" s="3" t="s">
        <v>35</v>
      </c>
      <c r="C5" s="3" t="s">
        <v>36</v>
      </c>
      <c r="D5" s="3" t="s">
        <v>37</v>
      </c>
      <c r="E5" s="3" t="s">
        <v>18</v>
      </c>
      <c r="F5" s="3" t="s">
        <v>19</v>
      </c>
      <c r="G5" s="3" t="s">
        <v>28</v>
      </c>
      <c r="H5" s="3" t="s">
        <v>39</v>
      </c>
      <c r="I5" s="3" t="s">
        <v>28</v>
      </c>
      <c r="J5" s="3">
        <v>2.1917809999999999E-2</v>
      </c>
      <c r="K5" s="3">
        <v>288</v>
      </c>
      <c r="L5" s="3" t="s">
        <v>38</v>
      </c>
      <c r="N5" t="s">
        <v>609</v>
      </c>
    </row>
    <row r="6" spans="1:14" x14ac:dyDescent="0.2">
      <c r="A6" s="3">
        <v>64</v>
      </c>
      <c r="B6" s="3" t="s">
        <v>43</v>
      </c>
      <c r="C6" s="3" t="s">
        <v>44</v>
      </c>
      <c r="D6" s="3"/>
      <c r="E6" s="3" t="s">
        <v>18</v>
      </c>
      <c r="F6" s="3" t="s">
        <v>19</v>
      </c>
      <c r="G6" s="3" t="s">
        <v>20</v>
      </c>
      <c r="H6" s="3" t="s">
        <v>21</v>
      </c>
      <c r="I6" s="3" t="s">
        <v>22</v>
      </c>
      <c r="J6" s="3" t="s">
        <v>46</v>
      </c>
      <c r="K6" s="3" t="e">
        <v>#N/A</v>
      </c>
      <c r="L6" s="3" t="s">
        <v>45</v>
      </c>
    </row>
    <row r="7" spans="1:14" x14ac:dyDescent="0.2">
      <c r="A7" s="3">
        <v>68</v>
      </c>
      <c r="B7" s="3"/>
      <c r="C7" s="3" t="s">
        <v>638</v>
      </c>
      <c r="D7" s="3"/>
      <c r="E7" s="3" t="s">
        <v>18</v>
      </c>
      <c r="F7" s="3" t="s">
        <v>19</v>
      </c>
      <c r="G7" s="3" t="s">
        <v>28</v>
      </c>
      <c r="H7" s="3" t="s">
        <v>39</v>
      </c>
      <c r="I7" s="3" t="s">
        <v>28</v>
      </c>
      <c r="J7">
        <v>8.0000000000000002E-3</v>
      </c>
      <c r="K7" s="3">
        <v>7200</v>
      </c>
      <c r="L7" s="3" t="s">
        <v>47</v>
      </c>
      <c r="M7" t="s">
        <v>612</v>
      </c>
      <c r="N7" t="s">
        <v>611</v>
      </c>
    </row>
    <row r="8" spans="1:14" x14ac:dyDescent="0.2">
      <c r="A8" s="3">
        <v>86</v>
      </c>
      <c r="B8" s="3" t="s">
        <v>48</v>
      </c>
      <c r="C8" s="3" t="s">
        <v>49</v>
      </c>
      <c r="D8" s="3"/>
      <c r="E8" s="3" t="s">
        <v>18</v>
      </c>
      <c r="F8" s="3" t="s">
        <v>19</v>
      </c>
      <c r="G8" s="3" t="s">
        <v>28</v>
      </c>
      <c r="H8" s="3" t="s">
        <v>39</v>
      </c>
      <c r="I8" s="3" t="s">
        <v>28</v>
      </c>
      <c r="J8" s="3" t="e">
        <v>#N/A</v>
      </c>
      <c r="K8">
        <v>60000</v>
      </c>
      <c r="L8" s="3" t="s">
        <v>50</v>
      </c>
      <c r="N8" t="s">
        <v>609</v>
      </c>
    </row>
    <row r="9" spans="1:14" x14ac:dyDescent="0.2">
      <c r="A9" s="3">
        <v>120</v>
      </c>
      <c r="B9" s="3" t="s">
        <v>56</v>
      </c>
      <c r="C9" s="3" t="s">
        <v>57</v>
      </c>
      <c r="D9" s="3"/>
      <c r="E9" s="3" t="s">
        <v>18</v>
      </c>
      <c r="F9" s="3" t="s">
        <v>19</v>
      </c>
      <c r="G9" s="3" t="s">
        <v>59</v>
      </c>
      <c r="H9" s="3" t="s">
        <v>29</v>
      </c>
      <c r="I9" s="3" t="s">
        <v>22</v>
      </c>
      <c r="J9" s="3" t="s">
        <v>60</v>
      </c>
      <c r="K9" s="3">
        <f>8760*1.666667/18</f>
        <v>811.11127333333332</v>
      </c>
      <c r="L9" s="3" t="s">
        <v>58</v>
      </c>
      <c r="N9" t="s">
        <v>613</v>
      </c>
    </row>
    <row r="10" spans="1:14" x14ac:dyDescent="0.2">
      <c r="A10" s="3">
        <v>146</v>
      </c>
      <c r="B10" s="3" t="s">
        <v>61</v>
      </c>
      <c r="C10" s="3" t="s">
        <v>62</v>
      </c>
      <c r="D10" s="3" t="s">
        <v>63</v>
      </c>
      <c r="E10" s="3" t="s">
        <v>18</v>
      </c>
      <c r="F10" s="3" t="s">
        <v>19</v>
      </c>
      <c r="G10" s="3" t="s">
        <v>65</v>
      </c>
      <c r="H10" s="3" t="s">
        <v>29</v>
      </c>
      <c r="I10" s="3" t="s">
        <v>22</v>
      </c>
      <c r="J10" s="3" t="s">
        <v>66</v>
      </c>
      <c r="K10">
        <f>1440*7.5/20</f>
        <v>540</v>
      </c>
      <c r="L10" s="3" t="s">
        <v>64</v>
      </c>
      <c r="M10" t="s">
        <v>614</v>
      </c>
      <c r="N10" t="s">
        <v>609</v>
      </c>
    </row>
    <row r="11" spans="1:14" x14ac:dyDescent="0.2">
      <c r="A11" s="3">
        <v>156</v>
      </c>
      <c r="B11" s="3" t="s">
        <v>67</v>
      </c>
      <c r="C11" s="3" t="s">
        <v>68</v>
      </c>
      <c r="D11" s="3" t="s">
        <v>69</v>
      </c>
      <c r="E11" s="3" t="s">
        <v>18</v>
      </c>
      <c r="F11" s="3" t="s">
        <v>19</v>
      </c>
      <c r="G11" s="3" t="s">
        <v>28</v>
      </c>
      <c r="H11" s="3" t="s">
        <v>39</v>
      </c>
      <c r="I11" s="3" t="s">
        <v>28</v>
      </c>
      <c r="J11" s="3" t="s">
        <v>71</v>
      </c>
      <c r="K11" t="e">
        <v>#N/A</v>
      </c>
      <c r="L11" s="3" t="s">
        <v>70</v>
      </c>
      <c r="N11" s="3" t="s">
        <v>608</v>
      </c>
    </row>
    <row r="12" spans="1:14" x14ac:dyDescent="0.2">
      <c r="A12" s="3">
        <v>174</v>
      </c>
      <c r="B12" s="3" t="s">
        <v>72</v>
      </c>
      <c r="C12" s="3" t="s">
        <v>73</v>
      </c>
      <c r="D12" s="3" t="s">
        <v>74</v>
      </c>
      <c r="E12" s="3" t="s">
        <v>18</v>
      </c>
      <c r="F12" s="3" t="s">
        <v>19</v>
      </c>
      <c r="G12" s="3" t="s">
        <v>28</v>
      </c>
      <c r="H12" s="3" t="s">
        <v>21</v>
      </c>
      <c r="I12" s="3" t="s">
        <v>28</v>
      </c>
      <c r="J12" s="3" t="e">
        <v>#N/A</v>
      </c>
      <c r="K12">
        <v>62750</v>
      </c>
      <c r="L12" s="3" t="s">
        <v>75</v>
      </c>
      <c r="N12" t="s">
        <v>609</v>
      </c>
    </row>
    <row r="13" spans="1:14" x14ac:dyDescent="0.2">
      <c r="A13" s="3">
        <v>188</v>
      </c>
      <c r="B13" s="3" t="s">
        <v>76</v>
      </c>
      <c r="C13" s="3" t="s">
        <v>77</v>
      </c>
      <c r="D13" s="3" t="s">
        <v>78</v>
      </c>
      <c r="E13" s="3" t="s">
        <v>18</v>
      </c>
      <c r="F13" s="3" t="s">
        <v>19</v>
      </c>
      <c r="G13" s="3" t="s">
        <v>28</v>
      </c>
      <c r="H13" s="3" t="s">
        <v>29</v>
      </c>
      <c r="I13" s="3" t="s">
        <v>28</v>
      </c>
      <c r="J13" s="3" t="e">
        <v>#N/A</v>
      </c>
      <c r="K13" s="3" t="s">
        <v>80</v>
      </c>
      <c r="L13" s="3" t="s">
        <v>79</v>
      </c>
      <c r="N13" t="s">
        <v>609</v>
      </c>
    </row>
    <row r="14" spans="1:14" x14ac:dyDescent="0.2">
      <c r="A14" s="3">
        <v>198</v>
      </c>
      <c r="B14" s="3" t="s">
        <v>81</v>
      </c>
      <c r="C14" s="3" t="s">
        <v>82</v>
      </c>
      <c r="D14" s="3" t="s">
        <v>83</v>
      </c>
      <c r="E14" s="3" t="s">
        <v>18</v>
      </c>
      <c r="F14" s="3" t="s">
        <v>19</v>
      </c>
      <c r="G14" s="3" t="s">
        <v>28</v>
      </c>
      <c r="H14" s="3" t="s">
        <v>29</v>
      </c>
      <c r="I14" s="3" t="s">
        <v>28</v>
      </c>
      <c r="J14" s="3" t="s">
        <v>85</v>
      </c>
      <c r="K14" s="3" t="s">
        <v>86</v>
      </c>
      <c r="L14" s="3" t="s">
        <v>84</v>
      </c>
      <c r="N14" t="s">
        <v>616</v>
      </c>
    </row>
    <row r="15" spans="1:14" x14ac:dyDescent="0.2">
      <c r="A15" s="3">
        <v>219</v>
      </c>
      <c r="B15" s="3" t="s">
        <v>87</v>
      </c>
      <c r="C15" s="3" t="s">
        <v>88</v>
      </c>
      <c r="D15" s="3" t="s">
        <v>89</v>
      </c>
      <c r="E15" s="3" t="s">
        <v>18</v>
      </c>
      <c r="F15" s="3" t="s">
        <v>19</v>
      </c>
      <c r="G15" s="3" t="s">
        <v>28</v>
      </c>
      <c r="H15" s="3" t="s">
        <v>29</v>
      </c>
      <c r="I15" s="3" t="s">
        <v>28</v>
      </c>
      <c r="J15" s="3" t="s">
        <v>91</v>
      </c>
      <c r="K15" s="3" t="s">
        <v>92</v>
      </c>
      <c r="L15" s="3" t="s">
        <v>90</v>
      </c>
      <c r="N15" t="s">
        <v>615</v>
      </c>
    </row>
    <row r="16" spans="1:14" x14ac:dyDescent="0.2">
      <c r="A16" s="3">
        <v>220</v>
      </c>
      <c r="B16" s="3" t="s">
        <v>93</v>
      </c>
      <c r="C16" s="3" t="s">
        <v>94</v>
      </c>
      <c r="D16" s="3"/>
      <c r="E16" s="3" t="s">
        <v>18</v>
      </c>
      <c r="F16" s="3" t="s">
        <v>19</v>
      </c>
      <c r="G16" s="3" t="s">
        <v>65</v>
      </c>
      <c r="H16" s="3" t="s">
        <v>29</v>
      </c>
      <c r="I16" s="3" t="s">
        <v>22</v>
      </c>
      <c r="J16">
        <v>23</v>
      </c>
      <c r="K16">
        <f>J16*8760 /18</f>
        <v>11193.333333333334</v>
      </c>
      <c r="L16" s="3" t="s">
        <v>95</v>
      </c>
      <c r="N16" t="s">
        <v>613</v>
      </c>
    </row>
    <row r="17" spans="1:14" x14ac:dyDescent="0.2">
      <c r="A17" s="3">
        <v>231</v>
      </c>
      <c r="B17" s="3" t="s">
        <v>99</v>
      </c>
      <c r="C17" s="3" t="s">
        <v>100</v>
      </c>
      <c r="D17" s="3" t="s">
        <v>101</v>
      </c>
      <c r="E17" s="3" t="s">
        <v>18</v>
      </c>
      <c r="F17" s="3" t="s">
        <v>19</v>
      </c>
      <c r="G17" s="3" t="s">
        <v>65</v>
      </c>
      <c r="H17" s="3" t="s">
        <v>29</v>
      </c>
      <c r="I17" s="3" t="s">
        <v>22</v>
      </c>
      <c r="J17">
        <v>10</v>
      </c>
      <c r="K17">
        <f>10*365/35</f>
        <v>104.28571428571429</v>
      </c>
      <c r="L17" s="3" t="s">
        <v>102</v>
      </c>
      <c r="N17" t="s">
        <v>618</v>
      </c>
    </row>
    <row r="18" spans="1:14" x14ac:dyDescent="0.2">
      <c r="A18" s="3">
        <v>243</v>
      </c>
      <c r="B18" s="3" t="s">
        <v>103</v>
      </c>
      <c r="C18" s="3" t="s">
        <v>104</v>
      </c>
      <c r="D18" s="3" t="s">
        <v>105</v>
      </c>
      <c r="E18" s="3" t="s">
        <v>18</v>
      </c>
      <c r="F18" s="3" t="s">
        <v>19</v>
      </c>
      <c r="G18" s="3" t="s">
        <v>65</v>
      </c>
      <c r="H18" s="3" t="s">
        <v>29</v>
      </c>
      <c r="I18" s="3" t="s">
        <v>22</v>
      </c>
      <c r="J18">
        <v>16</v>
      </c>
      <c r="K18">
        <f>J18*525600/49</f>
        <v>171624.48979591837</v>
      </c>
      <c r="L18" s="3" t="s">
        <v>106</v>
      </c>
      <c r="M18" t="s">
        <v>614</v>
      </c>
      <c r="N18" t="s">
        <v>619</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3B234-8F62-884C-A570-58EF1EC269B9}">
  <dimension ref="A1:N12"/>
  <sheetViews>
    <sheetView topLeftCell="O1" workbookViewId="0">
      <selection activeCell="O1" sqref="O1:Y1048576"/>
    </sheetView>
  </sheetViews>
  <sheetFormatPr baseColWidth="10" defaultRowHeight="16" x14ac:dyDescent="0.2"/>
  <sheetData>
    <row r="1" spans="1:14" s="2" customFormat="1" ht="51" x14ac:dyDescent="0.2">
      <c r="A1" s="6">
        <v>0</v>
      </c>
      <c r="B1" s="2" t="s">
        <v>0</v>
      </c>
      <c r="C1" s="2" t="s">
        <v>2</v>
      </c>
      <c r="D1" s="2" t="s">
        <v>3</v>
      </c>
      <c r="E1" s="2" t="s">
        <v>5</v>
      </c>
      <c r="F1" s="2" t="s">
        <v>6</v>
      </c>
      <c r="G1" s="2" t="s">
        <v>7</v>
      </c>
      <c r="H1" s="2" t="s">
        <v>8</v>
      </c>
      <c r="I1" s="2" t="s">
        <v>9</v>
      </c>
      <c r="J1" s="2" t="s">
        <v>10</v>
      </c>
      <c r="K1" s="2" t="s">
        <v>11</v>
      </c>
      <c r="L1" s="2" t="s">
        <v>4</v>
      </c>
      <c r="M1" s="2" t="s">
        <v>568</v>
      </c>
      <c r="N1" s="2" t="s">
        <v>582</v>
      </c>
    </row>
    <row r="2" spans="1:14" x14ac:dyDescent="0.2">
      <c r="A2" s="3">
        <v>14</v>
      </c>
      <c r="B2" s="3" t="s">
        <v>277</v>
      </c>
      <c r="C2" s="3" t="s">
        <v>278</v>
      </c>
      <c r="D2" s="3" t="s">
        <v>279</v>
      </c>
      <c r="E2" s="3" t="s">
        <v>18</v>
      </c>
      <c r="F2" s="3" t="s">
        <v>276</v>
      </c>
      <c r="G2" s="3" t="s">
        <v>65</v>
      </c>
      <c r="H2" s="3" t="s">
        <v>39</v>
      </c>
      <c r="I2" s="3" t="s">
        <v>23</v>
      </c>
      <c r="J2" s="3">
        <v>39</v>
      </c>
      <c r="K2" s="3">
        <v>4592</v>
      </c>
      <c r="L2" s="3" t="s">
        <v>280</v>
      </c>
      <c r="N2" s="3" t="s">
        <v>600</v>
      </c>
    </row>
    <row r="3" spans="1:14" x14ac:dyDescent="0.2">
      <c r="A3" s="3">
        <v>54</v>
      </c>
      <c r="B3" s="3" t="s">
        <v>285</v>
      </c>
      <c r="C3" s="3" t="s">
        <v>286</v>
      </c>
      <c r="D3" s="3"/>
      <c r="E3" s="3" t="s">
        <v>18</v>
      </c>
      <c r="F3" s="3" t="s">
        <v>276</v>
      </c>
      <c r="G3" s="3" t="s">
        <v>65</v>
      </c>
      <c r="H3" s="3" t="s">
        <v>39</v>
      </c>
      <c r="I3" s="3" t="s">
        <v>39</v>
      </c>
      <c r="J3" s="3" t="s">
        <v>288</v>
      </c>
      <c r="K3" s="3" t="e">
        <v>#N/A</v>
      </c>
      <c r="L3" s="3" t="s">
        <v>287</v>
      </c>
      <c r="M3" t="s">
        <v>595</v>
      </c>
      <c r="N3" t="s">
        <v>572</v>
      </c>
    </row>
    <row r="4" spans="1:14" x14ac:dyDescent="0.2">
      <c r="A4" s="3">
        <v>71</v>
      </c>
      <c r="B4" s="3" t="s">
        <v>289</v>
      </c>
      <c r="C4" s="3" t="s">
        <v>290</v>
      </c>
      <c r="D4" s="3" t="s">
        <v>291</v>
      </c>
      <c r="E4" s="3" t="s">
        <v>18</v>
      </c>
      <c r="F4" s="3" t="s">
        <v>276</v>
      </c>
      <c r="G4" s="3" t="s">
        <v>65</v>
      </c>
      <c r="H4" s="3" t="s">
        <v>29</v>
      </c>
      <c r="I4" s="3" t="s">
        <v>22</v>
      </c>
      <c r="J4" s="3">
        <v>15</v>
      </c>
      <c r="K4" s="3" t="e">
        <v>#N/A</v>
      </c>
      <c r="L4" s="3" t="s">
        <v>292</v>
      </c>
      <c r="M4" t="s">
        <v>572</v>
      </c>
      <c r="N4" t="s">
        <v>596</v>
      </c>
    </row>
    <row r="5" spans="1:14" x14ac:dyDescent="0.2">
      <c r="A5" s="3">
        <v>79</v>
      </c>
      <c r="B5" s="3" t="s">
        <v>293</v>
      </c>
      <c r="C5" s="3" t="s">
        <v>294</v>
      </c>
      <c r="D5" s="3" t="s">
        <v>295</v>
      </c>
      <c r="E5" s="3" t="s">
        <v>18</v>
      </c>
      <c r="F5" s="3" t="s">
        <v>276</v>
      </c>
      <c r="G5" s="3" t="s">
        <v>65</v>
      </c>
      <c r="H5" s="3" t="s">
        <v>29</v>
      </c>
      <c r="I5" s="3" t="s">
        <v>28</v>
      </c>
      <c r="J5" s="3" t="s">
        <v>297</v>
      </c>
      <c r="K5" s="3" t="e">
        <v>#N/A</v>
      </c>
      <c r="L5" s="3" t="s">
        <v>296</v>
      </c>
      <c r="M5" t="s">
        <v>572</v>
      </c>
      <c r="N5" t="s">
        <v>600</v>
      </c>
    </row>
    <row r="6" spans="1:14" x14ac:dyDescent="0.2">
      <c r="A6" s="3">
        <v>96</v>
      </c>
      <c r="B6" s="3" t="s">
        <v>298</v>
      </c>
      <c r="C6" s="3" t="s">
        <v>299</v>
      </c>
      <c r="D6" s="3" t="s">
        <v>300</v>
      </c>
      <c r="E6" s="3" t="s">
        <v>18</v>
      </c>
      <c r="F6" s="3" t="s">
        <v>276</v>
      </c>
      <c r="G6" s="3" t="s">
        <v>65</v>
      </c>
      <c r="H6" s="3" t="s">
        <v>29</v>
      </c>
      <c r="I6" s="3" t="s">
        <v>39</v>
      </c>
      <c r="J6" s="3" t="s">
        <v>302</v>
      </c>
      <c r="K6" s="3" t="e">
        <v>#N/A</v>
      </c>
      <c r="L6" s="3" t="s">
        <v>301</v>
      </c>
      <c r="M6" t="s">
        <v>572</v>
      </c>
      <c r="N6" t="s">
        <v>572</v>
      </c>
    </row>
    <row r="7" spans="1:14" x14ac:dyDescent="0.2">
      <c r="A7" s="3">
        <v>147</v>
      </c>
      <c r="B7" s="3" t="s">
        <v>320</v>
      </c>
      <c r="C7" s="3" t="s">
        <v>321</v>
      </c>
      <c r="D7" s="3" t="s">
        <v>322</v>
      </c>
      <c r="E7" s="3" t="s">
        <v>18</v>
      </c>
      <c r="F7" s="3" t="s">
        <v>276</v>
      </c>
      <c r="G7" s="3" t="s">
        <v>65</v>
      </c>
      <c r="H7" s="3" t="s">
        <v>29</v>
      </c>
      <c r="I7" s="3" t="s">
        <v>23</v>
      </c>
      <c r="J7" s="3" t="s">
        <v>324</v>
      </c>
      <c r="K7" s="3" t="e">
        <v>#N/A</v>
      </c>
      <c r="L7" s="3" t="s">
        <v>323</v>
      </c>
      <c r="M7" t="s">
        <v>572</v>
      </c>
      <c r="N7" t="s">
        <v>602</v>
      </c>
    </row>
    <row r="8" spans="1:14" x14ac:dyDescent="0.2">
      <c r="A8" s="3">
        <v>157</v>
      </c>
      <c r="B8" s="3" t="s">
        <v>325</v>
      </c>
      <c r="C8" s="3" t="s">
        <v>326</v>
      </c>
      <c r="D8" s="3" t="s">
        <v>327</v>
      </c>
      <c r="E8" s="3" t="s">
        <v>18</v>
      </c>
      <c r="F8" s="3" t="s">
        <v>276</v>
      </c>
      <c r="G8" s="3" t="s">
        <v>65</v>
      </c>
      <c r="H8" s="3" t="s">
        <v>29</v>
      </c>
      <c r="I8" s="3" t="s">
        <v>22</v>
      </c>
      <c r="J8" s="3" t="s">
        <v>329</v>
      </c>
      <c r="K8" s="3" t="e">
        <v>#N/A</v>
      </c>
      <c r="L8" s="3" t="s">
        <v>328</v>
      </c>
      <c r="M8" t="s">
        <v>572</v>
      </c>
      <c r="N8" t="s">
        <v>603</v>
      </c>
    </row>
    <row r="9" spans="1:14" x14ac:dyDescent="0.2">
      <c r="A9" s="3">
        <v>168</v>
      </c>
      <c r="B9" s="3" t="s">
        <v>339</v>
      </c>
      <c r="C9" s="3" t="s">
        <v>340</v>
      </c>
      <c r="D9" s="3" t="s">
        <v>341</v>
      </c>
      <c r="E9" s="3" t="s">
        <v>18</v>
      </c>
      <c r="F9" s="3" t="s">
        <v>276</v>
      </c>
      <c r="G9" s="3" t="s">
        <v>65</v>
      </c>
      <c r="H9" s="3" t="s">
        <v>29</v>
      </c>
      <c r="I9" s="3" t="s">
        <v>23</v>
      </c>
      <c r="J9" s="3" t="s">
        <v>343</v>
      </c>
      <c r="K9" s="3">
        <v>73</v>
      </c>
      <c r="L9" s="3" t="s">
        <v>342</v>
      </c>
      <c r="M9" s="3" t="s">
        <v>572</v>
      </c>
      <c r="N9" s="3" t="s">
        <v>600</v>
      </c>
    </row>
    <row r="10" spans="1:14" x14ac:dyDescent="0.2">
      <c r="A10" s="3">
        <v>180</v>
      </c>
      <c r="B10" s="3" t="s">
        <v>349</v>
      </c>
      <c r="C10" s="3" t="s">
        <v>350</v>
      </c>
      <c r="D10" s="3" t="s">
        <v>351</v>
      </c>
      <c r="E10" s="3" t="s">
        <v>18</v>
      </c>
      <c r="F10" s="3" t="s">
        <v>276</v>
      </c>
      <c r="G10" s="3" t="s">
        <v>65</v>
      </c>
      <c r="H10" s="3" t="s">
        <v>39</v>
      </c>
      <c r="I10" s="3" t="s">
        <v>23</v>
      </c>
      <c r="J10" s="3" t="s">
        <v>353</v>
      </c>
      <c r="K10" s="3">
        <v>10176</v>
      </c>
      <c r="L10" s="3" t="s">
        <v>352</v>
      </c>
      <c r="M10" t="s">
        <v>572</v>
      </c>
      <c r="N10" t="s">
        <v>600</v>
      </c>
    </row>
    <row r="11" spans="1:14" x14ac:dyDescent="0.2">
      <c r="A11" s="3">
        <v>191</v>
      </c>
      <c r="B11" s="3" t="s">
        <v>354</v>
      </c>
      <c r="C11" s="3" t="s">
        <v>355</v>
      </c>
      <c r="D11" s="3" t="s">
        <v>356</v>
      </c>
      <c r="E11" s="3" t="s">
        <v>18</v>
      </c>
      <c r="F11" s="3" t="s">
        <v>276</v>
      </c>
      <c r="G11" s="3" t="s">
        <v>65</v>
      </c>
      <c r="H11" s="3" t="s">
        <v>29</v>
      </c>
      <c r="I11" s="3" t="s">
        <v>22</v>
      </c>
      <c r="J11" s="3">
        <v>17</v>
      </c>
      <c r="K11" s="3" t="e">
        <v>#N/A</v>
      </c>
      <c r="L11" s="3" t="s">
        <v>357</v>
      </c>
      <c r="M11" t="s">
        <v>572</v>
      </c>
      <c r="N11" t="s">
        <v>604</v>
      </c>
    </row>
    <row r="12" spans="1:14" x14ac:dyDescent="0.2">
      <c r="A12" s="3">
        <v>197</v>
      </c>
      <c r="B12" s="3" t="s">
        <v>358</v>
      </c>
      <c r="C12" s="3" t="s">
        <v>359</v>
      </c>
      <c r="D12" s="3" t="s">
        <v>360</v>
      </c>
      <c r="E12" s="3" t="s">
        <v>18</v>
      </c>
      <c r="F12" s="3" t="s">
        <v>276</v>
      </c>
      <c r="G12" s="3" t="s">
        <v>65</v>
      </c>
      <c r="H12" s="3" t="s">
        <v>29</v>
      </c>
      <c r="I12" s="3" t="s">
        <v>39</v>
      </c>
      <c r="J12" s="3" t="s">
        <v>362</v>
      </c>
      <c r="K12" s="3" t="e">
        <v>#N/A</v>
      </c>
      <c r="L12" s="3" t="s">
        <v>361</v>
      </c>
      <c r="M12" t="s">
        <v>572</v>
      </c>
      <c r="N12" t="s">
        <v>606</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364F4-4B3E-CB4D-928E-FDC7172BDF72}">
  <dimension ref="A1:N14"/>
  <sheetViews>
    <sheetView topLeftCell="L1" workbookViewId="0">
      <selection activeCell="O1" sqref="O1:V1048576"/>
    </sheetView>
  </sheetViews>
  <sheetFormatPr baseColWidth="10" defaultRowHeight="16" x14ac:dyDescent="0.2"/>
  <sheetData>
    <row r="1" spans="1:14" s="2" customFormat="1" ht="51" x14ac:dyDescent="0.2">
      <c r="A1" s="6">
        <v>0</v>
      </c>
      <c r="B1" s="2" t="s">
        <v>0</v>
      </c>
      <c r="C1" s="2" t="s">
        <v>2</v>
      </c>
      <c r="D1" s="2" t="s">
        <v>3</v>
      </c>
      <c r="E1" s="2" t="s">
        <v>5</v>
      </c>
      <c r="F1" s="2" t="s">
        <v>6</v>
      </c>
      <c r="G1" s="2" t="s">
        <v>7</v>
      </c>
      <c r="H1" s="2" t="s">
        <v>8</v>
      </c>
      <c r="I1" s="2" t="s">
        <v>9</v>
      </c>
      <c r="J1" s="2" t="s">
        <v>10</v>
      </c>
      <c r="K1" s="2" t="s">
        <v>11</v>
      </c>
      <c r="L1" s="2" t="s">
        <v>4</v>
      </c>
      <c r="M1" s="2" t="s">
        <v>568</v>
      </c>
      <c r="N1" s="2" t="s">
        <v>582</v>
      </c>
    </row>
    <row r="2" spans="1:14" x14ac:dyDescent="0.2">
      <c r="A2" s="3">
        <v>18</v>
      </c>
      <c r="B2" s="3" t="s">
        <v>213</v>
      </c>
      <c r="C2" s="3" t="s">
        <v>214</v>
      </c>
      <c r="D2" s="3" t="s">
        <v>215</v>
      </c>
      <c r="E2" s="3" t="s">
        <v>18</v>
      </c>
      <c r="F2" s="3" t="s">
        <v>217</v>
      </c>
      <c r="G2" s="3" t="s">
        <v>132</v>
      </c>
      <c r="H2" s="3" t="s">
        <v>123</v>
      </c>
      <c r="I2" s="3" t="s">
        <v>23</v>
      </c>
      <c r="J2">
        <v>128</v>
      </c>
      <c r="K2" s="3">
        <v>48</v>
      </c>
      <c r="L2" s="3" t="s">
        <v>216</v>
      </c>
      <c r="M2" t="s">
        <v>578</v>
      </c>
      <c r="N2" t="s">
        <v>583</v>
      </c>
    </row>
    <row r="3" spans="1:14" x14ac:dyDescent="0.2">
      <c r="A3" s="3">
        <v>20</v>
      </c>
      <c r="B3" s="3" t="s">
        <v>218</v>
      </c>
      <c r="C3" s="3" t="s">
        <v>219</v>
      </c>
      <c r="D3" s="3" t="s">
        <v>220</v>
      </c>
      <c r="E3" s="3" t="s">
        <v>18</v>
      </c>
      <c r="F3" s="3" t="s">
        <v>217</v>
      </c>
      <c r="G3" s="3" t="s">
        <v>20</v>
      </c>
      <c r="H3" s="3" t="s">
        <v>29</v>
      </c>
      <c r="I3" s="3" t="s">
        <v>23</v>
      </c>
      <c r="J3">
        <v>700000</v>
      </c>
      <c r="K3" s="3">
        <f>J3/25</f>
        <v>28000</v>
      </c>
      <c r="L3" s="3" t="s">
        <v>221</v>
      </c>
      <c r="M3" t="s">
        <v>580</v>
      </c>
      <c r="N3" t="s">
        <v>584</v>
      </c>
    </row>
    <row r="4" spans="1:14" x14ac:dyDescent="0.2">
      <c r="A4" s="3">
        <v>46</v>
      </c>
      <c r="B4" s="3" t="s">
        <v>222</v>
      </c>
      <c r="C4" s="3" t="s">
        <v>223</v>
      </c>
      <c r="D4" s="3" t="s">
        <v>224</v>
      </c>
      <c r="E4" s="3" t="s">
        <v>18</v>
      </c>
      <c r="F4" s="3" t="s">
        <v>217</v>
      </c>
      <c r="G4" t="s">
        <v>65</v>
      </c>
      <c r="H4" s="3" t="s">
        <v>29</v>
      </c>
      <c r="I4" s="3" t="s">
        <v>23</v>
      </c>
      <c r="J4">
        <v>15</v>
      </c>
      <c r="K4" s="3">
        <f>J4/2</f>
        <v>7.5</v>
      </c>
      <c r="L4" s="3" t="s">
        <v>225</v>
      </c>
      <c r="M4" t="s">
        <v>576</v>
      </c>
      <c r="N4" t="s">
        <v>584</v>
      </c>
    </row>
    <row r="5" spans="1:14" x14ac:dyDescent="0.2">
      <c r="A5" s="3">
        <v>128</v>
      </c>
      <c r="B5" s="3" t="s">
        <v>226</v>
      </c>
      <c r="C5" s="3" t="s">
        <v>227</v>
      </c>
      <c r="D5" s="3"/>
      <c r="E5" s="3" t="s">
        <v>18</v>
      </c>
      <c r="F5" s="3" t="s">
        <v>217</v>
      </c>
      <c r="G5" s="3" t="s">
        <v>20</v>
      </c>
      <c r="H5" s="3" t="s">
        <v>29</v>
      </c>
      <c r="I5" s="3" t="s">
        <v>23</v>
      </c>
      <c r="J5" s="3" t="s">
        <v>229</v>
      </c>
      <c r="K5" s="3" t="s">
        <v>230</v>
      </c>
      <c r="L5" s="3" t="s">
        <v>228</v>
      </c>
      <c r="M5" t="s">
        <v>579</v>
      </c>
      <c r="N5" t="s">
        <v>584</v>
      </c>
    </row>
    <row r="6" spans="1:14" x14ac:dyDescent="0.2">
      <c r="A6" s="3">
        <v>129</v>
      </c>
      <c r="B6" s="3" t="s">
        <v>231</v>
      </c>
      <c r="C6" s="3" t="s">
        <v>232</v>
      </c>
      <c r="D6" s="3" t="s">
        <v>233</v>
      </c>
      <c r="E6" s="3" t="s">
        <v>18</v>
      </c>
      <c r="F6" s="3" t="s">
        <v>217</v>
      </c>
      <c r="G6" s="3" t="s">
        <v>20</v>
      </c>
      <c r="H6" s="3" t="s">
        <v>39</v>
      </c>
      <c r="I6" s="3" t="s">
        <v>23</v>
      </c>
      <c r="J6">
        <f>(1.65-0.87)*1000000</f>
        <v>779999.99999999988</v>
      </c>
      <c r="K6" s="3">
        <f>J6/31</f>
        <v>25161.29032258064</v>
      </c>
      <c r="L6" s="3" t="s">
        <v>234</v>
      </c>
      <c r="M6" t="s">
        <v>580</v>
      </c>
      <c r="N6" t="s">
        <v>584</v>
      </c>
    </row>
    <row r="7" spans="1:14" x14ac:dyDescent="0.2">
      <c r="A7" s="3">
        <v>158</v>
      </c>
      <c r="B7" s="3" t="s">
        <v>235</v>
      </c>
      <c r="C7" s="3" t="s">
        <v>236</v>
      </c>
      <c r="D7" s="3" t="s">
        <v>237</v>
      </c>
      <c r="E7" s="3" t="s">
        <v>18</v>
      </c>
      <c r="F7" s="3" t="s">
        <v>217</v>
      </c>
      <c r="G7" s="3" t="s">
        <v>20</v>
      </c>
      <c r="H7" s="3" t="s">
        <v>123</v>
      </c>
      <c r="I7" s="3" t="s">
        <v>39</v>
      </c>
      <c r="J7">
        <v>19</v>
      </c>
      <c r="K7">
        <v>19</v>
      </c>
      <c r="L7" s="3" t="s">
        <v>238</v>
      </c>
      <c r="M7" t="s">
        <v>581</v>
      </c>
      <c r="N7" t="s">
        <v>585</v>
      </c>
    </row>
    <row r="8" spans="1:14" x14ac:dyDescent="0.2">
      <c r="A8" s="3">
        <v>166</v>
      </c>
      <c r="B8" s="3" t="s">
        <v>239</v>
      </c>
      <c r="C8" s="3" t="s">
        <v>240</v>
      </c>
      <c r="D8" s="3" t="s">
        <v>241</v>
      </c>
      <c r="E8" s="3" t="s">
        <v>18</v>
      </c>
      <c r="F8" s="3" t="s">
        <v>217</v>
      </c>
      <c r="G8" s="3" t="s">
        <v>20</v>
      </c>
      <c r="H8" s="3" t="s">
        <v>29</v>
      </c>
      <c r="I8" s="3" t="s">
        <v>23</v>
      </c>
      <c r="J8">
        <v>38000</v>
      </c>
      <c r="K8">
        <f>J8/30</f>
        <v>1266.6666666666667</v>
      </c>
      <c r="L8" s="3" t="s">
        <v>242</v>
      </c>
      <c r="N8" t="s">
        <v>584</v>
      </c>
    </row>
    <row r="9" spans="1:14" x14ac:dyDescent="0.2">
      <c r="A9" s="3">
        <v>193</v>
      </c>
      <c r="B9" s="3" t="s">
        <v>243</v>
      </c>
      <c r="C9" s="3" t="s">
        <v>244</v>
      </c>
      <c r="D9" s="3" t="s">
        <v>245</v>
      </c>
      <c r="E9" s="3" t="s">
        <v>18</v>
      </c>
      <c r="F9" s="3" t="s">
        <v>217</v>
      </c>
      <c r="G9" s="3" t="s">
        <v>132</v>
      </c>
      <c r="H9" s="3" t="s">
        <v>39</v>
      </c>
      <c r="I9" s="3" t="s">
        <v>23</v>
      </c>
      <c r="J9" s="3" t="s">
        <v>247</v>
      </c>
      <c r="K9" s="3">
        <f>4000/8</f>
        <v>500</v>
      </c>
      <c r="L9" s="3" t="s">
        <v>246</v>
      </c>
      <c r="M9" t="s">
        <v>586</v>
      </c>
      <c r="N9" t="s">
        <v>584</v>
      </c>
    </row>
    <row r="10" spans="1:14" x14ac:dyDescent="0.2">
      <c r="A10" s="3">
        <v>205</v>
      </c>
      <c r="B10" s="3" t="s">
        <v>248</v>
      </c>
      <c r="C10" s="3" t="s">
        <v>249</v>
      </c>
      <c r="D10" s="3" t="s">
        <v>250</v>
      </c>
      <c r="E10" s="3" t="s">
        <v>18</v>
      </c>
      <c r="F10" s="3" t="s">
        <v>217</v>
      </c>
      <c r="G10" s="3" t="s">
        <v>132</v>
      </c>
      <c r="H10" s="3" t="s">
        <v>29</v>
      </c>
      <c r="I10" s="3" t="s">
        <v>23</v>
      </c>
      <c r="J10">
        <v>42669</v>
      </c>
      <c r="K10" s="3">
        <f>J10/8</f>
        <v>5333.625</v>
      </c>
      <c r="L10" s="3" t="s">
        <v>251</v>
      </c>
      <c r="M10" t="s">
        <v>588</v>
      </c>
      <c r="N10" t="s">
        <v>584</v>
      </c>
    </row>
    <row r="11" spans="1:14" x14ac:dyDescent="0.2">
      <c r="A11" s="3">
        <v>234</v>
      </c>
      <c r="B11" s="3" t="s">
        <v>252</v>
      </c>
      <c r="C11" s="3" t="s">
        <v>253</v>
      </c>
      <c r="D11" s="3"/>
      <c r="E11" s="3" t="s">
        <v>18</v>
      </c>
      <c r="F11" s="3" t="s">
        <v>217</v>
      </c>
      <c r="G11" s="3" t="s">
        <v>20</v>
      </c>
      <c r="H11" s="3" t="s">
        <v>39</v>
      </c>
      <c r="I11" s="3" t="s">
        <v>23</v>
      </c>
      <c r="J11">
        <v>13070</v>
      </c>
      <c r="K11">
        <f>J11/2</f>
        <v>6535</v>
      </c>
      <c r="L11" s="3" t="s">
        <v>254</v>
      </c>
      <c r="M11" t="s">
        <v>589</v>
      </c>
      <c r="N11" t="s">
        <v>585</v>
      </c>
    </row>
    <row r="12" spans="1:14" x14ac:dyDescent="0.2">
      <c r="A12" s="3">
        <v>237</v>
      </c>
      <c r="B12" s="3" t="s">
        <v>255</v>
      </c>
      <c r="C12" s="3" t="s">
        <v>256</v>
      </c>
      <c r="D12" s="3" t="s">
        <v>257</v>
      </c>
      <c r="E12" s="3" t="s">
        <v>18</v>
      </c>
      <c r="F12" s="3" t="s">
        <v>217</v>
      </c>
      <c r="G12" s="3" t="s">
        <v>20</v>
      </c>
      <c r="H12" s="3" t="s">
        <v>29</v>
      </c>
      <c r="I12" s="3" t="s">
        <v>23</v>
      </c>
      <c r="J12">
        <v>4500</v>
      </c>
      <c r="K12">
        <f>J12/26.9</f>
        <v>167.28624535315987</v>
      </c>
      <c r="L12" s="3" t="s">
        <v>258</v>
      </c>
      <c r="M12" t="s">
        <v>593</v>
      </c>
    </row>
    <row r="13" spans="1:14" x14ac:dyDescent="0.2">
      <c r="A13" s="3">
        <v>254</v>
      </c>
      <c r="B13" s="3" t="s">
        <v>259</v>
      </c>
      <c r="C13" s="3" t="s">
        <v>260</v>
      </c>
      <c r="D13" s="3"/>
      <c r="E13" s="3" t="s">
        <v>18</v>
      </c>
      <c r="F13" s="3" t="s">
        <v>217</v>
      </c>
      <c r="G13" s="3" t="s">
        <v>132</v>
      </c>
      <c r="H13" s="3" t="s">
        <v>29</v>
      </c>
      <c r="I13" s="3" t="s">
        <v>22</v>
      </c>
      <c r="J13">
        <v>11</v>
      </c>
      <c r="K13">
        <f>J13/1.8</f>
        <v>6.1111111111111107</v>
      </c>
      <c r="L13" s="3" t="s">
        <v>261</v>
      </c>
      <c r="N13" t="s">
        <v>585</v>
      </c>
    </row>
    <row r="14" spans="1:14" x14ac:dyDescent="0.2">
      <c r="A14" s="3">
        <v>259</v>
      </c>
      <c r="B14" s="3" t="s">
        <v>262</v>
      </c>
      <c r="C14" s="3" t="s">
        <v>263</v>
      </c>
      <c r="D14" s="3" t="s">
        <v>264</v>
      </c>
      <c r="E14" s="3" t="s">
        <v>18</v>
      </c>
      <c r="F14" s="3" t="s">
        <v>217</v>
      </c>
      <c r="G14" s="3" t="s">
        <v>20</v>
      </c>
      <c r="H14" s="3" t="s">
        <v>29</v>
      </c>
      <c r="I14" s="3" t="s">
        <v>23</v>
      </c>
      <c r="J14" s="3" t="s">
        <v>266</v>
      </c>
      <c r="K14">
        <f>10300/25</f>
        <v>412</v>
      </c>
      <c r="L14" s="3" t="s">
        <v>265</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BF4A5-A23D-AD46-BEE1-22509FAD613F}">
  <dimension ref="A1:L32"/>
  <sheetViews>
    <sheetView workbookViewId="0">
      <selection activeCell="P17" sqref="P17"/>
    </sheetView>
  </sheetViews>
  <sheetFormatPr baseColWidth="10" defaultRowHeight="16" x14ac:dyDescent="0.2"/>
  <sheetData>
    <row r="1" spans="1:12" s="1" customFormat="1" ht="17" x14ac:dyDescent="0.2">
      <c r="A1">
        <v>0</v>
      </c>
      <c r="B1" s="1" t="s">
        <v>0</v>
      </c>
      <c r="C1" s="1" t="s">
        <v>2</v>
      </c>
      <c r="D1" s="1" t="s">
        <v>3</v>
      </c>
      <c r="E1" s="1" t="s">
        <v>4</v>
      </c>
      <c r="F1" s="1" t="s">
        <v>5</v>
      </c>
      <c r="G1" s="1" t="s">
        <v>6</v>
      </c>
      <c r="H1" s="1" t="s">
        <v>7</v>
      </c>
      <c r="I1" s="2" t="s">
        <v>8</v>
      </c>
      <c r="J1" s="1" t="s">
        <v>9</v>
      </c>
      <c r="K1" s="1" t="s">
        <v>10</v>
      </c>
      <c r="L1" s="1" t="s">
        <v>11</v>
      </c>
    </row>
    <row r="2" spans="1:12" x14ac:dyDescent="0.2">
      <c r="A2" s="3">
        <v>35</v>
      </c>
      <c r="B2" s="3" t="s">
        <v>388</v>
      </c>
      <c r="C2" s="3" t="s">
        <v>389</v>
      </c>
      <c r="D2" s="3" t="s">
        <v>390</v>
      </c>
      <c r="E2" s="3" t="s">
        <v>391</v>
      </c>
      <c r="F2" s="3" t="s">
        <v>392</v>
      </c>
      <c r="G2" s="3" t="s">
        <v>121</v>
      </c>
      <c r="H2" s="3" t="e">
        <v>#N/A</v>
      </c>
      <c r="I2" s="3" t="e">
        <v>#N/A</v>
      </c>
      <c r="J2" s="3" t="s">
        <v>28</v>
      </c>
      <c r="K2" s="3" t="e">
        <v>#N/A</v>
      </c>
      <c r="L2" s="3">
        <v>11</v>
      </c>
    </row>
    <row r="3" spans="1:12" x14ac:dyDescent="0.2">
      <c r="A3" s="3">
        <v>107</v>
      </c>
      <c r="B3" s="3" t="s">
        <v>393</v>
      </c>
      <c r="C3" s="3" t="s">
        <v>394</v>
      </c>
      <c r="D3" s="3"/>
      <c r="E3" s="3" t="s">
        <v>395</v>
      </c>
      <c r="F3" s="3" t="s">
        <v>392</v>
      </c>
      <c r="G3" s="3" t="s">
        <v>174</v>
      </c>
      <c r="H3" s="3" t="e">
        <v>#N/A</v>
      </c>
      <c r="I3" s="3" t="s">
        <v>21</v>
      </c>
      <c r="J3" s="3" t="e">
        <v>#N/A</v>
      </c>
      <c r="K3" s="3" t="e">
        <v>#N/A</v>
      </c>
      <c r="L3" t="e">
        <v>#N/A</v>
      </c>
    </row>
    <row r="4" spans="1:12" x14ac:dyDescent="0.2">
      <c r="A4" s="3">
        <v>99</v>
      </c>
      <c r="B4" s="3" t="s">
        <v>396</v>
      </c>
      <c r="C4" s="3" t="s">
        <v>397</v>
      </c>
      <c r="D4" s="3" t="s">
        <v>398</v>
      </c>
      <c r="E4" s="3" t="s">
        <v>399</v>
      </c>
      <c r="F4" s="3" t="s">
        <v>392</v>
      </c>
      <c r="G4" s="3" t="s">
        <v>276</v>
      </c>
      <c r="H4" s="3" t="s">
        <v>65</v>
      </c>
      <c r="I4" s="3" t="e">
        <v>#N/A</v>
      </c>
      <c r="J4" s="3" t="e">
        <v>#N/A</v>
      </c>
      <c r="K4">
        <v>10</v>
      </c>
      <c r="L4" t="e">
        <v>#N/A</v>
      </c>
    </row>
    <row r="5" spans="1:12" x14ac:dyDescent="0.2">
      <c r="A5" s="3">
        <v>201</v>
      </c>
      <c r="B5" s="3" t="s">
        <v>400</v>
      </c>
      <c r="C5" s="3" t="s">
        <v>401</v>
      </c>
      <c r="D5" s="3" t="s">
        <v>402</v>
      </c>
      <c r="E5" s="3" t="s">
        <v>403</v>
      </c>
      <c r="F5" s="3" t="s">
        <v>392</v>
      </c>
      <c r="G5" s="3" t="s">
        <v>276</v>
      </c>
      <c r="H5" s="3" t="s">
        <v>65</v>
      </c>
      <c r="I5" s="3" t="e">
        <v>#N/A</v>
      </c>
      <c r="J5" s="3" t="e">
        <v>#N/A</v>
      </c>
      <c r="K5" s="3" t="e">
        <v>#N/A</v>
      </c>
      <c r="L5" s="3" t="e">
        <v>#N/A</v>
      </c>
    </row>
    <row r="6" spans="1:12" x14ac:dyDescent="0.2">
      <c r="A6" s="3">
        <v>32</v>
      </c>
      <c r="B6" s="3" t="s">
        <v>404</v>
      </c>
      <c r="C6" s="3" t="s">
        <v>405</v>
      </c>
      <c r="D6" s="3" t="s">
        <v>406</v>
      </c>
      <c r="E6" s="3" t="s">
        <v>407</v>
      </c>
      <c r="F6" s="3" t="s">
        <v>392</v>
      </c>
      <c r="G6" s="3" t="s">
        <v>384</v>
      </c>
      <c r="H6" s="3" t="e">
        <v>#N/A</v>
      </c>
      <c r="I6" s="3" t="e">
        <v>#N/A</v>
      </c>
      <c r="J6" s="3" t="e">
        <v>#N/A</v>
      </c>
      <c r="K6" s="3" t="e">
        <v>#N/A</v>
      </c>
      <c r="L6" s="3">
        <v>1000</v>
      </c>
    </row>
    <row r="7" spans="1:12" x14ac:dyDescent="0.2">
      <c r="A7" s="3">
        <v>30</v>
      </c>
      <c r="B7" s="3" t="s">
        <v>408</v>
      </c>
      <c r="C7" s="3" t="s">
        <v>409</v>
      </c>
      <c r="D7" s="3" t="s">
        <v>410</v>
      </c>
      <c r="E7" s="3" t="s">
        <v>411</v>
      </c>
      <c r="F7" s="3" t="s">
        <v>392</v>
      </c>
      <c r="G7" s="3" t="e">
        <v>#N/A</v>
      </c>
      <c r="H7" s="3" t="e">
        <v>#N/A</v>
      </c>
      <c r="I7" s="3" t="e">
        <v>#N/A</v>
      </c>
      <c r="J7" s="3" t="s">
        <v>28</v>
      </c>
      <c r="K7" s="3" t="e">
        <v>#N/A</v>
      </c>
      <c r="L7" s="3" t="e">
        <v>#N/A</v>
      </c>
    </row>
    <row r="8" spans="1:12" x14ac:dyDescent="0.2">
      <c r="A8" s="3">
        <v>36</v>
      </c>
      <c r="B8" s="3" t="s">
        <v>412</v>
      </c>
      <c r="C8" s="3" t="s">
        <v>413</v>
      </c>
      <c r="D8" s="3" t="s">
        <v>414</v>
      </c>
      <c r="E8" s="3" t="s">
        <v>415</v>
      </c>
      <c r="F8" s="3" t="s">
        <v>392</v>
      </c>
      <c r="G8" s="3" t="e">
        <v>#N/A</v>
      </c>
      <c r="H8" s="3" t="e">
        <v>#N/A</v>
      </c>
      <c r="I8" s="3" t="e">
        <v>#N/A</v>
      </c>
      <c r="J8" s="3" t="e">
        <v>#N/A</v>
      </c>
      <c r="K8" s="3" t="e">
        <v>#N/A</v>
      </c>
      <c r="L8" s="3" t="e">
        <v>#N/A</v>
      </c>
    </row>
    <row r="9" spans="1:12" x14ac:dyDescent="0.2">
      <c r="A9" s="3">
        <v>41</v>
      </c>
      <c r="B9" s="3" t="s">
        <v>416</v>
      </c>
      <c r="C9" s="3" t="s">
        <v>417</v>
      </c>
      <c r="D9" s="3" t="s">
        <v>418</v>
      </c>
      <c r="E9" s="3" t="s">
        <v>419</v>
      </c>
      <c r="F9" s="3" t="s">
        <v>392</v>
      </c>
      <c r="G9" s="3" t="e">
        <v>#N/A</v>
      </c>
      <c r="H9" s="3" t="e">
        <v>#N/A</v>
      </c>
      <c r="I9" s="3" t="e">
        <v>#N/A</v>
      </c>
      <c r="J9" s="3" t="e">
        <v>#N/A</v>
      </c>
      <c r="K9" s="3" t="e">
        <v>#N/A</v>
      </c>
      <c r="L9" s="3" t="e">
        <v>#N/A</v>
      </c>
    </row>
    <row r="10" spans="1:12" x14ac:dyDescent="0.2">
      <c r="A10" s="3">
        <v>48</v>
      </c>
      <c r="B10" s="3" t="s">
        <v>420</v>
      </c>
      <c r="C10" s="3" t="s">
        <v>421</v>
      </c>
      <c r="D10" s="3"/>
      <c r="E10" s="3" t="s">
        <v>422</v>
      </c>
      <c r="F10" s="3" t="s">
        <v>392</v>
      </c>
      <c r="G10" s="3" t="e">
        <v>#N/A</v>
      </c>
      <c r="H10" s="3" t="e">
        <v>#N/A</v>
      </c>
      <c r="I10" s="3" t="e">
        <v>#N/A</v>
      </c>
      <c r="J10" s="3" t="e">
        <v>#N/A</v>
      </c>
      <c r="K10" s="3" t="e">
        <v>#N/A</v>
      </c>
      <c r="L10" s="3" t="e">
        <v>#N/A</v>
      </c>
    </row>
    <row r="11" spans="1:12" x14ac:dyDescent="0.2">
      <c r="A11" s="3">
        <v>61</v>
      </c>
      <c r="B11" s="3" t="s">
        <v>423</v>
      </c>
      <c r="C11" s="3" t="s">
        <v>424</v>
      </c>
      <c r="D11" s="3" t="s">
        <v>425</v>
      </c>
      <c r="E11" s="3" t="s">
        <v>426</v>
      </c>
      <c r="F11" s="3" t="s">
        <v>392</v>
      </c>
      <c r="G11" s="3" t="e">
        <v>#N/A</v>
      </c>
      <c r="H11" s="3" t="e">
        <v>#N/A</v>
      </c>
      <c r="I11" s="3" t="e">
        <v>#N/A</v>
      </c>
      <c r="J11" s="3" t="e">
        <v>#N/A</v>
      </c>
      <c r="K11" s="3" t="e">
        <v>#N/A</v>
      </c>
      <c r="L11" s="3" t="e">
        <v>#N/A</v>
      </c>
    </row>
    <row r="12" spans="1:12" x14ac:dyDescent="0.2">
      <c r="A12" s="3">
        <v>81</v>
      </c>
      <c r="B12" s="3" t="s">
        <v>427</v>
      </c>
      <c r="C12" s="3" t="s">
        <v>428</v>
      </c>
      <c r="D12" s="3" t="s">
        <v>429</v>
      </c>
      <c r="E12" s="3" t="s">
        <v>430</v>
      </c>
      <c r="F12" s="3" t="s">
        <v>392</v>
      </c>
      <c r="G12" s="3" t="e">
        <v>#N/A</v>
      </c>
      <c r="H12" s="3" t="e">
        <v>#N/A</v>
      </c>
      <c r="I12" s="3" t="e">
        <v>#N/A</v>
      </c>
      <c r="J12" s="3" t="e">
        <v>#N/A</v>
      </c>
      <c r="K12" s="3" t="e">
        <v>#N/A</v>
      </c>
      <c r="L12" s="3" t="e">
        <v>#N/A</v>
      </c>
    </row>
    <row r="13" spans="1:12" x14ac:dyDescent="0.2">
      <c r="A13" s="3">
        <v>83</v>
      </c>
      <c r="B13" s="3" t="s">
        <v>431</v>
      </c>
      <c r="C13" s="3" t="s">
        <v>432</v>
      </c>
      <c r="D13" s="3"/>
      <c r="E13" s="3" t="s">
        <v>433</v>
      </c>
      <c r="F13" s="3" t="s">
        <v>392</v>
      </c>
      <c r="G13" s="3" t="e">
        <v>#N/A</v>
      </c>
      <c r="H13" s="3" t="e">
        <v>#N/A</v>
      </c>
      <c r="I13" s="3" t="e">
        <v>#N/A</v>
      </c>
      <c r="J13" s="3" t="e">
        <v>#N/A</v>
      </c>
      <c r="K13" s="3" t="e">
        <v>#N/A</v>
      </c>
      <c r="L13" s="3" t="e">
        <v>#N/A</v>
      </c>
    </row>
    <row r="14" spans="1:12" x14ac:dyDescent="0.2">
      <c r="A14" s="3">
        <v>87</v>
      </c>
      <c r="B14" s="3" t="s">
        <v>434</v>
      </c>
      <c r="C14" s="3" t="s">
        <v>435</v>
      </c>
      <c r="D14" s="3" t="s">
        <v>436</v>
      </c>
      <c r="E14" s="3" t="s">
        <v>437</v>
      </c>
      <c r="F14" s="3" t="s">
        <v>392</v>
      </c>
      <c r="G14" s="3" t="e">
        <v>#N/A</v>
      </c>
      <c r="H14" s="3" t="e">
        <v>#N/A</v>
      </c>
      <c r="I14" s="3" t="e">
        <v>#N/A</v>
      </c>
      <c r="J14" s="3" t="e">
        <v>#N/A</v>
      </c>
      <c r="K14" s="3" t="e">
        <v>#N/A</v>
      </c>
      <c r="L14" t="e">
        <v>#N/A</v>
      </c>
    </row>
    <row r="15" spans="1:12" x14ac:dyDescent="0.2">
      <c r="A15" s="3">
        <v>88</v>
      </c>
      <c r="B15" s="3" t="s">
        <v>438</v>
      </c>
      <c r="C15" s="3" t="s">
        <v>439</v>
      </c>
      <c r="D15" s="3" t="s">
        <v>440</v>
      </c>
      <c r="E15" s="3" t="s">
        <v>441</v>
      </c>
      <c r="F15" s="3" t="s">
        <v>392</v>
      </c>
      <c r="G15" s="3" t="e">
        <v>#N/A</v>
      </c>
      <c r="H15" s="3" t="e">
        <v>#N/A</v>
      </c>
      <c r="I15" s="3" t="e">
        <v>#N/A</v>
      </c>
      <c r="J15" s="3" t="e">
        <v>#N/A</v>
      </c>
      <c r="K15" s="3" t="e">
        <v>#N/A</v>
      </c>
      <c r="L15" t="e">
        <v>#N/A</v>
      </c>
    </row>
    <row r="16" spans="1:12" x14ac:dyDescent="0.2">
      <c r="A16" s="3">
        <v>90</v>
      </c>
      <c r="B16" s="3" t="s">
        <v>388</v>
      </c>
      <c r="C16" s="3" t="s">
        <v>442</v>
      </c>
      <c r="D16" s="3" t="s">
        <v>443</v>
      </c>
      <c r="E16" s="3" t="s">
        <v>444</v>
      </c>
      <c r="F16" s="3" t="s">
        <v>392</v>
      </c>
      <c r="G16" s="3" t="e">
        <v>#N/A</v>
      </c>
      <c r="H16" s="3" t="e">
        <v>#N/A</v>
      </c>
      <c r="I16" s="3" t="e">
        <v>#N/A</v>
      </c>
      <c r="J16" s="3" t="e">
        <v>#N/A</v>
      </c>
      <c r="K16" s="3" t="e">
        <v>#N/A</v>
      </c>
      <c r="L16" t="e">
        <v>#N/A</v>
      </c>
    </row>
    <row r="17" spans="1:12" x14ac:dyDescent="0.2">
      <c r="A17" s="3">
        <v>101</v>
      </c>
      <c r="B17" s="3" t="s">
        <v>445</v>
      </c>
      <c r="C17" s="3" t="s">
        <v>446</v>
      </c>
      <c r="D17" s="3" t="s">
        <v>447</v>
      </c>
      <c r="E17" s="3" t="s">
        <v>448</v>
      </c>
      <c r="F17" s="3" t="s">
        <v>392</v>
      </c>
      <c r="G17" s="3" t="e">
        <v>#N/A</v>
      </c>
      <c r="H17" s="3" t="e">
        <v>#N/A</v>
      </c>
      <c r="I17" s="3" t="e">
        <v>#N/A</v>
      </c>
      <c r="J17" s="3" t="s">
        <v>23</v>
      </c>
      <c r="K17">
        <v>5000</v>
      </c>
      <c r="L17">
        <v>167</v>
      </c>
    </row>
    <row r="18" spans="1:12" x14ac:dyDescent="0.2">
      <c r="A18" s="3">
        <v>126</v>
      </c>
      <c r="B18" s="3" t="s">
        <v>449</v>
      </c>
      <c r="C18" s="3" t="s">
        <v>450</v>
      </c>
      <c r="D18" s="3" t="s">
        <v>451</v>
      </c>
      <c r="E18" s="3" t="s">
        <v>452</v>
      </c>
      <c r="F18" s="3" t="s">
        <v>392</v>
      </c>
      <c r="G18" s="3" t="e">
        <v>#N/A</v>
      </c>
      <c r="H18" s="3" t="e">
        <v>#N/A</v>
      </c>
      <c r="I18" s="3" t="e">
        <v>#N/A</v>
      </c>
      <c r="J18" s="3" t="s">
        <v>28</v>
      </c>
      <c r="K18" s="3" t="e">
        <v>#N/A</v>
      </c>
      <c r="L18">
        <v>62750</v>
      </c>
    </row>
    <row r="19" spans="1:12" x14ac:dyDescent="0.2">
      <c r="A19" s="3">
        <v>127</v>
      </c>
      <c r="B19" s="3" t="s">
        <v>453</v>
      </c>
      <c r="C19" s="3" t="s">
        <v>454</v>
      </c>
      <c r="D19" s="3" t="s">
        <v>455</v>
      </c>
      <c r="E19" s="3" t="s">
        <v>456</v>
      </c>
      <c r="F19" s="3" t="s">
        <v>392</v>
      </c>
      <c r="G19" s="3" t="e">
        <v>#N/A</v>
      </c>
      <c r="H19" s="3" t="e">
        <v>#N/A</v>
      </c>
      <c r="I19" s="3" t="e">
        <v>#N/A</v>
      </c>
      <c r="J19" s="3" t="s">
        <v>39</v>
      </c>
      <c r="K19" s="3" t="e">
        <v>#N/A</v>
      </c>
      <c r="L19" s="3" t="e">
        <v>#N/A</v>
      </c>
    </row>
    <row r="20" spans="1:12" x14ac:dyDescent="0.2">
      <c r="A20" s="3">
        <v>135</v>
      </c>
      <c r="B20" s="3" t="s">
        <v>457</v>
      </c>
      <c r="C20" s="3" t="s">
        <v>458</v>
      </c>
      <c r="D20" s="3" t="s">
        <v>459</v>
      </c>
      <c r="E20" s="3" t="s">
        <v>460</v>
      </c>
      <c r="F20" s="3" t="s">
        <v>392</v>
      </c>
      <c r="G20" s="3" t="e">
        <v>#N/A</v>
      </c>
      <c r="H20" s="3" t="e">
        <v>#N/A</v>
      </c>
      <c r="I20" s="3" t="e">
        <v>#N/A</v>
      </c>
      <c r="J20" s="3" t="s">
        <v>28</v>
      </c>
      <c r="K20" s="3" t="e">
        <v>#N/A</v>
      </c>
      <c r="L20" t="e">
        <v>#N/A</v>
      </c>
    </row>
    <row r="21" spans="1:12" x14ac:dyDescent="0.2">
      <c r="A21" s="3">
        <v>142</v>
      </c>
      <c r="B21" s="3" t="s">
        <v>461</v>
      </c>
      <c r="C21" s="3" t="s">
        <v>462</v>
      </c>
      <c r="D21" s="3" t="s">
        <v>463</v>
      </c>
      <c r="E21" s="3" t="s">
        <v>464</v>
      </c>
      <c r="F21" s="3" t="s">
        <v>392</v>
      </c>
      <c r="G21" s="3" t="e">
        <v>#N/A</v>
      </c>
      <c r="H21" s="3" t="e">
        <v>#N/A</v>
      </c>
      <c r="I21" s="3" t="e">
        <v>#N/A</v>
      </c>
      <c r="J21" s="3" t="e">
        <v>#N/A</v>
      </c>
      <c r="K21" s="3" t="e">
        <v>#N/A</v>
      </c>
      <c r="L21" t="e">
        <v>#N/A</v>
      </c>
    </row>
    <row r="22" spans="1:12" x14ac:dyDescent="0.2">
      <c r="A22" s="3">
        <v>143</v>
      </c>
      <c r="B22" s="3" t="s">
        <v>465</v>
      </c>
      <c r="C22" s="3" t="s">
        <v>466</v>
      </c>
      <c r="D22" s="3" t="s">
        <v>467</v>
      </c>
      <c r="E22" s="3" t="s">
        <v>468</v>
      </c>
      <c r="F22" s="3" t="s">
        <v>392</v>
      </c>
      <c r="G22" s="3" t="e">
        <v>#N/A</v>
      </c>
      <c r="H22" s="3" t="e">
        <v>#N/A</v>
      </c>
      <c r="I22" s="3" t="e">
        <v>#N/A</v>
      </c>
      <c r="J22" s="3" t="s">
        <v>28</v>
      </c>
      <c r="K22" s="3" t="e">
        <v>#N/A</v>
      </c>
      <c r="L22" t="e">
        <v>#N/A</v>
      </c>
    </row>
    <row r="23" spans="1:12" x14ac:dyDescent="0.2">
      <c r="A23" s="3">
        <v>160</v>
      </c>
      <c r="B23" s="3" t="s">
        <v>469</v>
      </c>
      <c r="C23" s="3" t="s">
        <v>470</v>
      </c>
      <c r="D23" s="3" t="s">
        <v>471</v>
      </c>
      <c r="E23" s="3" t="s">
        <v>472</v>
      </c>
      <c r="F23" s="3" t="s">
        <v>392</v>
      </c>
      <c r="G23" s="3" t="e">
        <v>#N/A</v>
      </c>
      <c r="H23" s="3" t="e">
        <v>#N/A</v>
      </c>
      <c r="I23" s="3" t="e">
        <v>#N/A</v>
      </c>
      <c r="J23" s="3" t="s">
        <v>22</v>
      </c>
      <c r="K23">
        <v>1</v>
      </c>
      <c r="L23">
        <f>365/5</f>
        <v>73</v>
      </c>
    </row>
    <row r="24" spans="1:12" x14ac:dyDescent="0.2">
      <c r="A24" s="3">
        <v>173</v>
      </c>
      <c r="B24" s="3" t="s">
        <v>473</v>
      </c>
      <c r="C24" s="3" t="s">
        <v>474</v>
      </c>
      <c r="D24" s="3" t="s">
        <v>475</v>
      </c>
      <c r="E24" s="3" t="s">
        <v>476</v>
      </c>
      <c r="F24" s="3" t="s">
        <v>392</v>
      </c>
      <c r="G24" s="3" t="e">
        <v>#N/A</v>
      </c>
      <c r="H24" s="3" t="s">
        <v>28</v>
      </c>
      <c r="I24" s="3" t="e">
        <v>#N/A</v>
      </c>
      <c r="J24" s="3" t="s">
        <v>28</v>
      </c>
      <c r="K24" s="3" t="e">
        <v>#N/A</v>
      </c>
      <c r="L24" s="3">
        <v>59</v>
      </c>
    </row>
    <row r="25" spans="1:12" x14ac:dyDescent="0.2">
      <c r="A25" s="3">
        <v>202</v>
      </c>
      <c r="B25" s="3" t="s">
        <v>477</v>
      </c>
      <c r="C25" s="3" t="s">
        <v>478</v>
      </c>
      <c r="D25" s="3" t="s">
        <v>479</v>
      </c>
      <c r="E25" s="3" t="s">
        <v>480</v>
      </c>
      <c r="F25" s="3" t="s">
        <v>392</v>
      </c>
      <c r="G25" s="3" t="e">
        <v>#N/A</v>
      </c>
      <c r="H25" s="3" t="e">
        <v>#N/A</v>
      </c>
      <c r="I25" s="3" t="e">
        <v>#N/A</v>
      </c>
      <c r="J25" s="3" t="e">
        <v>#N/A</v>
      </c>
      <c r="K25" s="3" t="e">
        <v>#N/A</v>
      </c>
      <c r="L25" s="3" t="e">
        <v>#N/A</v>
      </c>
    </row>
    <row r="26" spans="1:12" x14ac:dyDescent="0.2">
      <c r="A26" s="3">
        <v>211</v>
      </c>
      <c r="B26" s="3" t="s">
        <v>481</v>
      </c>
      <c r="C26" s="3" t="s">
        <v>482</v>
      </c>
      <c r="D26" s="3"/>
      <c r="E26" s="3" t="s">
        <v>483</v>
      </c>
      <c r="F26" s="3" t="s">
        <v>392</v>
      </c>
      <c r="G26" s="3" t="e">
        <v>#N/A</v>
      </c>
      <c r="H26" s="3" t="e">
        <v>#N/A</v>
      </c>
      <c r="I26" s="3" t="e">
        <v>#N/A</v>
      </c>
      <c r="J26" s="3" t="e">
        <v>#N/A</v>
      </c>
      <c r="K26">
        <f>10/12</f>
        <v>0.83333333333333337</v>
      </c>
      <c r="L26" s="3">
        <f>K26*365/5</f>
        <v>60.833333333333336</v>
      </c>
    </row>
    <row r="27" spans="1:12" x14ac:dyDescent="0.2">
      <c r="A27" s="3">
        <v>213</v>
      </c>
      <c r="B27" s="3" t="s">
        <v>484</v>
      </c>
      <c r="C27" s="3" t="s">
        <v>485</v>
      </c>
      <c r="D27" s="3" t="s">
        <v>486</v>
      </c>
      <c r="E27" s="3" t="s">
        <v>487</v>
      </c>
      <c r="F27" s="3" t="s">
        <v>392</v>
      </c>
      <c r="G27" s="3" t="e">
        <v>#N/A</v>
      </c>
      <c r="H27" s="3" t="e">
        <v>#N/A</v>
      </c>
      <c r="I27" s="3" t="e">
        <v>#N/A</v>
      </c>
      <c r="J27" s="3" t="e">
        <v>#N/A</v>
      </c>
      <c r="K27" s="3" t="e">
        <v>#N/A</v>
      </c>
      <c r="L27" s="3" t="e">
        <v>#N/A</v>
      </c>
    </row>
    <row r="28" spans="1:12" x14ac:dyDescent="0.2">
      <c r="A28" s="3">
        <v>214</v>
      </c>
      <c r="B28" s="3" t="s">
        <v>488</v>
      </c>
      <c r="C28" s="3" t="s">
        <v>489</v>
      </c>
      <c r="D28" s="3" t="s">
        <v>490</v>
      </c>
      <c r="E28" s="3" t="s">
        <v>491</v>
      </c>
      <c r="F28" s="3" t="s">
        <v>392</v>
      </c>
      <c r="G28" s="3" t="e">
        <v>#N/A</v>
      </c>
      <c r="H28" s="3" t="e">
        <v>#N/A</v>
      </c>
      <c r="I28" s="3" t="e">
        <v>#N/A</v>
      </c>
      <c r="J28" s="3" t="e">
        <v>#N/A</v>
      </c>
      <c r="K28" s="3" t="e">
        <v>#N/A</v>
      </c>
      <c r="L28" s="3" t="e">
        <v>#N/A</v>
      </c>
    </row>
    <row r="29" spans="1:12" x14ac:dyDescent="0.2">
      <c r="A29" s="3">
        <v>216</v>
      </c>
      <c r="B29" s="3" t="s">
        <v>492</v>
      </c>
      <c r="C29" s="3" t="s">
        <v>493</v>
      </c>
      <c r="D29" s="3" t="s">
        <v>494</v>
      </c>
      <c r="E29" s="3" t="s">
        <v>495</v>
      </c>
      <c r="F29" s="3" t="s">
        <v>392</v>
      </c>
      <c r="G29" s="3" t="e">
        <v>#N/A</v>
      </c>
      <c r="H29" s="3" t="e">
        <v>#N/A</v>
      </c>
      <c r="I29" s="3" t="e">
        <v>#N/A</v>
      </c>
      <c r="J29" s="3" t="e">
        <v>#N/A</v>
      </c>
      <c r="K29" s="3" t="e">
        <v>#N/A</v>
      </c>
      <c r="L29" s="3" t="e">
        <v>#N/A</v>
      </c>
    </row>
    <row r="30" spans="1:12" x14ac:dyDescent="0.2">
      <c r="A30" s="3">
        <v>218</v>
      </c>
      <c r="B30" s="3" t="s">
        <v>496</v>
      </c>
      <c r="C30" s="3" t="s">
        <v>497</v>
      </c>
      <c r="D30" s="3" t="s">
        <v>498</v>
      </c>
      <c r="E30" s="3" t="s">
        <v>499</v>
      </c>
      <c r="F30" s="3" t="s">
        <v>392</v>
      </c>
      <c r="G30" s="3" t="e">
        <v>#N/A</v>
      </c>
      <c r="H30" s="3" t="e">
        <v>#N/A</v>
      </c>
      <c r="I30" s="3" t="e">
        <v>#N/A</v>
      </c>
      <c r="J30" s="3" t="e">
        <v>#N/A</v>
      </c>
      <c r="K30" s="3" t="e">
        <v>#N/A</v>
      </c>
      <c r="L30" s="3" t="e">
        <v>#N/A</v>
      </c>
    </row>
    <row r="31" spans="1:12" x14ac:dyDescent="0.2">
      <c r="A31" s="3">
        <v>246</v>
      </c>
      <c r="B31" s="3" t="s">
        <v>500</v>
      </c>
      <c r="C31" s="3" t="s">
        <v>501</v>
      </c>
      <c r="D31" s="3" t="s">
        <v>502</v>
      </c>
      <c r="E31" s="3" t="s">
        <v>503</v>
      </c>
      <c r="F31" s="3" t="s">
        <v>392</v>
      </c>
      <c r="G31" s="3" t="e">
        <v>#N/A</v>
      </c>
      <c r="H31" s="3" t="e">
        <v>#N/A</v>
      </c>
      <c r="I31" s="3" t="e">
        <v>#N/A</v>
      </c>
      <c r="J31" s="3" t="s">
        <v>23</v>
      </c>
      <c r="K31">
        <v>4338</v>
      </c>
      <c r="L31">
        <f>K31/8</f>
        <v>542.25</v>
      </c>
    </row>
    <row r="32" spans="1:12" x14ac:dyDescent="0.2">
      <c r="A32" s="3">
        <v>273</v>
      </c>
      <c r="B32" s="3" t="s">
        <v>504</v>
      </c>
      <c r="C32" s="3" t="s">
        <v>505</v>
      </c>
      <c r="D32" s="3" t="s">
        <v>506</v>
      </c>
      <c r="E32" s="3" t="s">
        <v>507</v>
      </c>
      <c r="F32" s="3" t="s">
        <v>392</v>
      </c>
      <c r="G32" s="3" t="e">
        <v>#N/A</v>
      </c>
      <c r="H32" s="3" t="e">
        <v>#N/A</v>
      </c>
      <c r="I32" s="3" t="e">
        <v>#N/A</v>
      </c>
      <c r="J32" s="3" t="s">
        <v>23</v>
      </c>
      <c r="K32">
        <v>221</v>
      </c>
      <c r="L32" t="e">
        <v>#N/A</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27315-3B16-704C-9B31-CEFB2B0DCCED}">
  <dimension ref="A1:P16"/>
  <sheetViews>
    <sheetView workbookViewId="0">
      <selection activeCell="D16" sqref="D2:D16"/>
    </sheetView>
  </sheetViews>
  <sheetFormatPr baseColWidth="10" defaultRowHeight="16" x14ac:dyDescent="0.2"/>
  <sheetData>
    <row r="1" spans="1:16" s="1" customFormat="1" ht="17" x14ac:dyDescent="0.2">
      <c r="A1">
        <v>0</v>
      </c>
      <c r="B1" s="1" t="s">
        <v>0</v>
      </c>
      <c r="C1" s="1" t="s">
        <v>1</v>
      </c>
      <c r="D1" s="1" t="s">
        <v>2</v>
      </c>
      <c r="E1" s="1" t="s">
        <v>3</v>
      </c>
      <c r="F1" s="1" t="s">
        <v>4</v>
      </c>
      <c r="G1" s="1" t="s">
        <v>5</v>
      </c>
      <c r="H1" s="1" t="s">
        <v>6</v>
      </c>
      <c r="I1" s="1" t="s">
        <v>7</v>
      </c>
      <c r="J1" s="2" t="s">
        <v>8</v>
      </c>
      <c r="K1" s="1" t="s">
        <v>9</v>
      </c>
      <c r="L1" s="1" t="s">
        <v>10</v>
      </c>
      <c r="M1" s="1" t="s">
        <v>11</v>
      </c>
      <c r="N1" s="1" t="s">
        <v>12</v>
      </c>
      <c r="O1" s="1" t="s">
        <v>13</v>
      </c>
      <c r="P1" s="1" t="s">
        <v>13</v>
      </c>
    </row>
    <row r="2" spans="1:16" x14ac:dyDescent="0.2">
      <c r="A2" s="3">
        <v>10</v>
      </c>
      <c r="B2" s="3" t="s">
        <v>508</v>
      </c>
      <c r="C2" s="3"/>
      <c r="D2" s="3" t="s">
        <v>509</v>
      </c>
      <c r="E2" s="3" t="s">
        <v>510</v>
      </c>
      <c r="F2" s="3" t="s">
        <v>511</v>
      </c>
      <c r="G2" s="3" t="s">
        <v>512</v>
      </c>
      <c r="H2" s="3" t="s">
        <v>513</v>
      </c>
      <c r="I2" s="3" t="s">
        <v>514</v>
      </c>
      <c r="J2" s="3" t="e">
        <v>#N/A</v>
      </c>
      <c r="K2" s="3" t="e">
        <v>#N/A</v>
      </c>
      <c r="L2" s="3" t="e">
        <v>#N/A</v>
      </c>
      <c r="M2" s="3" t="e">
        <v>#N/A</v>
      </c>
      <c r="N2" t="s">
        <v>209</v>
      </c>
      <c r="O2" s="3" t="e">
        <v>#N/A</v>
      </c>
      <c r="P2" t="e">
        <v>#N/A</v>
      </c>
    </row>
    <row r="3" spans="1:16" x14ac:dyDescent="0.2">
      <c r="A3" s="3">
        <v>104</v>
      </c>
      <c r="B3" s="3" t="s">
        <v>515</v>
      </c>
      <c r="C3" s="3"/>
      <c r="D3" s="3" t="s">
        <v>516</v>
      </c>
      <c r="E3" s="3"/>
      <c r="F3" s="3" t="s">
        <v>517</v>
      </c>
      <c r="G3" s="3" t="s">
        <v>512</v>
      </c>
      <c r="H3" s="3" t="s">
        <v>174</v>
      </c>
      <c r="I3" s="3" t="e">
        <v>#N/A</v>
      </c>
      <c r="J3" s="3" t="e">
        <v>#N/A</v>
      </c>
      <c r="K3" s="3" t="e">
        <v>#N/A</v>
      </c>
      <c r="L3" s="3" t="e">
        <v>#N/A</v>
      </c>
      <c r="M3" t="e">
        <v>#N/A</v>
      </c>
      <c r="O3" s="3" t="e">
        <v>#N/A</v>
      </c>
      <c r="P3" t="e">
        <v>#N/A</v>
      </c>
    </row>
    <row r="4" spans="1:16" x14ac:dyDescent="0.2">
      <c r="A4" s="3">
        <v>8</v>
      </c>
      <c r="B4" s="3" t="s">
        <v>518</v>
      </c>
      <c r="C4" s="3"/>
      <c r="D4" s="3" t="s">
        <v>519</v>
      </c>
      <c r="E4" s="3" t="s">
        <v>520</v>
      </c>
      <c r="F4" s="3" t="s">
        <v>521</v>
      </c>
      <c r="G4" s="3" t="s">
        <v>512</v>
      </c>
      <c r="H4" s="3" t="e">
        <v>#N/A</v>
      </c>
      <c r="I4" s="3" t="e">
        <v>#N/A</v>
      </c>
      <c r="J4" s="3" t="e">
        <v>#N/A</v>
      </c>
      <c r="K4" s="3" t="e">
        <v>#N/A</v>
      </c>
      <c r="L4" s="3" t="e">
        <v>#N/A</v>
      </c>
      <c r="M4" s="3" t="e">
        <v>#N/A</v>
      </c>
      <c r="N4" t="s">
        <v>209</v>
      </c>
      <c r="O4" s="3" t="e">
        <v>#N/A</v>
      </c>
      <c r="P4" t="e">
        <v>#N/A</v>
      </c>
    </row>
    <row r="5" spans="1:16" x14ac:dyDescent="0.2">
      <c r="A5" s="3">
        <v>25</v>
      </c>
      <c r="B5" s="3" t="s">
        <v>522</v>
      </c>
      <c r="C5" s="3"/>
      <c r="D5" s="3" t="s">
        <v>523</v>
      </c>
      <c r="E5" s="3" t="s">
        <v>524</v>
      </c>
      <c r="F5" s="3" t="s">
        <v>525</v>
      </c>
      <c r="G5" s="3" t="s">
        <v>512</v>
      </c>
      <c r="H5" s="3" t="e">
        <v>#N/A</v>
      </c>
      <c r="I5" s="3" t="e">
        <v>#N/A</v>
      </c>
      <c r="J5" s="3" t="e">
        <v>#N/A</v>
      </c>
      <c r="K5" s="3" t="e">
        <v>#N/A</v>
      </c>
      <c r="L5" s="3" t="e">
        <v>#N/A</v>
      </c>
      <c r="M5" s="3" t="e">
        <v>#N/A</v>
      </c>
      <c r="N5" t="s">
        <v>209</v>
      </c>
      <c r="O5" s="3" t="e">
        <v>#N/A</v>
      </c>
      <c r="P5" t="e">
        <v>#N/A</v>
      </c>
    </row>
    <row r="6" spans="1:16" x14ac:dyDescent="0.2">
      <c r="A6" s="3">
        <v>55</v>
      </c>
      <c r="B6" s="3" t="s">
        <v>526</v>
      </c>
      <c r="C6" s="3"/>
      <c r="D6" s="3" t="s">
        <v>527</v>
      </c>
      <c r="E6" s="3" t="s">
        <v>528</v>
      </c>
      <c r="F6" s="3" t="s">
        <v>529</v>
      </c>
      <c r="G6" s="3" t="s">
        <v>512</v>
      </c>
      <c r="H6" s="3" t="e">
        <v>#N/A</v>
      </c>
      <c r="I6" s="3" t="e">
        <v>#N/A</v>
      </c>
      <c r="J6" s="3" t="e">
        <v>#N/A</v>
      </c>
      <c r="K6" s="3" t="e">
        <v>#N/A</v>
      </c>
      <c r="L6" s="3" t="e">
        <v>#N/A</v>
      </c>
      <c r="M6" s="3" t="e">
        <v>#N/A</v>
      </c>
      <c r="O6" s="3" t="e">
        <v>#N/A</v>
      </c>
      <c r="P6" t="e">
        <v>#N/A</v>
      </c>
    </row>
    <row r="7" spans="1:16" x14ac:dyDescent="0.2">
      <c r="A7" s="3">
        <v>59</v>
      </c>
      <c r="B7" s="3" t="s">
        <v>530</v>
      </c>
      <c r="C7" s="3"/>
      <c r="D7" s="3" t="s">
        <v>531</v>
      </c>
      <c r="E7" s="3" t="s">
        <v>532</v>
      </c>
      <c r="F7" s="3" t="s">
        <v>533</v>
      </c>
      <c r="G7" s="3" t="s">
        <v>512</v>
      </c>
      <c r="H7" s="3" t="e">
        <v>#N/A</v>
      </c>
      <c r="I7" s="3" t="e">
        <v>#N/A</v>
      </c>
      <c r="J7" s="3" t="e">
        <v>#N/A</v>
      </c>
      <c r="K7" s="3" t="e">
        <v>#N/A</v>
      </c>
      <c r="L7" s="3" t="e">
        <v>#N/A</v>
      </c>
      <c r="M7" s="3" t="e">
        <v>#N/A</v>
      </c>
      <c r="N7" t="s">
        <v>534</v>
      </c>
      <c r="O7" s="3" t="e">
        <v>#N/A</v>
      </c>
      <c r="P7" t="e">
        <v>#N/A</v>
      </c>
    </row>
    <row r="8" spans="1:16" x14ac:dyDescent="0.2">
      <c r="A8" s="3">
        <v>75</v>
      </c>
      <c r="B8" s="3" t="s">
        <v>535</v>
      </c>
      <c r="C8" s="3"/>
      <c r="D8" s="3" t="s">
        <v>536</v>
      </c>
      <c r="E8" s="3" t="s">
        <v>537</v>
      </c>
      <c r="F8" s="3" t="s">
        <v>538</v>
      </c>
      <c r="G8" s="3" t="s">
        <v>512</v>
      </c>
      <c r="H8" s="3" t="e">
        <v>#N/A</v>
      </c>
      <c r="I8" s="3" t="e">
        <v>#N/A</v>
      </c>
      <c r="J8" s="3" t="e">
        <v>#N/A</v>
      </c>
      <c r="K8" s="3" t="e">
        <v>#N/A</v>
      </c>
      <c r="L8" s="3" t="e">
        <v>#N/A</v>
      </c>
      <c r="M8" s="3" t="e">
        <v>#N/A</v>
      </c>
      <c r="N8" t="s">
        <v>23</v>
      </c>
      <c r="O8" s="3" t="e">
        <v>#N/A</v>
      </c>
      <c r="P8" t="e">
        <v>#N/A</v>
      </c>
    </row>
    <row r="9" spans="1:16" x14ac:dyDescent="0.2">
      <c r="A9" s="3">
        <v>98</v>
      </c>
      <c r="B9" s="3" t="s">
        <v>539</v>
      </c>
      <c r="C9" s="3"/>
      <c r="D9" s="3" t="s">
        <v>540</v>
      </c>
      <c r="E9" s="3"/>
      <c r="F9" s="3" t="s">
        <v>541</v>
      </c>
      <c r="G9" s="3" t="s">
        <v>512</v>
      </c>
      <c r="H9" s="3" t="e">
        <v>#N/A</v>
      </c>
      <c r="I9" s="3" t="e">
        <v>#N/A</v>
      </c>
      <c r="J9" s="3" t="e">
        <v>#N/A</v>
      </c>
      <c r="K9" s="3" t="e">
        <v>#N/A</v>
      </c>
      <c r="L9" s="3" t="e">
        <v>#N/A</v>
      </c>
      <c r="M9" t="e">
        <v>#N/A</v>
      </c>
      <c r="N9" t="s">
        <v>209</v>
      </c>
      <c r="O9" s="3" t="e">
        <v>#N/A</v>
      </c>
      <c r="P9" t="e">
        <v>#N/A</v>
      </c>
    </row>
    <row r="10" spans="1:16" x14ac:dyDescent="0.2">
      <c r="A10" s="3">
        <v>111</v>
      </c>
      <c r="B10" s="3" t="s">
        <v>542</v>
      </c>
      <c r="C10" s="3"/>
      <c r="D10" s="3" t="s">
        <v>543</v>
      </c>
      <c r="E10" s="3"/>
      <c r="F10" s="3" t="s">
        <v>544</v>
      </c>
      <c r="G10" s="3" t="s">
        <v>512</v>
      </c>
      <c r="H10" s="3" t="e">
        <v>#N/A</v>
      </c>
      <c r="I10" s="3" t="e">
        <v>#N/A</v>
      </c>
      <c r="J10" s="3" t="e">
        <v>#N/A</v>
      </c>
      <c r="K10" s="3" t="e">
        <v>#N/A</v>
      </c>
      <c r="L10" s="3" t="e">
        <v>#N/A</v>
      </c>
      <c r="M10" t="e">
        <v>#N/A</v>
      </c>
      <c r="O10" s="3" t="e">
        <v>#N/A</v>
      </c>
      <c r="P10" t="e">
        <v>#N/A</v>
      </c>
    </row>
    <row r="11" spans="1:16" x14ac:dyDescent="0.2">
      <c r="A11" s="3">
        <v>119</v>
      </c>
      <c r="B11" s="3" t="s">
        <v>545</v>
      </c>
      <c r="C11" s="3"/>
      <c r="D11" s="3" t="s">
        <v>546</v>
      </c>
      <c r="E11" s="3" t="s">
        <v>547</v>
      </c>
      <c r="F11" s="3" t="s">
        <v>548</v>
      </c>
      <c r="G11" s="3" t="s">
        <v>512</v>
      </c>
      <c r="H11" s="3" t="e">
        <v>#N/A</v>
      </c>
      <c r="I11" s="3" t="e">
        <v>#N/A</v>
      </c>
      <c r="J11" s="3" t="e">
        <v>#N/A</v>
      </c>
      <c r="K11" s="3" t="e">
        <v>#N/A</v>
      </c>
      <c r="L11" s="3" t="e">
        <v>#N/A</v>
      </c>
      <c r="M11" t="e">
        <v>#N/A</v>
      </c>
      <c r="N11" t="s">
        <v>209</v>
      </c>
      <c r="O11" s="3" t="e">
        <v>#N/A</v>
      </c>
      <c r="P11" t="e">
        <v>#N/A</v>
      </c>
    </row>
    <row r="12" spans="1:16" x14ac:dyDescent="0.2">
      <c r="A12" s="3">
        <v>140</v>
      </c>
      <c r="B12" s="3" t="s">
        <v>549</v>
      </c>
      <c r="C12" s="3"/>
      <c r="D12" s="3" t="s">
        <v>550</v>
      </c>
      <c r="E12" s="3"/>
      <c r="F12" s="3" t="s">
        <v>551</v>
      </c>
      <c r="G12" s="3" t="s">
        <v>512</v>
      </c>
      <c r="H12" s="3" t="e">
        <v>#N/A</v>
      </c>
      <c r="I12" s="3" t="e">
        <v>#N/A</v>
      </c>
      <c r="J12" s="3" t="e">
        <v>#N/A</v>
      </c>
      <c r="K12" s="3" t="s">
        <v>23</v>
      </c>
      <c r="L12">
        <v>100</v>
      </c>
      <c r="M12" t="e">
        <v>#N/A</v>
      </c>
      <c r="N12" t="s">
        <v>23</v>
      </c>
      <c r="O12" s="3" t="e">
        <v>#N/A</v>
      </c>
      <c r="P12" t="e">
        <v>#N/A</v>
      </c>
    </row>
    <row r="13" spans="1:16" x14ac:dyDescent="0.2">
      <c r="A13" s="3">
        <v>161</v>
      </c>
      <c r="B13" s="3" t="s">
        <v>552</v>
      </c>
      <c r="C13" s="3"/>
      <c r="D13" s="3" t="s">
        <v>553</v>
      </c>
      <c r="E13" s="3" t="s">
        <v>554</v>
      </c>
      <c r="F13" s="3" t="s">
        <v>555</v>
      </c>
      <c r="G13" s="3" t="s">
        <v>512</v>
      </c>
      <c r="H13" s="3" t="e">
        <v>#N/A</v>
      </c>
      <c r="I13" s="3" t="e">
        <v>#N/A</v>
      </c>
      <c r="J13" s="3" t="e">
        <v>#N/A</v>
      </c>
      <c r="K13" s="3" t="e">
        <v>#N/A</v>
      </c>
      <c r="L13" s="3" t="e">
        <v>#N/A</v>
      </c>
      <c r="M13" t="e">
        <v>#N/A</v>
      </c>
      <c r="N13" t="s">
        <v>23</v>
      </c>
      <c r="O13" s="3" t="e">
        <v>#N/A</v>
      </c>
      <c r="P13" t="e">
        <v>#N/A</v>
      </c>
    </row>
    <row r="14" spans="1:16" x14ac:dyDescent="0.2">
      <c r="A14" s="3">
        <v>175</v>
      </c>
      <c r="B14" s="3" t="s">
        <v>556</v>
      </c>
      <c r="C14" s="3"/>
      <c r="D14" s="3" t="s">
        <v>557</v>
      </c>
      <c r="E14" s="3"/>
      <c r="F14" s="3" t="s">
        <v>558</v>
      </c>
      <c r="G14" s="3" t="s">
        <v>512</v>
      </c>
      <c r="H14" s="3" t="e">
        <v>#N/A</v>
      </c>
      <c r="I14" s="3" t="e">
        <v>#N/A</v>
      </c>
      <c r="J14" s="3" t="e">
        <v>#N/A</v>
      </c>
      <c r="K14" s="3" t="e">
        <v>#N/A</v>
      </c>
      <c r="L14" s="3" t="e">
        <v>#N/A</v>
      </c>
      <c r="M14" s="3" t="e">
        <v>#N/A</v>
      </c>
      <c r="N14" t="s">
        <v>209</v>
      </c>
      <c r="O14" s="3" t="e">
        <v>#N/A</v>
      </c>
      <c r="P14" t="e">
        <v>#N/A</v>
      </c>
    </row>
    <row r="15" spans="1:16" x14ac:dyDescent="0.2">
      <c r="A15" s="3">
        <v>194</v>
      </c>
      <c r="B15" s="3" t="s">
        <v>559</v>
      </c>
      <c r="C15" s="3"/>
      <c r="D15" s="3" t="s">
        <v>639</v>
      </c>
      <c r="E15" s="3"/>
      <c r="F15" s="3" t="s">
        <v>560</v>
      </c>
      <c r="G15" s="3" t="s">
        <v>512</v>
      </c>
      <c r="H15" s="3" t="e">
        <v>#N/A</v>
      </c>
      <c r="I15" s="3" t="e">
        <v>#N/A</v>
      </c>
      <c r="J15" s="3" t="e">
        <v>#N/A</v>
      </c>
      <c r="K15" s="3" t="e">
        <v>#N/A</v>
      </c>
      <c r="L15" s="3" t="e">
        <v>#N/A</v>
      </c>
      <c r="M15" s="3" t="e">
        <v>#N/A</v>
      </c>
      <c r="O15" s="3" t="e">
        <v>#N/A</v>
      </c>
      <c r="P15" t="e">
        <v>#N/A</v>
      </c>
    </row>
    <row r="16" spans="1:16" x14ac:dyDescent="0.2">
      <c r="A16" s="3">
        <v>253</v>
      </c>
      <c r="B16" s="3" t="s">
        <v>561</v>
      </c>
      <c r="C16" s="3"/>
      <c r="D16" s="3" t="s">
        <v>562</v>
      </c>
      <c r="E16" s="3"/>
      <c r="F16" s="3" t="s">
        <v>563</v>
      </c>
      <c r="G16" s="3" t="s">
        <v>512</v>
      </c>
      <c r="H16" s="3" t="e">
        <v>#N/A</v>
      </c>
      <c r="I16" s="3" t="e">
        <v>#N/A</v>
      </c>
      <c r="J16" s="3" t="e">
        <v>#N/A</v>
      </c>
      <c r="K16" s="3" t="e">
        <v>#N/A</v>
      </c>
      <c r="L16" s="3" t="e">
        <v>#N/A</v>
      </c>
      <c r="M16" t="e">
        <v>#N/A</v>
      </c>
      <c r="N16" t="s">
        <v>23</v>
      </c>
      <c r="O16" s="3" t="e">
        <v>#N/A</v>
      </c>
      <c r="P16" t="e">
        <v>#N/A</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virus_covid</vt:lpstr>
      <vt:lpstr>microbes</vt:lpstr>
      <vt:lpstr>simulation</vt:lpstr>
      <vt:lpstr>invertebrate</vt:lpstr>
      <vt:lpstr>bacteria</vt:lpstr>
      <vt:lpstr>virus_notcovid</vt:lpstr>
      <vt:lpstr>vertebrate</vt:lpstr>
      <vt:lpstr>methods</vt:lpstr>
      <vt:lpstr>reviews</vt:lpstr>
      <vt:lpstr>Misc</vt:lpstr>
      <vt:lpstr>Metagenomics</vt:lpstr>
      <vt:lpstr>Relevant_notinsearch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 Jackson (Student)</dc:creator>
  <cp:lastModifiedBy>Jackson, Danny - (dannyjackson)</cp:lastModifiedBy>
  <dcterms:created xsi:type="dcterms:W3CDTF">2024-08-07T22:21:56Z</dcterms:created>
  <dcterms:modified xsi:type="dcterms:W3CDTF">2025-08-29T15:44:05Z</dcterms:modified>
</cp:coreProperties>
</file>