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dannyjimenez/Desktop/Machine Learning/project/"/>
    </mc:Choice>
  </mc:AlternateContent>
  <xr:revisionPtr revIDLastSave="0" documentId="13_ncr:1_{DAD041FC-E395-CB46-862B-15F24B6B6E55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QB Actual" sheetId="1" r:id="rId1"/>
    <sheet name="RB Actual" sheetId="2" r:id="rId2"/>
    <sheet name="WR Actual" sheetId="3" r:id="rId3"/>
    <sheet name="TE Actual" sheetId="4" r:id="rId4"/>
    <sheet name="QB Proj" sheetId="5" r:id="rId5"/>
    <sheet name="RB Proj" sheetId="6" r:id="rId6"/>
    <sheet name="WR Proj" sheetId="7" r:id="rId7"/>
    <sheet name="TE Proj" sheetId="8" r:id="rId8"/>
  </sheets>
  <definedNames>
    <definedName name="_xlnm._FilterDatabase" localSheetId="0" hidden="1">'QB Actual'!$A$1:$S$84</definedName>
    <definedName name="_xlnm._FilterDatabase" localSheetId="1" hidden="1">'RB Actual'!$A$1:$R$178</definedName>
    <definedName name="_xlnm._FilterDatabase" localSheetId="3" hidden="1">'TE Actual'!$A$1:$O$374</definedName>
    <definedName name="_xlnm._FilterDatabase" localSheetId="2" hidden="1">'WR Actual'!$A$1:$R$244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4" i="1" l="1" a="1"/>
  <c r="Z4" i="1" s="1"/>
  <c r="AA4" i="1" a="1"/>
  <c r="AA4" i="1" s="1"/>
  <c r="AA5" i="1" s="1" a="1"/>
  <c r="AA5" i="1" s="1"/>
  <c r="Y2" i="1"/>
  <c r="Y2" i="4"/>
  <c r="Y2" i="3"/>
  <c r="Y2" i="2"/>
  <c r="AP113" i="2" a="1"/>
  <c r="AP113" i="2" s="1"/>
  <c r="AP122" i="2" a="1"/>
  <c r="AP122" i="2" s="1"/>
  <c r="AO113" i="2"/>
  <c r="AO122" i="2"/>
  <c r="Y10" i="1"/>
  <c r="Y10" i="2"/>
  <c r="Y10" i="4"/>
  <c r="N6" i="4"/>
  <c r="N2" i="4"/>
  <c r="Z7" i="4" s="1" a="1"/>
  <c r="Z7" i="4" s="1"/>
  <c r="N4" i="4"/>
  <c r="N12" i="4"/>
  <c r="N9" i="4"/>
  <c r="N36" i="4"/>
  <c r="N17" i="4"/>
  <c r="N29" i="4"/>
  <c r="N34" i="4"/>
  <c r="N13" i="4"/>
  <c r="N3" i="4"/>
  <c r="N8" i="4"/>
  <c r="N22" i="4"/>
  <c r="N7" i="4"/>
  <c r="N18" i="4"/>
  <c r="N47" i="4"/>
  <c r="N30" i="4"/>
  <c r="N37" i="4"/>
  <c r="N25" i="4"/>
  <c r="N26" i="4"/>
  <c r="N11" i="4"/>
  <c r="N19" i="4"/>
  <c r="N5" i="4"/>
  <c r="N16" i="4"/>
  <c r="N14" i="4"/>
  <c r="N44" i="4"/>
  <c r="O44" i="4" s="1"/>
  <c r="N60" i="4"/>
  <c r="N10" i="4"/>
  <c r="N33" i="4"/>
  <c r="O33" i="4" s="1"/>
  <c r="N40" i="4"/>
  <c r="N39" i="4"/>
  <c r="N21" i="4"/>
  <c r="N80" i="4"/>
  <c r="N32" i="4"/>
  <c r="O32" i="4" s="1"/>
  <c r="N42" i="4"/>
  <c r="N59" i="4"/>
  <c r="N38" i="4"/>
  <c r="N58" i="4"/>
  <c r="N51" i="4"/>
  <c r="N31" i="4"/>
  <c r="N66" i="4"/>
  <c r="N28" i="4"/>
  <c r="O28" i="4" s="1"/>
  <c r="N56" i="4"/>
  <c r="N64" i="4"/>
  <c r="N89" i="4"/>
  <c r="N106" i="4"/>
  <c r="N63" i="4"/>
  <c r="N108" i="4"/>
  <c r="O108" i="4" s="1"/>
  <c r="N55" i="4"/>
  <c r="N27" i="4"/>
  <c r="O27" i="4" s="1"/>
  <c r="N46" i="4"/>
  <c r="O46" i="4" s="1"/>
  <c r="N24" i="4"/>
  <c r="N43" i="4"/>
  <c r="N35" i="4"/>
  <c r="N97" i="4"/>
  <c r="N70" i="4"/>
  <c r="N93" i="4"/>
  <c r="O93" i="4" s="1"/>
  <c r="N87" i="4"/>
  <c r="O87" i="4" s="1"/>
  <c r="N41" i="4"/>
  <c r="N71" i="4"/>
  <c r="N111" i="4"/>
  <c r="N65" i="4"/>
  <c r="N100" i="4"/>
  <c r="O100" i="4" s="1"/>
  <c r="N141" i="4"/>
  <c r="O141" i="4" s="1"/>
  <c r="N23" i="4"/>
  <c r="N74" i="4"/>
  <c r="O74" i="4" s="1"/>
  <c r="N79" i="4"/>
  <c r="N92" i="4"/>
  <c r="N69" i="4"/>
  <c r="N49" i="4"/>
  <c r="N54" i="4"/>
  <c r="N91" i="4"/>
  <c r="O91" i="4" s="1"/>
  <c r="N101" i="4"/>
  <c r="N45" i="4"/>
  <c r="O45" i="4" s="1"/>
  <c r="N48" i="4"/>
  <c r="N67" i="4"/>
  <c r="N50" i="4"/>
  <c r="N96" i="4"/>
  <c r="N98" i="4"/>
  <c r="N72" i="4"/>
  <c r="O72" i="4" s="1"/>
  <c r="N82" i="4"/>
  <c r="O82" i="4" s="1"/>
  <c r="N90" i="4"/>
  <c r="O90" i="4" s="1"/>
  <c r="N68" i="4"/>
  <c r="N53" i="4"/>
  <c r="N83" i="4"/>
  <c r="N76" i="4"/>
  <c r="N57" i="4"/>
  <c r="N61" i="4"/>
  <c r="O61" i="4" s="1"/>
  <c r="N95" i="4"/>
  <c r="N112" i="4"/>
  <c r="O112" i="4" s="1"/>
  <c r="N73" i="4"/>
  <c r="N88" i="4"/>
  <c r="N15" i="4"/>
  <c r="O15" i="4" s="1"/>
  <c r="N109" i="4"/>
  <c r="O109" i="4" s="1"/>
  <c r="N85" i="4"/>
  <c r="O85" i="4" s="1"/>
  <c r="N62" i="4"/>
  <c r="O62" i="4" s="1"/>
  <c r="N105" i="4"/>
  <c r="N117" i="4"/>
  <c r="O117" i="4" s="1"/>
  <c r="N114" i="4"/>
  <c r="N99" i="4"/>
  <c r="N121" i="4"/>
  <c r="O121" i="4" s="1"/>
  <c r="N84" i="4"/>
  <c r="N94" i="4"/>
  <c r="N140" i="4"/>
  <c r="O140" i="4" s="1"/>
  <c r="N102" i="4"/>
  <c r="N139" i="4"/>
  <c r="O139" i="4" s="1"/>
  <c r="N123" i="4"/>
  <c r="N78" i="4"/>
  <c r="N127" i="4"/>
  <c r="O127" i="4" s="1"/>
  <c r="N131" i="4"/>
  <c r="O131" i="4" s="1"/>
  <c r="N126" i="4"/>
  <c r="N125" i="4"/>
  <c r="O125" i="4" s="1"/>
  <c r="N119" i="4"/>
  <c r="O119" i="4" s="1"/>
  <c r="N129" i="4"/>
  <c r="O129" i="4" s="1"/>
  <c r="N138" i="4"/>
  <c r="N107" i="4"/>
  <c r="N116" i="4"/>
  <c r="N134" i="4"/>
  <c r="O134" i="4" s="1"/>
  <c r="N103" i="4"/>
  <c r="O103" i="4" s="1"/>
  <c r="N118" i="4"/>
  <c r="O118" i="4" s="1"/>
  <c r="N135" i="4"/>
  <c r="O135" i="4" s="1"/>
  <c r="N136" i="4"/>
  <c r="O136" i="4" s="1"/>
  <c r="N86" i="4"/>
  <c r="O86" i="4" s="1"/>
  <c r="N113" i="4"/>
  <c r="N75" i="4"/>
  <c r="N133" i="4"/>
  <c r="O133" i="4" s="1"/>
  <c r="N122" i="4"/>
  <c r="O122" i="4" s="1"/>
  <c r="N81" i="4"/>
  <c r="O81" i="4" s="1"/>
  <c r="N77" i="4"/>
  <c r="O77" i="4" s="1"/>
  <c r="N132" i="4"/>
  <c r="O132" i="4" s="1"/>
  <c r="N137" i="4"/>
  <c r="O137" i="4" s="1"/>
  <c r="N110" i="4"/>
  <c r="N130" i="4"/>
  <c r="O130" i="4" s="1"/>
  <c r="N115" i="4"/>
  <c r="O115" i="4" s="1"/>
  <c r="N124" i="4"/>
  <c r="O124" i="4" s="1"/>
  <c r="N120" i="4"/>
  <c r="O120" i="4" s="1"/>
  <c r="N104" i="4"/>
  <c r="O104" i="4" s="1"/>
  <c r="N128" i="4"/>
  <c r="O128" i="4" s="1"/>
  <c r="N52" i="4"/>
  <c r="O52" i="4" s="1"/>
  <c r="N20" i="4"/>
  <c r="O20" i="4" s="1"/>
  <c r="O110" i="4"/>
  <c r="O75" i="4"/>
  <c r="O113" i="4"/>
  <c r="O116" i="4"/>
  <c r="O107" i="4"/>
  <c r="O138" i="4"/>
  <c r="O126" i="4"/>
  <c r="O78" i="4"/>
  <c r="O123" i="4"/>
  <c r="O102" i="4"/>
  <c r="O94" i="4"/>
  <c r="O84" i="4"/>
  <c r="O99" i="4"/>
  <c r="O114" i="4"/>
  <c r="O105" i="4"/>
  <c r="O88" i="4"/>
  <c r="O73" i="4"/>
  <c r="O95" i="4"/>
  <c r="O57" i="4"/>
  <c r="O76" i="4"/>
  <c r="O83" i="4"/>
  <c r="O53" i="4"/>
  <c r="O68" i="4"/>
  <c r="O98" i="4"/>
  <c r="O96" i="4"/>
  <c r="O50" i="4"/>
  <c r="O67" i="4"/>
  <c r="O48" i="4"/>
  <c r="O101" i="4"/>
  <c r="O54" i="4"/>
  <c r="O49" i="4"/>
  <c r="O69" i="4"/>
  <c r="O92" i="4"/>
  <c r="O79" i="4"/>
  <c r="O23" i="4"/>
  <c r="O65" i="4"/>
  <c r="O111" i="4"/>
  <c r="O71" i="4"/>
  <c r="O41" i="4"/>
  <c r="O70" i="4"/>
  <c r="O97" i="4"/>
  <c r="O35" i="4"/>
  <c r="O43" i="4"/>
  <c r="O24" i="4"/>
  <c r="O55" i="4"/>
  <c r="O63" i="4"/>
  <c r="O106" i="4"/>
  <c r="O89" i="4"/>
  <c r="O64" i="4"/>
  <c r="O56" i="4"/>
  <c r="O66" i="4"/>
  <c r="O31" i="4"/>
  <c r="O51" i="4"/>
  <c r="O58" i="4"/>
  <c r="O38" i="4"/>
  <c r="O59" i="4"/>
  <c r="O42" i="4"/>
  <c r="O80" i="4"/>
  <c r="O21" i="4"/>
  <c r="O39" i="4"/>
  <c r="O40" i="4"/>
  <c r="O10" i="4"/>
  <c r="O60" i="4"/>
  <c r="O14" i="4"/>
  <c r="O16" i="4"/>
  <c r="O5" i="4"/>
  <c r="O19" i="4"/>
  <c r="O11" i="4"/>
  <c r="O26" i="4"/>
  <c r="O25" i="4"/>
  <c r="O37" i="4"/>
  <c r="O30" i="4"/>
  <c r="O47" i="4"/>
  <c r="O18" i="4"/>
  <c r="O7" i="4"/>
  <c r="O22" i="4"/>
  <c r="O8" i="4"/>
  <c r="O3" i="4"/>
  <c r="O13" i="4"/>
  <c r="O34" i="4"/>
  <c r="O29" i="4"/>
  <c r="O17" i="4"/>
  <c r="O36" i="4"/>
  <c r="O9" i="4"/>
  <c r="O12" i="4"/>
  <c r="O4" i="4"/>
  <c r="O2" i="4"/>
  <c r="O6" i="4"/>
  <c r="Y10" i="3"/>
  <c r="Q72" i="3"/>
  <c r="R72" i="3" s="1"/>
  <c r="Q235" i="3"/>
  <c r="R235" i="3" s="1"/>
  <c r="Q11" i="3"/>
  <c r="R11" i="3" s="1"/>
  <c r="Q170" i="3"/>
  <c r="R170" i="3" s="1"/>
  <c r="Q186" i="3"/>
  <c r="R186" i="3" s="1"/>
  <c r="Q2" i="3"/>
  <c r="R2" i="3" s="1"/>
  <c r="Q59" i="3"/>
  <c r="R59" i="3" s="1"/>
  <c r="Q179" i="3"/>
  <c r="R179" i="3" s="1"/>
  <c r="Q20" i="3"/>
  <c r="R20" i="3" s="1"/>
  <c r="Q139" i="3"/>
  <c r="R139" i="3" s="1"/>
  <c r="Q209" i="3"/>
  <c r="R209" i="3" s="1"/>
  <c r="Q97" i="3"/>
  <c r="R97" i="3" s="1"/>
  <c r="Q52" i="3"/>
  <c r="R52" i="3" s="1"/>
  <c r="Q74" i="3"/>
  <c r="R74" i="3" s="1"/>
  <c r="Q9" i="3"/>
  <c r="R9" i="3" s="1"/>
  <c r="Q27" i="3"/>
  <c r="R27" i="3" s="1"/>
  <c r="Q116" i="3"/>
  <c r="R116" i="3" s="1"/>
  <c r="Q122" i="3"/>
  <c r="R122" i="3" s="1"/>
  <c r="Q57" i="3"/>
  <c r="R57" i="3" s="1"/>
  <c r="Q102" i="3"/>
  <c r="R102" i="3" s="1"/>
  <c r="Q68" i="3"/>
  <c r="R68" i="3" s="1"/>
  <c r="Q89" i="3"/>
  <c r="R89" i="3" s="1"/>
  <c r="Q37" i="3"/>
  <c r="R37" i="3" s="1"/>
  <c r="Q167" i="3"/>
  <c r="R167" i="3" s="1"/>
  <c r="Q128" i="3"/>
  <c r="R128" i="3" s="1"/>
  <c r="Q191" i="3"/>
  <c r="R191" i="3" s="1"/>
  <c r="Q44" i="3"/>
  <c r="R44" i="3" s="1"/>
  <c r="Q217" i="3"/>
  <c r="R217" i="3" s="1"/>
  <c r="Q243" i="3"/>
  <c r="R243" i="3" s="1"/>
  <c r="Q4" i="3"/>
  <c r="R4" i="3" s="1"/>
  <c r="Q117" i="3"/>
  <c r="R117" i="3" s="1"/>
  <c r="Q35" i="3"/>
  <c r="R35" i="3" s="1"/>
  <c r="Q232" i="3"/>
  <c r="R232" i="3" s="1"/>
  <c r="Q19" i="3"/>
  <c r="R19" i="3" s="1"/>
  <c r="Q212" i="3"/>
  <c r="R212" i="3" s="1"/>
  <c r="Q88" i="3"/>
  <c r="R88" i="3" s="1"/>
  <c r="Q87" i="3"/>
  <c r="R87" i="3" s="1"/>
  <c r="Q199" i="3"/>
  <c r="R199" i="3" s="1"/>
  <c r="Q192" i="3"/>
  <c r="R192" i="3" s="1"/>
  <c r="Q43" i="3"/>
  <c r="R43" i="3" s="1"/>
  <c r="Q77" i="3"/>
  <c r="R77" i="3" s="1"/>
  <c r="Q70" i="3"/>
  <c r="R70" i="3" s="1"/>
  <c r="Q50" i="3"/>
  <c r="R50" i="3" s="1"/>
  <c r="Q214" i="3"/>
  <c r="R214" i="3" s="1"/>
  <c r="Q45" i="3"/>
  <c r="R45" i="3" s="1"/>
  <c r="Q38" i="3"/>
  <c r="R38" i="3" s="1"/>
  <c r="Q123" i="3"/>
  <c r="R123" i="3" s="1"/>
  <c r="Q124" i="3"/>
  <c r="R124" i="3" s="1"/>
  <c r="Q118" i="3"/>
  <c r="R118" i="3" s="1"/>
  <c r="Q115" i="3"/>
  <c r="R115" i="3" s="1"/>
  <c r="Q158" i="3"/>
  <c r="R158" i="3" s="1"/>
  <c r="Q71" i="3"/>
  <c r="R71" i="3" s="1"/>
  <c r="Q76" i="3"/>
  <c r="R76" i="3" s="1"/>
  <c r="Q230" i="3"/>
  <c r="R230" i="3" s="1"/>
  <c r="Q169" i="3"/>
  <c r="R169" i="3" s="1"/>
  <c r="Q100" i="3"/>
  <c r="R100" i="3" s="1"/>
  <c r="Q143" i="3"/>
  <c r="R143" i="3" s="1"/>
  <c r="Q227" i="3"/>
  <c r="R227" i="3" s="1"/>
  <c r="Q181" i="3"/>
  <c r="R181" i="3" s="1"/>
  <c r="Q82" i="3"/>
  <c r="R82" i="3" s="1"/>
  <c r="Q238" i="3"/>
  <c r="R238" i="3" s="1"/>
  <c r="Q39" i="3"/>
  <c r="R39" i="3" s="1"/>
  <c r="Q132" i="3"/>
  <c r="R132" i="3" s="1"/>
  <c r="Q180" i="3"/>
  <c r="R180" i="3" s="1"/>
  <c r="Q125" i="3"/>
  <c r="R125" i="3" s="1"/>
  <c r="Q200" i="3"/>
  <c r="R200" i="3" s="1"/>
  <c r="Q141" i="3"/>
  <c r="R141" i="3" s="1"/>
  <c r="Q5" i="3"/>
  <c r="R5" i="3" s="1"/>
  <c r="Q177" i="3"/>
  <c r="R177" i="3" s="1"/>
  <c r="Q134" i="3"/>
  <c r="R134" i="3" s="1"/>
  <c r="Q129" i="3"/>
  <c r="R129" i="3" s="1"/>
  <c r="Q60" i="3"/>
  <c r="R60" i="3" s="1"/>
  <c r="Q61" i="3"/>
  <c r="R61" i="3" s="1"/>
  <c r="Q224" i="3"/>
  <c r="R224" i="3" s="1"/>
  <c r="Q178" i="3"/>
  <c r="R178" i="3" s="1"/>
  <c r="Q187" i="3"/>
  <c r="R187" i="3" s="1"/>
  <c r="Q111" i="3"/>
  <c r="R111" i="3" s="1"/>
  <c r="Q166" i="3"/>
  <c r="R166" i="3" s="1"/>
  <c r="Q21" i="3"/>
  <c r="R21" i="3" s="1"/>
  <c r="Q219" i="3"/>
  <c r="R219" i="3" s="1"/>
  <c r="Q168" i="3"/>
  <c r="R168" i="3" s="1"/>
  <c r="Q161" i="3"/>
  <c r="R161" i="3" s="1"/>
  <c r="Q3" i="3"/>
  <c r="R3" i="3" s="1"/>
  <c r="Q198" i="3"/>
  <c r="R198" i="3" s="1"/>
  <c r="Q51" i="3"/>
  <c r="R51" i="3" s="1"/>
  <c r="Q135" i="3"/>
  <c r="R135" i="3" s="1"/>
  <c r="Q29" i="3"/>
  <c r="R29" i="3" s="1"/>
  <c r="Q36" i="3"/>
  <c r="R36" i="3" s="1"/>
  <c r="Q193" i="3"/>
  <c r="R193" i="3" s="1"/>
  <c r="Q244" i="3"/>
  <c r="R244" i="3" s="1"/>
  <c r="Q121" i="3"/>
  <c r="R121" i="3" s="1"/>
  <c r="Q90" i="3"/>
  <c r="R90" i="3" s="1"/>
  <c r="Q95" i="3"/>
  <c r="R95" i="3" s="1"/>
  <c r="Q64" i="3"/>
  <c r="R64" i="3" s="1"/>
  <c r="Q101" i="3"/>
  <c r="R101" i="3" s="1"/>
  <c r="Q240" i="3"/>
  <c r="R240" i="3" s="1"/>
  <c r="Q223" i="3"/>
  <c r="R223" i="3" s="1"/>
  <c r="Q22" i="3"/>
  <c r="R22" i="3" s="1"/>
  <c r="Q108" i="3"/>
  <c r="R108" i="3" s="1"/>
  <c r="Q7" i="3"/>
  <c r="R7" i="3" s="1"/>
  <c r="Q107" i="3"/>
  <c r="R107" i="3" s="1"/>
  <c r="Q26" i="3"/>
  <c r="R26" i="3" s="1"/>
  <c r="Q13" i="3"/>
  <c r="R13" i="3" s="1"/>
  <c r="Q157" i="3"/>
  <c r="R157" i="3" s="1"/>
  <c r="Q53" i="3"/>
  <c r="R53" i="3" s="1"/>
  <c r="Q150" i="3"/>
  <c r="R150" i="3" s="1"/>
  <c r="Q114" i="3"/>
  <c r="R114" i="3" s="1"/>
  <c r="Q207" i="3"/>
  <c r="R207" i="3" s="1"/>
  <c r="Q126" i="3"/>
  <c r="R126" i="3" s="1"/>
  <c r="Q23" i="3"/>
  <c r="R23" i="3" s="1"/>
  <c r="Q172" i="3"/>
  <c r="R172" i="3" s="1"/>
  <c r="Q18" i="3"/>
  <c r="R18" i="3" s="1"/>
  <c r="Q6" i="3"/>
  <c r="R6" i="3" s="1"/>
  <c r="Q204" i="3"/>
  <c r="R204" i="3" s="1"/>
  <c r="Q8" i="3"/>
  <c r="R8" i="3" s="1"/>
  <c r="Q182" i="3"/>
  <c r="R182" i="3" s="1"/>
  <c r="Q109" i="3"/>
  <c r="R109" i="3" s="1"/>
  <c r="Q133" i="3"/>
  <c r="R133" i="3" s="1"/>
  <c r="Q201" i="3"/>
  <c r="R201" i="3" s="1"/>
  <c r="Q62" i="3"/>
  <c r="R62" i="3" s="1"/>
  <c r="Q153" i="3"/>
  <c r="R153" i="3" s="1"/>
  <c r="Q127" i="3"/>
  <c r="R127" i="3" s="1"/>
  <c r="Q93" i="3"/>
  <c r="R93" i="3" s="1"/>
  <c r="Q225" i="3"/>
  <c r="R225" i="3" s="1"/>
  <c r="Q92" i="3"/>
  <c r="R92" i="3" s="1"/>
  <c r="Q78" i="3"/>
  <c r="R78" i="3" s="1"/>
  <c r="Q142" i="3"/>
  <c r="R142" i="3" s="1"/>
  <c r="Q28" i="3"/>
  <c r="R28" i="3" s="1"/>
  <c r="Q183" i="3"/>
  <c r="R183" i="3" s="1"/>
  <c r="Q106" i="3"/>
  <c r="R106" i="3" s="1"/>
  <c r="Q63" i="3"/>
  <c r="R63" i="3" s="1"/>
  <c r="Q236" i="3"/>
  <c r="R236" i="3" s="1"/>
  <c r="Q112" i="3"/>
  <c r="R112" i="3" s="1"/>
  <c r="Q188" i="3"/>
  <c r="R188" i="3" s="1"/>
  <c r="Q197" i="3"/>
  <c r="R197" i="3" s="1"/>
  <c r="Q154" i="3"/>
  <c r="R154" i="3" s="1"/>
  <c r="Q233" i="3"/>
  <c r="R233" i="3" s="1"/>
  <c r="Q196" i="3"/>
  <c r="R196" i="3" s="1"/>
  <c r="Q65" i="3"/>
  <c r="R65" i="3" s="1"/>
  <c r="Q194" i="3"/>
  <c r="R194" i="3" s="1"/>
  <c r="Q119" i="3"/>
  <c r="R119" i="3" s="1"/>
  <c r="Q75" i="3"/>
  <c r="R75" i="3" s="1"/>
  <c r="Q147" i="3"/>
  <c r="R147" i="3" s="1"/>
  <c r="Q104" i="3"/>
  <c r="R104" i="3" s="1"/>
  <c r="Q54" i="3"/>
  <c r="R54" i="3" s="1"/>
  <c r="Q221" i="3"/>
  <c r="R221" i="3" s="1"/>
  <c r="Q32" i="3"/>
  <c r="R32" i="3" s="1"/>
  <c r="Q241" i="3"/>
  <c r="R241" i="3" s="1"/>
  <c r="Q31" i="3"/>
  <c r="R31" i="3" s="1"/>
  <c r="Q215" i="3"/>
  <c r="R215" i="3" s="1"/>
  <c r="Q25" i="3"/>
  <c r="R25" i="3" s="1"/>
  <c r="Q17" i="3"/>
  <c r="R17" i="3" s="1"/>
  <c r="Q234" i="3"/>
  <c r="R234" i="3" s="1"/>
  <c r="Q152" i="3"/>
  <c r="R152" i="3" s="1"/>
  <c r="Q113" i="3"/>
  <c r="R113" i="3" s="1"/>
  <c r="Q190" i="3"/>
  <c r="R190" i="3" s="1"/>
  <c r="Q46" i="3"/>
  <c r="R46" i="3" s="1"/>
  <c r="Q149" i="3"/>
  <c r="R149" i="3" s="1"/>
  <c r="Q164" i="3"/>
  <c r="R164" i="3" s="1"/>
  <c r="Q184" i="3"/>
  <c r="R184" i="3" s="1"/>
  <c r="Q159" i="3"/>
  <c r="R159" i="3" s="1"/>
  <c r="Q140" i="3"/>
  <c r="R140" i="3" s="1"/>
  <c r="Q210" i="3"/>
  <c r="R210" i="3" s="1"/>
  <c r="Q195" i="3"/>
  <c r="R195" i="3" s="1"/>
  <c r="Q218" i="3"/>
  <c r="R218" i="3" s="1"/>
  <c r="Q203" i="3"/>
  <c r="R203" i="3" s="1"/>
  <c r="Q34" i="3"/>
  <c r="R34" i="3" s="1"/>
  <c r="Q206" i="3"/>
  <c r="R206" i="3" s="1"/>
  <c r="Q231" i="3"/>
  <c r="R231" i="3" s="1"/>
  <c r="Q237" i="3"/>
  <c r="R237" i="3" s="1"/>
  <c r="Q229" i="3"/>
  <c r="R229" i="3" s="1"/>
  <c r="Q103" i="3"/>
  <c r="R103" i="3" s="1"/>
  <c r="Q56" i="3"/>
  <c r="R56" i="3" s="1"/>
  <c r="Q189" i="3"/>
  <c r="R189" i="3" s="1"/>
  <c r="Q96" i="3"/>
  <c r="R96" i="3" s="1"/>
  <c r="Q83" i="3"/>
  <c r="R83" i="3" s="1"/>
  <c r="Q228" i="3"/>
  <c r="R228" i="3" s="1"/>
  <c r="Q130" i="3"/>
  <c r="R130" i="3" s="1"/>
  <c r="Q171" i="3"/>
  <c r="R171" i="3" s="1"/>
  <c r="Q81" i="3"/>
  <c r="R81" i="3" s="1"/>
  <c r="Q24" i="3"/>
  <c r="R24" i="3" s="1"/>
  <c r="Q138" i="3"/>
  <c r="R138" i="3" s="1"/>
  <c r="Q66" i="3"/>
  <c r="R66" i="3" s="1"/>
  <c r="Q226" i="3"/>
  <c r="R226" i="3" s="1"/>
  <c r="Q105" i="3"/>
  <c r="R105" i="3" s="1"/>
  <c r="Q211" i="3"/>
  <c r="R211" i="3" s="1"/>
  <c r="Q136" i="3"/>
  <c r="R136" i="3" s="1"/>
  <c r="Q173" i="3"/>
  <c r="R173" i="3" s="1"/>
  <c r="Q84" i="3"/>
  <c r="R84" i="3" s="1"/>
  <c r="Q160" i="3"/>
  <c r="R160" i="3" s="1"/>
  <c r="Q91" i="3"/>
  <c r="R91" i="3" s="1"/>
  <c r="Q242" i="3"/>
  <c r="R242" i="3" s="1"/>
  <c r="Q148" i="3"/>
  <c r="R148" i="3" s="1"/>
  <c r="Q58" i="3"/>
  <c r="R58" i="3" s="1"/>
  <c r="Q41" i="3"/>
  <c r="R41" i="3" s="1"/>
  <c r="Q162" i="3"/>
  <c r="R162" i="3" s="1"/>
  <c r="Q239" i="3"/>
  <c r="R239" i="3" s="1"/>
  <c r="Q155" i="3"/>
  <c r="R155" i="3" s="1"/>
  <c r="Q40" i="3"/>
  <c r="R40" i="3" s="1"/>
  <c r="Q16" i="3"/>
  <c r="R16" i="3" s="1"/>
  <c r="Q67" i="3"/>
  <c r="R67" i="3" s="1"/>
  <c r="Q12" i="3"/>
  <c r="R12" i="3" s="1"/>
  <c r="Q165" i="3"/>
  <c r="R165" i="3" s="1"/>
  <c r="Q33" i="3"/>
  <c r="R33" i="3" s="1"/>
  <c r="Q216" i="3"/>
  <c r="R216" i="3" s="1"/>
  <c r="Q47" i="3"/>
  <c r="R47" i="3" s="1"/>
  <c r="Q156" i="3"/>
  <c r="R156" i="3" s="1"/>
  <c r="Q94" i="3"/>
  <c r="R94" i="3" s="1"/>
  <c r="Q48" i="3"/>
  <c r="R48" i="3" s="1"/>
  <c r="Q86" i="3"/>
  <c r="R86" i="3" s="1"/>
  <c r="Q99" i="3"/>
  <c r="R99" i="3" s="1"/>
  <c r="Q185" i="3"/>
  <c r="R185" i="3" s="1"/>
  <c r="Q42" i="3"/>
  <c r="R42" i="3" s="1"/>
  <c r="Q79" i="3"/>
  <c r="R79" i="3" s="1"/>
  <c r="Q85" i="3"/>
  <c r="R85" i="3" s="1"/>
  <c r="Q69" i="3"/>
  <c r="R69" i="3" s="1"/>
  <c r="Q15" i="3"/>
  <c r="R15" i="3" s="1"/>
  <c r="Q98" i="3"/>
  <c r="R98" i="3" s="1"/>
  <c r="Q176" i="3"/>
  <c r="R176" i="3" s="1"/>
  <c r="Q14" i="3"/>
  <c r="R14" i="3" s="1"/>
  <c r="Q137" i="3"/>
  <c r="R137" i="3" s="1"/>
  <c r="Q151" i="3"/>
  <c r="R151" i="3" s="1"/>
  <c r="Q205" i="3"/>
  <c r="R205" i="3" s="1"/>
  <c r="Q120" i="3"/>
  <c r="R120" i="3" s="1"/>
  <c r="Q146" i="3"/>
  <c r="R146" i="3" s="1"/>
  <c r="Q213" i="3"/>
  <c r="R213" i="3" s="1"/>
  <c r="Q144" i="3"/>
  <c r="R144" i="3" s="1"/>
  <c r="Q202" i="3"/>
  <c r="R202" i="3" s="1"/>
  <c r="Q208" i="3"/>
  <c r="R208" i="3" s="1"/>
  <c r="Q10" i="3"/>
  <c r="R10" i="3" s="1"/>
  <c r="Q55" i="3"/>
  <c r="R55" i="3" s="1"/>
  <c r="Q163" i="3"/>
  <c r="R163" i="3" s="1"/>
  <c r="Q220" i="3"/>
  <c r="R220" i="3" s="1"/>
  <c r="Q174" i="3"/>
  <c r="R174" i="3" s="1"/>
  <c r="Q73" i="3"/>
  <c r="R73" i="3" s="1"/>
  <c r="Q175" i="3"/>
  <c r="R175" i="3" s="1"/>
  <c r="Q145" i="3"/>
  <c r="R145" i="3" s="1"/>
  <c r="Q131" i="3"/>
  <c r="R131" i="3" s="1"/>
  <c r="Q80" i="3"/>
  <c r="R80" i="3" s="1"/>
  <c r="Q49" i="3"/>
  <c r="R49" i="3" s="1"/>
  <c r="Q110" i="3"/>
  <c r="R110" i="3" s="1"/>
  <c r="Q222" i="3"/>
  <c r="R222" i="3" s="1"/>
  <c r="Q30" i="3"/>
  <c r="R30" i="3" s="1"/>
  <c r="Q166" i="2"/>
  <c r="R166" i="2" s="1"/>
  <c r="Q167" i="2"/>
  <c r="R167" i="2" s="1"/>
  <c r="Q128" i="2"/>
  <c r="R128" i="2" s="1"/>
  <c r="Q3" i="2"/>
  <c r="R3" i="2" s="1"/>
  <c r="Q161" i="2"/>
  <c r="R161" i="2" s="1"/>
  <c r="Q140" i="2"/>
  <c r="R140" i="2" s="1"/>
  <c r="Q79" i="2"/>
  <c r="R79" i="2" s="1"/>
  <c r="Q119" i="2"/>
  <c r="R119" i="2" s="1"/>
  <c r="Q134" i="2"/>
  <c r="R134" i="2" s="1"/>
  <c r="Q122" i="2"/>
  <c r="R122" i="2" s="1"/>
  <c r="Q114" i="2"/>
  <c r="R114" i="2" s="1"/>
  <c r="Q150" i="2"/>
  <c r="R150" i="2" s="1"/>
  <c r="Q155" i="2"/>
  <c r="R155" i="2" s="1"/>
  <c r="Q143" i="2"/>
  <c r="R143" i="2" s="1"/>
  <c r="Q56" i="2"/>
  <c r="R56" i="2" s="1"/>
  <c r="Q149" i="2"/>
  <c r="R149" i="2" s="1"/>
  <c r="Q136" i="2"/>
  <c r="R136" i="2" s="1"/>
  <c r="Q151" i="2"/>
  <c r="R151" i="2" s="1"/>
  <c r="Q5" i="2"/>
  <c r="R5" i="2" s="1"/>
  <c r="Q154" i="2"/>
  <c r="R154" i="2" s="1"/>
  <c r="Q51" i="2"/>
  <c r="R51" i="2" s="1"/>
  <c r="Q139" i="2"/>
  <c r="R139" i="2" s="1"/>
  <c r="Q90" i="2"/>
  <c r="R90" i="2" s="1"/>
  <c r="Q113" i="2"/>
  <c r="R113" i="2" s="1"/>
  <c r="Q63" i="2"/>
  <c r="R63" i="2" s="1"/>
  <c r="Q163" i="2"/>
  <c r="R163" i="2" s="1"/>
  <c r="Q15" i="2"/>
  <c r="R15" i="2" s="1"/>
  <c r="Q87" i="2"/>
  <c r="R87" i="2" s="1"/>
  <c r="Q147" i="2"/>
  <c r="R147" i="2" s="1"/>
  <c r="Q49" i="2"/>
  <c r="R49" i="2" s="1"/>
  <c r="Q153" i="2"/>
  <c r="R153" i="2" s="1"/>
  <c r="Q137" i="2"/>
  <c r="R137" i="2" s="1"/>
  <c r="Q103" i="2"/>
  <c r="R103" i="2" s="1"/>
  <c r="Q125" i="2"/>
  <c r="R125" i="2" s="1"/>
  <c r="Q156" i="2"/>
  <c r="R156" i="2" s="1"/>
  <c r="Q157" i="2"/>
  <c r="R157" i="2" s="1"/>
  <c r="Q2" i="2"/>
  <c r="R2" i="2" s="1"/>
  <c r="Q158" i="2"/>
  <c r="R158" i="2" s="1"/>
  <c r="Q48" i="2"/>
  <c r="R48" i="2" s="1"/>
  <c r="Q144" i="2"/>
  <c r="R144" i="2" s="1"/>
  <c r="Q148" i="2"/>
  <c r="R148" i="2" s="1"/>
  <c r="Q4" i="2"/>
  <c r="R4" i="2" s="1"/>
  <c r="Q101" i="2"/>
  <c r="R101" i="2" s="1"/>
  <c r="Q130" i="2"/>
  <c r="R130" i="2" s="1"/>
  <c r="Q133" i="2"/>
  <c r="R133" i="2" s="1"/>
  <c r="Q28" i="2"/>
  <c r="R28" i="2" s="1"/>
  <c r="Q9" i="2"/>
  <c r="R9" i="2" s="1"/>
  <c r="Q129" i="2"/>
  <c r="R129" i="2" s="1"/>
  <c r="Q141" i="2"/>
  <c r="R141" i="2" s="1"/>
  <c r="Q92" i="2"/>
  <c r="R92" i="2" s="1"/>
  <c r="Q116" i="2"/>
  <c r="R116" i="2" s="1"/>
  <c r="Q68" i="2"/>
  <c r="R68" i="2" s="1"/>
  <c r="Q7" i="2"/>
  <c r="R7" i="2" s="1"/>
  <c r="Q162" i="2"/>
  <c r="R162" i="2" s="1"/>
  <c r="Q108" i="2"/>
  <c r="R108" i="2" s="1"/>
  <c r="Q71" i="2"/>
  <c r="R71" i="2" s="1"/>
  <c r="Q123" i="2"/>
  <c r="R123" i="2" s="1"/>
  <c r="Q109" i="2"/>
  <c r="R109" i="2" s="1"/>
  <c r="Q21" i="2"/>
  <c r="R21" i="2" s="1"/>
  <c r="Q8" i="2"/>
  <c r="R8" i="2" s="1"/>
  <c r="Q152" i="2"/>
  <c r="R152" i="2" s="1"/>
  <c r="Q88" i="2"/>
  <c r="R88" i="2" s="1"/>
  <c r="Q146" i="2"/>
  <c r="R146" i="2" s="1"/>
  <c r="Q93" i="2"/>
  <c r="R93" i="2" s="1"/>
  <c r="Q76" i="2"/>
  <c r="R76" i="2" s="1"/>
  <c r="Q165" i="2"/>
  <c r="R165" i="2" s="1"/>
  <c r="Q73" i="2"/>
  <c r="R73" i="2" s="1"/>
  <c r="Q62" i="2"/>
  <c r="R62" i="2" s="1"/>
  <c r="Q6" i="2"/>
  <c r="R6" i="2" s="1"/>
  <c r="Q124" i="2"/>
  <c r="R124" i="2" s="1"/>
  <c r="Q100" i="2"/>
  <c r="R100" i="2" s="1"/>
  <c r="Q11" i="2"/>
  <c r="R11" i="2" s="1"/>
  <c r="Q121" i="2"/>
  <c r="R121" i="2" s="1"/>
  <c r="Q65" i="2"/>
  <c r="R65" i="2" s="1"/>
  <c r="Q138" i="2"/>
  <c r="R138" i="2" s="1"/>
  <c r="Q118" i="2"/>
  <c r="R118" i="2" s="1"/>
  <c r="Q160" i="2"/>
  <c r="R160" i="2" s="1"/>
  <c r="Q61" i="2"/>
  <c r="R61" i="2" s="1"/>
  <c r="Q19" i="2"/>
  <c r="R19" i="2" s="1"/>
  <c r="Q10" i="2"/>
  <c r="R10" i="2" s="1"/>
  <c r="Q18" i="2"/>
  <c r="R18" i="2" s="1"/>
  <c r="Q82" i="2"/>
  <c r="R82" i="2" s="1"/>
  <c r="Q12" i="2"/>
  <c r="R12" i="2" s="1"/>
  <c r="Q66" i="2"/>
  <c r="R66" i="2" s="1"/>
  <c r="Q142" i="2"/>
  <c r="R142" i="2" s="1"/>
  <c r="Q14" i="2"/>
  <c r="R14" i="2" s="1"/>
  <c r="Q72" i="2"/>
  <c r="R72" i="2" s="1"/>
  <c r="Q78" i="2"/>
  <c r="R78" i="2" s="1"/>
  <c r="Q145" i="2"/>
  <c r="R145" i="2" s="1"/>
  <c r="Q13" i="2"/>
  <c r="R13" i="2" s="1"/>
  <c r="Q36" i="2"/>
  <c r="R36" i="2" s="1"/>
  <c r="Q115" i="2"/>
  <c r="R115" i="2" s="1"/>
  <c r="Q16" i="2"/>
  <c r="R16" i="2" s="1"/>
  <c r="Q23" i="2"/>
  <c r="R23" i="2" s="1"/>
  <c r="Q83" i="2"/>
  <c r="R83" i="2" s="1"/>
  <c r="Q97" i="2"/>
  <c r="R97" i="2" s="1"/>
  <c r="Q74" i="2"/>
  <c r="R74" i="2" s="1"/>
  <c r="Q57" i="2"/>
  <c r="R57" i="2" s="1"/>
  <c r="Q17" i="2"/>
  <c r="R17" i="2" s="1"/>
  <c r="Q24" i="2"/>
  <c r="R24" i="2" s="1"/>
  <c r="Q86" i="2"/>
  <c r="R86" i="2" s="1"/>
  <c r="Q164" i="2"/>
  <c r="R164" i="2" s="1"/>
  <c r="Q132" i="2"/>
  <c r="R132" i="2" s="1"/>
  <c r="Q60" i="2"/>
  <c r="R60" i="2" s="1"/>
  <c r="Q94" i="2"/>
  <c r="R94" i="2" s="1"/>
  <c r="Q20" i="2"/>
  <c r="R20" i="2" s="1"/>
  <c r="Q89" i="2"/>
  <c r="R89" i="2" s="1"/>
  <c r="Q131" i="2"/>
  <c r="R131" i="2" s="1"/>
  <c r="Q117" i="2"/>
  <c r="R117" i="2" s="1"/>
  <c r="Q80" i="2"/>
  <c r="R80" i="2" s="1"/>
  <c r="Q106" i="2"/>
  <c r="R106" i="2" s="1"/>
  <c r="Q22" i="2"/>
  <c r="R22" i="2" s="1"/>
  <c r="Q47" i="2"/>
  <c r="R47" i="2" s="1"/>
  <c r="Q27" i="2"/>
  <c r="R27" i="2" s="1"/>
  <c r="Q159" i="2"/>
  <c r="R159" i="2" s="1"/>
  <c r="Q111" i="2"/>
  <c r="R111" i="2" s="1"/>
  <c r="Q37" i="2"/>
  <c r="R37" i="2" s="1"/>
  <c r="Q30" i="2"/>
  <c r="R30" i="2" s="1"/>
  <c r="Q53" i="2"/>
  <c r="R53" i="2" s="1"/>
  <c r="Q34" i="2"/>
  <c r="R34" i="2" s="1"/>
  <c r="Q126" i="2"/>
  <c r="R126" i="2" s="1"/>
  <c r="Q77" i="2"/>
  <c r="R77" i="2" s="1"/>
  <c r="Q96" i="2"/>
  <c r="R96" i="2" s="1"/>
  <c r="Q67" i="2"/>
  <c r="R67" i="2" s="1"/>
  <c r="Q120" i="2"/>
  <c r="R120" i="2" s="1"/>
  <c r="Q32" i="2"/>
  <c r="R32" i="2" s="1"/>
  <c r="Q105" i="2"/>
  <c r="R105" i="2" s="1"/>
  <c r="Q25" i="2"/>
  <c r="R25" i="2" s="1"/>
  <c r="Q26" i="2"/>
  <c r="R26" i="2" s="1"/>
  <c r="Q29" i="2"/>
  <c r="R29" i="2" s="1"/>
  <c r="Q107" i="2"/>
  <c r="R107" i="2" s="1"/>
  <c r="Q127" i="2"/>
  <c r="R127" i="2" s="1"/>
  <c r="Q55" i="2"/>
  <c r="R55" i="2" s="1"/>
  <c r="Q95" i="2"/>
  <c r="R95" i="2" s="1"/>
  <c r="Q85" i="2"/>
  <c r="R85" i="2" s="1"/>
  <c r="Q31" i="2"/>
  <c r="R31" i="2" s="1"/>
  <c r="Q33" i="2"/>
  <c r="R33" i="2" s="1"/>
  <c r="Q59" i="2"/>
  <c r="R59" i="2" s="1"/>
  <c r="Q69" i="2"/>
  <c r="R69" i="2" s="1"/>
  <c r="Q98" i="2"/>
  <c r="R98" i="2" s="1"/>
  <c r="Q84" i="2"/>
  <c r="R84" i="2" s="1"/>
  <c r="Q99" i="2"/>
  <c r="R99" i="2" s="1"/>
  <c r="Q112" i="2"/>
  <c r="R112" i="2" s="1"/>
  <c r="Q58" i="2"/>
  <c r="R58" i="2" s="1"/>
  <c r="Q110" i="2"/>
  <c r="R110" i="2" s="1"/>
  <c r="Q91" i="2"/>
  <c r="R91" i="2" s="1"/>
  <c r="Q42" i="2"/>
  <c r="R42" i="2" s="1"/>
  <c r="Q50" i="2"/>
  <c r="R50" i="2" s="1"/>
  <c r="Q38" i="2"/>
  <c r="R38" i="2" s="1"/>
  <c r="Q102" i="2"/>
  <c r="R102" i="2" s="1"/>
  <c r="Q40" i="2"/>
  <c r="R40" i="2" s="1"/>
  <c r="Q41" i="2"/>
  <c r="R41" i="2" s="1"/>
  <c r="Q43" i="2"/>
  <c r="R43" i="2" s="1"/>
  <c r="Q54" i="2"/>
  <c r="R54" i="2" s="1"/>
  <c r="Q52" i="2"/>
  <c r="R52" i="2" s="1"/>
  <c r="Q81" i="2"/>
  <c r="R81" i="2" s="1"/>
  <c r="Q64" i="2"/>
  <c r="R64" i="2" s="1"/>
  <c r="Q35" i="2"/>
  <c r="R35" i="2" s="1"/>
  <c r="Q44" i="2"/>
  <c r="R44" i="2" s="1"/>
  <c r="Q45" i="2"/>
  <c r="R45" i="2" s="1"/>
  <c r="Q39" i="2"/>
  <c r="R39" i="2" s="1"/>
  <c r="Q46" i="2"/>
  <c r="R46" i="2" s="1"/>
  <c r="Q75" i="2"/>
  <c r="R75" i="2" s="1"/>
  <c r="Q135" i="2"/>
  <c r="R135" i="2" s="1"/>
  <c r="Q70" i="2"/>
  <c r="R70" i="2" s="1"/>
  <c r="Q104" i="2"/>
  <c r="R104" i="2" s="1"/>
  <c r="R39" i="1"/>
  <c r="S39" i="1" s="1"/>
  <c r="R50" i="1"/>
  <c r="S50" i="1" s="1"/>
  <c r="R16" i="1"/>
  <c r="S16" i="1" s="1"/>
  <c r="R48" i="1"/>
  <c r="S48" i="1" s="1"/>
  <c r="R10" i="1"/>
  <c r="S10" i="1" s="1"/>
  <c r="R14" i="1"/>
  <c r="S14" i="1" s="1"/>
  <c r="R27" i="1"/>
  <c r="S27" i="1" s="1"/>
  <c r="R74" i="1"/>
  <c r="S74" i="1" s="1"/>
  <c r="R13" i="1"/>
  <c r="S13" i="1" s="1"/>
  <c r="R9" i="1"/>
  <c r="S9" i="1" s="1"/>
  <c r="R41" i="1"/>
  <c r="S41" i="1" s="1"/>
  <c r="R63" i="1"/>
  <c r="S63" i="1" s="1"/>
  <c r="R19" i="1"/>
  <c r="S19" i="1" s="1"/>
  <c r="R58" i="1"/>
  <c r="S58" i="1" s="1"/>
  <c r="R35" i="1"/>
  <c r="S35" i="1" s="1"/>
  <c r="R47" i="1"/>
  <c r="S47" i="1" s="1"/>
  <c r="R72" i="1"/>
  <c r="S72" i="1" s="1"/>
  <c r="R73" i="1"/>
  <c r="S73" i="1" s="1"/>
  <c r="R69" i="1"/>
  <c r="S69" i="1" s="1"/>
  <c r="R4" i="1"/>
  <c r="S4" i="1" s="1"/>
  <c r="R2" i="1"/>
  <c r="S2" i="1" s="1"/>
  <c r="Z8" i="1" s="1" a="1"/>
  <c r="Z8" i="1" s="1"/>
  <c r="R55" i="1"/>
  <c r="S55" i="1" s="1"/>
  <c r="R71" i="1"/>
  <c r="S71" i="1" s="1"/>
  <c r="R78" i="1"/>
  <c r="S78" i="1" s="1"/>
  <c r="R81" i="1"/>
  <c r="S81" i="1" s="1"/>
  <c r="R68" i="1"/>
  <c r="S68" i="1" s="1"/>
  <c r="R3" i="1"/>
  <c r="S3" i="1" s="1"/>
  <c r="R5" i="1"/>
  <c r="S5" i="1" s="1"/>
  <c r="R6" i="1"/>
  <c r="S6" i="1" s="1"/>
  <c r="R77" i="1"/>
  <c r="S77" i="1" s="1"/>
  <c r="R75" i="1"/>
  <c r="S75" i="1" s="1"/>
  <c r="R11" i="1"/>
  <c r="S11" i="1" s="1"/>
  <c r="R7" i="1"/>
  <c r="S7" i="1" s="1"/>
  <c r="R8" i="1"/>
  <c r="S8" i="1" s="1"/>
  <c r="R12" i="1"/>
  <c r="S12" i="1" s="1"/>
  <c r="R82" i="1"/>
  <c r="S82" i="1" s="1"/>
  <c r="R76" i="1"/>
  <c r="S76" i="1" s="1"/>
  <c r="R80" i="1"/>
  <c r="S80" i="1" s="1"/>
  <c r="R21" i="1"/>
  <c r="S21" i="1" s="1"/>
  <c r="R15" i="1"/>
  <c r="S15" i="1" s="1"/>
  <c r="R17" i="1"/>
  <c r="S17" i="1" s="1"/>
  <c r="R26" i="1"/>
  <c r="S26" i="1" s="1"/>
  <c r="R79" i="1"/>
  <c r="S79" i="1" s="1"/>
  <c r="R83" i="1"/>
  <c r="S83" i="1" s="1"/>
  <c r="R20" i="1"/>
  <c r="S20" i="1" s="1"/>
  <c r="R18" i="1"/>
  <c r="S18" i="1" s="1"/>
  <c r="R22" i="1"/>
  <c r="S22" i="1" s="1"/>
  <c r="R30" i="1"/>
  <c r="S30" i="1" s="1"/>
  <c r="R24" i="1"/>
  <c r="S24" i="1" s="1"/>
  <c r="R33" i="1"/>
  <c r="S33" i="1" s="1"/>
  <c r="R37" i="1"/>
  <c r="S37" i="1" s="1"/>
  <c r="R25" i="1"/>
  <c r="S25" i="1" s="1"/>
  <c r="R38" i="1"/>
  <c r="S38" i="1" s="1"/>
  <c r="R66" i="1"/>
  <c r="S66" i="1" s="1"/>
  <c r="R59" i="1"/>
  <c r="S59" i="1" s="1"/>
  <c r="R32" i="1"/>
  <c r="S32" i="1" s="1"/>
  <c r="R36" i="1"/>
  <c r="S36" i="1" s="1"/>
  <c r="R28" i="1"/>
  <c r="S28" i="1" s="1"/>
  <c r="R51" i="1"/>
  <c r="S51" i="1" s="1"/>
  <c r="R29" i="1"/>
  <c r="S29" i="1" s="1"/>
  <c r="R52" i="1"/>
  <c r="S52" i="1" s="1"/>
  <c r="R46" i="1"/>
  <c r="S46" i="1" s="1"/>
  <c r="R31" i="1"/>
  <c r="S31" i="1" s="1"/>
  <c r="R34" i="1"/>
  <c r="S34" i="1" s="1"/>
  <c r="R60" i="1"/>
  <c r="S60" i="1" s="1"/>
  <c r="R54" i="1"/>
  <c r="S54" i="1" s="1"/>
  <c r="R67" i="1"/>
  <c r="S67" i="1" s="1"/>
  <c r="R56" i="1"/>
  <c r="S56" i="1" s="1"/>
  <c r="R53" i="1"/>
  <c r="S53" i="1" s="1"/>
  <c r="R65" i="1"/>
  <c r="S65" i="1" s="1"/>
  <c r="R43" i="1"/>
  <c r="S43" i="1" s="1"/>
  <c r="R64" i="1"/>
  <c r="S64" i="1" s="1"/>
  <c r="R62" i="1"/>
  <c r="S62" i="1" s="1"/>
  <c r="R40" i="1"/>
  <c r="S40" i="1" s="1"/>
  <c r="R61" i="1"/>
  <c r="S61" i="1" s="1"/>
  <c r="R42" i="1"/>
  <c r="S42" i="1" s="1"/>
  <c r="R44" i="1"/>
  <c r="S44" i="1" s="1"/>
  <c r="R45" i="1"/>
  <c r="S45" i="1" s="1"/>
  <c r="R84" i="1"/>
  <c r="S84" i="1" s="1"/>
  <c r="R70" i="1"/>
  <c r="S70" i="1" s="1"/>
  <c r="R49" i="1"/>
  <c r="S49" i="1" s="1"/>
  <c r="R57" i="1"/>
  <c r="S57" i="1" s="1"/>
  <c r="R23" i="1"/>
  <c r="S23" i="1" s="1"/>
  <c r="AA6" i="1" l="1" a="1"/>
  <c r="AA6" i="1" s="1"/>
  <c r="AA7" i="1" s="1" a="1"/>
  <c r="AA7" i="1" s="1"/>
  <c r="AA8" i="1" s="1" a="1"/>
  <c r="AA8" i="1" s="1"/>
  <c r="Z12" i="1" a="1"/>
  <c r="Z12" i="1" s="1"/>
  <c r="AA12" i="1" a="1"/>
  <c r="AA12" i="1" s="1"/>
  <c r="AA13" i="1" s="1" a="1"/>
  <c r="AA13" i="1" s="1"/>
  <c r="Z16" i="1" a="1"/>
  <c r="Z16" i="1" s="1"/>
  <c r="Z15" i="1" a="1"/>
  <c r="Z15" i="1" s="1"/>
  <c r="Z7" i="1" a="1"/>
  <c r="Z7" i="1" s="1"/>
  <c r="Z14" i="1" a="1"/>
  <c r="Z14" i="1" s="1"/>
  <c r="Z6" i="1" a="1"/>
  <c r="Z6" i="1" s="1"/>
  <c r="Z13" i="1" a="1"/>
  <c r="Z13" i="1" s="1"/>
  <c r="Z5" i="1" a="1"/>
  <c r="Z5" i="1" s="1"/>
  <c r="Z6" i="4" a="1"/>
  <c r="Z6" i="4" s="1"/>
  <c r="Z5" i="4" a="1"/>
  <c r="Z5" i="4" s="1"/>
  <c r="AA4" i="4" a="1"/>
  <c r="AA4" i="4" s="1"/>
  <c r="AA5" i="4" s="1" a="1"/>
  <c r="AA5" i="4" s="1"/>
  <c r="Z4" i="4" a="1"/>
  <c r="Z4" i="4" s="1"/>
  <c r="Z8" i="4" a="1"/>
  <c r="Z8" i="4" s="1"/>
  <c r="W4" i="3" a="1"/>
  <c r="W4" i="3" s="1"/>
  <c r="W5" i="3" s="1" a="1"/>
  <c r="W5" i="3" s="1"/>
  <c r="Z8" i="3" a="1"/>
  <c r="Z8" i="3" s="1"/>
  <c r="Z4" i="3" a="1"/>
  <c r="Z4" i="3" s="1"/>
  <c r="AA12" i="3" a="1"/>
  <c r="AA12" i="3" s="1"/>
  <c r="AA13" i="3" s="1" a="1"/>
  <c r="AA13" i="3" s="1"/>
  <c r="AA4" i="3" a="1"/>
  <c r="AA4" i="3" s="1"/>
  <c r="AA5" i="3" s="1" a="1"/>
  <c r="AA5" i="3" s="1"/>
  <c r="Z5" i="3" a="1"/>
  <c r="Z5" i="3" s="1"/>
  <c r="Z6" i="3" a="1"/>
  <c r="Z6" i="3" s="1"/>
  <c r="Z7" i="3" a="1"/>
  <c r="Z7" i="3" s="1"/>
  <c r="Z8" i="2" a="1"/>
  <c r="Z8" i="2" s="1"/>
  <c r="Z7" i="2" a="1"/>
  <c r="Z7" i="2" s="1"/>
  <c r="Z6" i="2" a="1"/>
  <c r="Z6" i="2" s="1"/>
  <c r="Z5" i="2" a="1"/>
  <c r="Z5" i="2" s="1"/>
  <c r="Z4" i="2" a="1"/>
  <c r="Z4" i="2" s="1"/>
  <c r="AA4" i="2" a="1"/>
  <c r="AA4" i="2" s="1"/>
  <c r="AA12" i="4" a="1"/>
  <c r="AA12" i="4" s="1"/>
  <c r="AA13" i="4" s="1" a="1"/>
  <c r="AA13" i="4" s="1"/>
  <c r="Z13" i="2" a="1"/>
  <c r="Z13" i="2" s="1"/>
  <c r="V6" i="2"/>
  <c r="W4" i="2" a="1"/>
  <c r="W4" i="2" s="1"/>
  <c r="W5" i="2" s="1" a="1"/>
  <c r="W5" i="2" s="1"/>
  <c r="AA12" i="2" a="1"/>
  <c r="AA12" i="2" s="1"/>
  <c r="AA13" i="2" s="1" a="1"/>
  <c r="AA13" i="2" s="1"/>
  <c r="V7" i="2"/>
  <c r="Z12" i="2" a="1"/>
  <c r="Z12" i="2" s="1"/>
  <c r="V8" i="2"/>
  <c r="W12" i="2" a="1"/>
  <c r="W12" i="2" s="1"/>
  <c r="W13" i="2" s="1" a="1"/>
  <c r="W13" i="2" s="1"/>
  <c r="W14" i="2" s="1" a="1"/>
  <c r="W14" i="2" s="1"/>
  <c r="V4" i="2"/>
  <c r="V13" i="2"/>
  <c r="V12" i="2"/>
  <c r="Z16" i="2" a="1"/>
  <c r="Z16" i="2" s="1"/>
  <c r="V14" i="2"/>
  <c r="Z15" i="2" a="1"/>
  <c r="Z15" i="2" s="1"/>
  <c r="V15" i="2"/>
  <c r="Z14" i="2" a="1"/>
  <c r="Z14" i="2" s="1"/>
  <c r="V5" i="2"/>
  <c r="V16" i="2"/>
  <c r="W12" i="1" a="1"/>
  <c r="W12" i="1" s="1"/>
  <c r="W13" i="1" s="1" a="1"/>
  <c r="W13" i="1" s="1"/>
  <c r="V4" i="1"/>
  <c r="V16" i="1"/>
  <c r="W4" i="1" a="1"/>
  <c r="W4" i="1" s="1"/>
  <c r="W5" i="1" s="1" a="1"/>
  <c r="W5" i="1" s="1"/>
  <c r="V15" i="1"/>
  <c r="V8" i="1"/>
  <c r="V14" i="1"/>
  <c r="V7" i="1"/>
  <c r="V6" i="1"/>
  <c r="V13" i="1"/>
  <c r="V5" i="1"/>
  <c r="V12" i="1"/>
  <c r="Z12" i="4" a="1"/>
  <c r="Z12" i="4" s="1"/>
  <c r="Z16" i="4" a="1"/>
  <c r="Z16" i="4" s="1"/>
  <c r="Z15" i="4" a="1"/>
  <c r="Z15" i="4" s="1"/>
  <c r="Z14" i="4" a="1"/>
  <c r="Z14" i="4" s="1"/>
  <c r="Z13" i="4" a="1"/>
  <c r="Z13" i="4" s="1"/>
  <c r="Z12" i="3" a="1"/>
  <c r="Z12" i="3" s="1"/>
  <c r="Z15" i="3" a="1"/>
  <c r="Z15" i="3" s="1"/>
  <c r="Z14" i="3" a="1"/>
  <c r="Z14" i="3" s="1"/>
  <c r="Z13" i="3" a="1"/>
  <c r="Z13" i="3" s="1"/>
  <c r="W12" i="3" a="1"/>
  <c r="W12" i="3" s="1"/>
  <c r="W13" i="3" s="1" a="1"/>
  <c r="W13" i="3" s="1"/>
  <c r="W14" i="3" s="1" a="1"/>
  <c r="W14" i="3" s="1"/>
  <c r="W15" i="3" s="1" a="1"/>
  <c r="W15" i="3" s="1"/>
  <c r="Z16" i="3" a="1"/>
  <c r="Z16" i="3" s="1"/>
  <c r="V16" i="4"/>
  <c r="V6" i="4"/>
  <c r="V15" i="4"/>
  <c r="V5" i="4"/>
  <c r="V14" i="4"/>
  <c r="W4" i="4" a="1"/>
  <c r="W4" i="4" s="1"/>
  <c r="W5" i="4" s="1" a="1"/>
  <c r="W5" i="4" s="1"/>
  <c r="V13" i="4"/>
  <c r="W12" i="4" a="1"/>
  <c r="W12" i="4" s="1"/>
  <c r="W13" i="4" s="1" a="1"/>
  <c r="W13" i="4" s="1"/>
  <c r="V4" i="4"/>
  <c r="V8" i="4"/>
  <c r="V12" i="4"/>
  <c r="V7" i="4"/>
  <c r="V16" i="3"/>
  <c r="V8" i="3"/>
  <c r="V5" i="3"/>
  <c r="V14" i="3"/>
  <c r="V12" i="3"/>
  <c r="V6" i="3"/>
  <c r="V15" i="3"/>
  <c r="V4" i="3"/>
  <c r="V7" i="3"/>
  <c r="V13" i="3"/>
  <c r="W6" i="3" l="1" a="1"/>
  <c r="W6" i="3" s="1"/>
  <c r="W7" i="3" s="1" a="1"/>
  <c r="W7" i="3" s="1"/>
  <c r="AA14" i="1" a="1"/>
  <c r="AA14" i="1" s="1"/>
  <c r="AA15" i="1" s="1" a="1"/>
  <c r="AA15" i="1" s="1"/>
  <c r="AA6" i="4" a="1"/>
  <c r="AA6" i="4" s="1"/>
  <c r="AA7" i="4" s="1" a="1"/>
  <c r="AA7" i="4" s="1"/>
  <c r="AA14" i="3" a="1"/>
  <c r="AA14" i="3" s="1"/>
  <c r="AA15" i="3" s="1" a="1"/>
  <c r="AA15" i="3" s="1"/>
  <c r="AA16" i="3" s="1" a="1"/>
  <c r="AA16" i="3" s="1"/>
  <c r="AA6" i="3" a="1"/>
  <c r="AA6" i="3" s="1"/>
  <c r="AA7" i="3" s="1" a="1"/>
  <c r="AA7" i="3" s="1"/>
  <c r="AA5" i="2" a="1"/>
  <c r="AA5" i="2" s="1"/>
  <c r="AA6" i="2" s="1" a="1"/>
  <c r="AA6" i="2" s="1"/>
  <c r="AA7" i="2" s="1" a="1"/>
  <c r="AA7" i="2" s="1"/>
  <c r="W6" i="1" a="1"/>
  <c r="W6" i="1" s="1"/>
  <c r="W7" i="1" s="1" a="1"/>
  <c r="W7" i="1" s="1"/>
  <c r="W8" i="1" s="1" a="1"/>
  <c r="W8" i="1" s="1"/>
  <c r="W14" i="1" a="1"/>
  <c r="W14" i="1" s="1"/>
  <c r="W15" i="1" s="1" a="1"/>
  <c r="W15" i="1" s="1"/>
  <c r="W16" i="1" s="1" a="1"/>
  <c r="W16" i="1" s="1"/>
  <c r="W6" i="2" a="1"/>
  <c r="W6" i="2" s="1"/>
  <c r="W7" i="2" s="1" a="1"/>
  <c r="W7" i="2" s="1"/>
  <c r="AA14" i="2" a="1"/>
  <c r="AA14" i="2" s="1"/>
  <c r="AA15" i="2" s="1" a="1"/>
  <c r="AA15" i="2" s="1"/>
  <c r="AA16" i="2" s="1" a="1"/>
  <c r="AA16" i="2" s="1"/>
  <c r="W15" i="2" a="1"/>
  <c r="W15" i="2" s="1"/>
  <c r="W16" i="2" s="1" a="1"/>
  <c r="W16" i="2" s="1"/>
  <c r="W6" i="4" a="1"/>
  <c r="W6" i="4" s="1"/>
  <c r="W7" i="4" s="1" a="1"/>
  <c r="W7" i="4" s="1"/>
  <c r="W8" i="4" s="1" a="1"/>
  <c r="W8" i="4" s="1"/>
  <c r="AA14" i="4" a="1"/>
  <c r="AA14" i="4" s="1"/>
  <c r="AA15" i="4" s="1" a="1"/>
  <c r="AA15" i="4" s="1"/>
  <c r="AA16" i="4" s="1" a="1"/>
  <c r="AA16" i="4" s="1"/>
  <c r="W14" i="4" a="1"/>
  <c r="W14" i="4" s="1"/>
  <c r="W15" i="4" s="1" a="1"/>
  <c r="W15" i="4" s="1"/>
  <c r="W16" i="3" a="1"/>
  <c r="W16" i="3" s="1"/>
  <c r="W8" i="3" l="1" a="1"/>
  <c r="W8" i="3" s="1"/>
  <c r="AA16" i="1" a="1"/>
  <c r="AA16" i="1" s="1"/>
  <c r="AA8" i="4" a="1"/>
  <c r="AA8" i="4" s="1"/>
  <c r="AA8" i="3" a="1"/>
  <c r="AA8" i="3" s="1"/>
  <c r="AA8" i="2" a="1"/>
  <c r="AA8" i="2" s="1"/>
  <c r="W8" i="2" a="1"/>
  <c r="W8" i="2" s="1"/>
  <c r="W16" i="4" a="1"/>
  <c r="W16" i="4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<sst xmlns="http://schemas.openxmlformats.org/spreadsheetml/2006/main" count="3320" uniqueCount="780">
  <si>
    <t>Player</t>
  </si>
  <si>
    <t>Tm</t>
  </si>
  <si>
    <t>Pos</t>
  </si>
  <si>
    <t>Age</t>
  </si>
  <si>
    <t>G</t>
  </si>
  <si>
    <t>GS</t>
  </si>
  <si>
    <t>Cmp</t>
  </si>
  <si>
    <t>Att</t>
  </si>
  <si>
    <t>Pass Yds</t>
  </si>
  <si>
    <t>Pass TD</t>
  </si>
  <si>
    <t>Int</t>
  </si>
  <si>
    <t>Rush Att</t>
  </si>
  <si>
    <t>Rush Yds</t>
  </si>
  <si>
    <t>Rush TD</t>
  </si>
  <si>
    <t>FL</t>
  </si>
  <si>
    <t>Pts</t>
  </si>
  <si>
    <t>Josh Allen</t>
  </si>
  <si>
    <t>BUF</t>
  </si>
  <si>
    <t>QB</t>
  </si>
  <si>
    <t>Jalen Hurts</t>
  </si>
  <si>
    <t>PHI</t>
  </si>
  <si>
    <t>Dak Prescott</t>
  </si>
  <si>
    <t>DAL</t>
  </si>
  <si>
    <t>Lamar Jackson</t>
  </si>
  <si>
    <t>BAL</t>
  </si>
  <si>
    <t>Jordan Love</t>
  </si>
  <si>
    <t>GB</t>
  </si>
  <si>
    <t>Brock Purdy</t>
  </si>
  <si>
    <t>SF</t>
  </si>
  <si>
    <t>Jared Goff</t>
  </si>
  <si>
    <t>DET</t>
  </si>
  <si>
    <t>KC</t>
  </si>
  <si>
    <t>C.J. Stroud</t>
  </si>
  <si>
    <t>HOU</t>
  </si>
  <si>
    <t>Baker Mayfield</t>
  </si>
  <si>
    <t>TB</t>
  </si>
  <si>
    <t>Tua Tagovailoa</t>
  </si>
  <si>
    <t>MIA</t>
  </si>
  <si>
    <t>Trevor Lawrence</t>
  </si>
  <si>
    <t>JAC</t>
  </si>
  <si>
    <t>Sam Howell</t>
  </si>
  <si>
    <t>WAS</t>
  </si>
  <si>
    <t>Russell Wilson</t>
  </si>
  <si>
    <t>DEN</t>
  </si>
  <si>
    <t>Matthew Stafford</t>
  </si>
  <si>
    <t>LAR</t>
  </si>
  <si>
    <t>Derek Carr</t>
  </si>
  <si>
    <t>NO</t>
  </si>
  <si>
    <t>Justin Herbert</t>
  </si>
  <si>
    <t>LAC</t>
  </si>
  <si>
    <t>Justin Fields</t>
  </si>
  <si>
    <t>CHI</t>
  </si>
  <si>
    <t>Geno Smith</t>
  </si>
  <si>
    <t>SEA</t>
  </si>
  <si>
    <t>Joshua Dobbs</t>
  </si>
  <si>
    <t>2TM</t>
  </si>
  <si>
    <t>Gardner Minshew II</t>
  </si>
  <si>
    <t>IND</t>
  </si>
  <si>
    <t>Desmond Ridder</t>
  </si>
  <si>
    <t>ATL</t>
  </si>
  <si>
    <t>Bryce Young</t>
  </si>
  <si>
    <t>CAR</t>
  </si>
  <si>
    <t>Kirk Cousins</t>
  </si>
  <si>
    <t>MIN</t>
  </si>
  <si>
    <t>Joe Burrow</t>
  </si>
  <si>
    <t>CIN</t>
  </si>
  <si>
    <t>Kyler Murray</t>
  </si>
  <si>
    <t>ARI</t>
  </si>
  <si>
    <t>Jake Browning</t>
  </si>
  <si>
    <t>Aidan O'Connell</t>
  </si>
  <si>
    <t>LV</t>
  </si>
  <si>
    <t>Zach Wilson</t>
  </si>
  <si>
    <t>NYJ</t>
  </si>
  <si>
    <t>Kenny Pickett</t>
  </si>
  <si>
    <t>PIT</t>
  </si>
  <si>
    <t>Mac Jones</t>
  </si>
  <si>
    <t>NE</t>
  </si>
  <si>
    <t>Will Levis</t>
  </si>
  <si>
    <t>TEN</t>
  </si>
  <si>
    <t>Joe Flacco</t>
  </si>
  <si>
    <t>CLE</t>
  </si>
  <si>
    <t>Tommy DeVito</t>
  </si>
  <si>
    <t>NYG</t>
  </si>
  <si>
    <t>Tyrod Taylor</t>
  </si>
  <si>
    <t>Deshaun Watson</t>
  </si>
  <si>
    <t>Ryan Tannehill</t>
  </si>
  <si>
    <t>Anthony Richardson</t>
  </si>
  <si>
    <t>Bailey Zappe</t>
  </si>
  <si>
    <t>Easton Stick</t>
  </si>
  <si>
    <t>Nick Mullens</t>
  </si>
  <si>
    <t>Taylor Heinicke</t>
  </si>
  <si>
    <t>Jimmy Garoppolo</t>
  </si>
  <si>
    <t>Daniel Jones</t>
  </si>
  <si>
    <t>Tyson Bagent</t>
  </si>
  <si>
    <t>Mitchell Trubisky</t>
  </si>
  <si>
    <t>Mason Rudolph</t>
  </si>
  <si>
    <t>Drew Lock</t>
  </si>
  <si>
    <t>Trevor Siemian</t>
  </si>
  <si>
    <t>Jarrett Stidham</t>
  </si>
  <si>
    <t>Tyler Huntley</t>
  </si>
  <si>
    <t>Carson Wentz</t>
  </si>
  <si>
    <t>Andy Dalton</t>
  </si>
  <si>
    <t>Jacoby Brissett</t>
  </si>
  <si>
    <t>Sam Darnold</t>
  </si>
  <si>
    <t>Dorian Thompson-Robinson</t>
  </si>
  <si>
    <t>C.J. Beathard</t>
  </si>
  <si>
    <t>P.J. Walker</t>
  </si>
  <si>
    <t>Davis Mills</t>
  </si>
  <si>
    <t>Jeff Driskel</t>
  </si>
  <si>
    <t>Marcus Mariota</t>
  </si>
  <si>
    <t>Jameis Winston</t>
  </si>
  <si>
    <t>Tim Boyle</t>
  </si>
  <si>
    <t>Case Keenum</t>
  </si>
  <si>
    <t>Clayton Tune</t>
  </si>
  <si>
    <t>Blaine Gabbert</t>
  </si>
  <si>
    <t>Brian Hoyer</t>
  </si>
  <si>
    <t>Brett Rypien</t>
  </si>
  <si>
    <t>Cooper Rush</t>
  </si>
  <si>
    <t>Malik Willis</t>
  </si>
  <si>
    <t>Jaren Hall</t>
  </si>
  <si>
    <t>Mike White</t>
  </si>
  <si>
    <t>Sean Clifford</t>
  </si>
  <si>
    <t>A.J. McCarron</t>
  </si>
  <si>
    <t>Matt Barkley</t>
  </si>
  <si>
    <t>Teddy Bridgewater</t>
  </si>
  <si>
    <t>Malik Cunningham</t>
  </si>
  <si>
    <t>Sam Ehlinger</t>
  </si>
  <si>
    <t>Nathan Peterman</t>
  </si>
  <si>
    <t>Aaron Rodgers</t>
  </si>
  <si>
    <t>Kyle Trask</t>
  </si>
  <si>
    <t>Logan Woodside</t>
  </si>
  <si>
    <t>Kyle Allen</t>
  </si>
  <si>
    <t>Tgt</t>
  </si>
  <si>
    <t>Rec</t>
  </si>
  <si>
    <t>Rec Yds</t>
  </si>
  <si>
    <t>Rec TD</t>
  </si>
  <si>
    <t>Christian McCaffrey</t>
  </si>
  <si>
    <t>RB</t>
  </si>
  <si>
    <t>Raheem Mostert</t>
  </si>
  <si>
    <t>Kyren Williams</t>
  </si>
  <si>
    <t>Derrick Henry</t>
  </si>
  <si>
    <t>Joe Mixon</t>
  </si>
  <si>
    <t>Breece Hall</t>
  </si>
  <si>
    <t>Rachaad White</t>
  </si>
  <si>
    <t>David Montgomery</t>
  </si>
  <si>
    <t>Jahmyr Gibbs</t>
  </si>
  <si>
    <t>James Cook</t>
  </si>
  <si>
    <t>Bijan Robinson</t>
  </si>
  <si>
    <t>Saquon Barkley</t>
  </si>
  <si>
    <t>James Conner</t>
  </si>
  <si>
    <t>Gus Edwards</t>
  </si>
  <si>
    <t>Kenneth Walker III</t>
  </si>
  <si>
    <t>Isiah Pacheco</t>
  </si>
  <si>
    <t>Tony Pollard</t>
  </si>
  <si>
    <t>Jerome Ford</t>
  </si>
  <si>
    <t>Najee Harris</t>
  </si>
  <si>
    <t>De'Von Achane</t>
  </si>
  <si>
    <t>Brian Robinson Jr.</t>
  </si>
  <si>
    <t>D'Andre Swift</t>
  </si>
  <si>
    <t>Alvin Kamara</t>
  </si>
  <si>
    <t>Chuba Hubbard</t>
  </si>
  <si>
    <t>Josh Jacobs</t>
  </si>
  <si>
    <t>Zack Moss</t>
  </si>
  <si>
    <t>Devin Singletary</t>
  </si>
  <si>
    <t>Jonathan Taylor</t>
  </si>
  <si>
    <t>Jaylen Warren</t>
  </si>
  <si>
    <t>Austin Ekeler</t>
  </si>
  <si>
    <t>Javonte Williams</t>
  </si>
  <si>
    <t>Ezekiel Elliott</t>
  </si>
  <si>
    <t>Tyler Allgeier</t>
  </si>
  <si>
    <t>Rhamondre Stevenson</t>
  </si>
  <si>
    <t>Aaron Jones</t>
  </si>
  <si>
    <t>Kareem Hunt</t>
  </si>
  <si>
    <t>Alexander Mattison</t>
  </si>
  <si>
    <t>Tyjae Spears</t>
  </si>
  <si>
    <t>AJ Dillon</t>
  </si>
  <si>
    <t>Khalil Herbert</t>
  </si>
  <si>
    <t>Justice Hill</t>
  </si>
  <si>
    <t>Ty Chandler</t>
  </si>
  <si>
    <t>D'Onta Foreman</t>
  </si>
  <si>
    <t>Antonio Gibson</t>
  </si>
  <si>
    <t>Rico Dowdle</t>
  </si>
  <si>
    <t>Jaleel McLaughlin</t>
  </si>
  <si>
    <t>Zach Charbonnet</t>
  </si>
  <si>
    <t>Samaje Perine</t>
  </si>
  <si>
    <t>Dameon Pierce</t>
  </si>
  <si>
    <t>Roschon Johnson</t>
  </si>
  <si>
    <t>Kenneth Gainwell</t>
  </si>
  <si>
    <t>Latavius Murray</t>
  </si>
  <si>
    <t>Keaton Mitchell</t>
  </si>
  <si>
    <t>Miles Sanders</t>
  </si>
  <si>
    <t>Jerick McKinnon</t>
  </si>
  <si>
    <t>Zamir White</t>
  </si>
  <si>
    <t>Joshua Kelley</t>
  </si>
  <si>
    <t>Clyde Edwards-Helaire</t>
  </si>
  <si>
    <t>Emari Demercado</t>
  </si>
  <si>
    <t>Royce Freeman</t>
  </si>
  <si>
    <t>Jamaal Williams</t>
  </si>
  <si>
    <t>Jordan Mason</t>
  </si>
  <si>
    <t>Elijah Mitchell</t>
  </si>
  <si>
    <t>Chase Brown</t>
  </si>
  <si>
    <t>Cam Akers</t>
  </si>
  <si>
    <t>Michael Carter</t>
  </si>
  <si>
    <t>Darrell Henderson</t>
  </si>
  <si>
    <t>Kendre Miller</t>
  </si>
  <si>
    <t>Matt Breida</t>
  </si>
  <si>
    <t>Andrew Beck</t>
  </si>
  <si>
    <t>Cordarrelle Patterson</t>
  </si>
  <si>
    <t>Salvon Ahmed</t>
  </si>
  <si>
    <t>Chase Edmonds</t>
  </si>
  <si>
    <t>Dalvin Cook</t>
  </si>
  <si>
    <t>D'Ernest Johnson</t>
  </si>
  <si>
    <t>Ty Johnson</t>
  </si>
  <si>
    <t>Kyle Juszczyk</t>
  </si>
  <si>
    <t>Craig Reynolds</t>
  </si>
  <si>
    <t>Darrynton Evans</t>
  </si>
  <si>
    <t>Ameer Abdullah</t>
  </si>
  <si>
    <t>Tank Bigsby</t>
  </si>
  <si>
    <t>Nick Chubb</t>
  </si>
  <si>
    <t>Kevin Harris</t>
  </si>
  <si>
    <t>Damien Harris</t>
  </si>
  <si>
    <t>Trey Sermon</t>
  </si>
  <si>
    <t>Ronnie Rivers</t>
  </si>
  <si>
    <t>Isaiah Spiller</t>
  </si>
  <si>
    <t>Tyler Goodson</t>
  </si>
  <si>
    <t>Alec Ingold</t>
  </si>
  <si>
    <t>Boston Scott</t>
  </si>
  <si>
    <t>Raheem Blackshear</t>
  </si>
  <si>
    <t>Brandon Bolden</t>
  </si>
  <si>
    <t>Chris Brooks</t>
  </si>
  <si>
    <t>La'Mical Perine</t>
  </si>
  <si>
    <t>Patrick Ricard</t>
  </si>
  <si>
    <t>Emanuel Wilson</t>
  </si>
  <si>
    <t>J.K. Dobbins</t>
  </si>
  <si>
    <t>Keaontay Ingram</t>
  </si>
  <si>
    <t>Hunter Luepke</t>
  </si>
  <si>
    <t>Israel Abanikanda</t>
  </si>
  <si>
    <t>Nick Bawden</t>
  </si>
  <si>
    <t>Dare Ogunbowale</t>
  </si>
  <si>
    <t>Deuce Vaughn</t>
  </si>
  <si>
    <t>Trayveon Williams</t>
  </si>
  <si>
    <t>Gary Brightwell</t>
  </si>
  <si>
    <t>Eric Gray</t>
  </si>
  <si>
    <t>Damien Williams</t>
  </si>
  <si>
    <t>Michael Burton</t>
  </si>
  <si>
    <t>Leonard Fournette</t>
  </si>
  <si>
    <t>Rashaad Penny</t>
  </si>
  <si>
    <t>Ke'Shawn Vaughn</t>
  </si>
  <si>
    <t>Khari Blasingame</t>
  </si>
  <si>
    <t>Derrick Gore</t>
  </si>
  <si>
    <t>C.J. Ham</t>
  </si>
  <si>
    <t>Keith Smith</t>
  </si>
  <si>
    <t>Sean Tucker</t>
  </si>
  <si>
    <t>DeeJay Dallas</t>
  </si>
  <si>
    <t>Tyrion Davis-Price</t>
  </si>
  <si>
    <t>Elijah Dotson</t>
  </si>
  <si>
    <t>Zach Evans</t>
  </si>
  <si>
    <t>Jake Funk</t>
  </si>
  <si>
    <t>Zonovan Knight</t>
  </si>
  <si>
    <t>Alex Armah</t>
  </si>
  <si>
    <t>Jashaun Corbin</t>
  </si>
  <si>
    <t>Kenyan Drake</t>
  </si>
  <si>
    <t>Chris Evans</t>
  </si>
  <si>
    <t>Evan Hull</t>
  </si>
  <si>
    <t>Jakob Johnson</t>
  </si>
  <si>
    <t>Anthony McFarland Jr.</t>
  </si>
  <si>
    <t>Kene Nwangwu</t>
  </si>
  <si>
    <t>Devine Ozigbo</t>
  </si>
  <si>
    <t>Jonathan Ward</t>
  </si>
  <si>
    <t>Nick Bellore</t>
  </si>
  <si>
    <t>Jason Cabinda</t>
  </si>
  <si>
    <t>Julius Chestnut</t>
  </si>
  <si>
    <t>Corey Clement</t>
  </si>
  <si>
    <t>Malik Davis</t>
  </si>
  <si>
    <t>Myles Gaskin</t>
  </si>
  <si>
    <t>Reggie Gilliam</t>
  </si>
  <si>
    <t>Jamycal Hasty</t>
  </si>
  <si>
    <t>Travis Homer</t>
  </si>
  <si>
    <t>Mohamed Ibrahim</t>
  </si>
  <si>
    <t>Godwin Igwebuike</t>
  </si>
  <si>
    <t>Ben Mason</t>
  </si>
  <si>
    <t>Kenny McIntosh</t>
  </si>
  <si>
    <t>Jeremy McNichols</t>
  </si>
  <si>
    <t>Jordan Mims</t>
  </si>
  <si>
    <t>Qadree Ollison</t>
  </si>
  <si>
    <t>Henry Pearson</t>
  </si>
  <si>
    <t>Adam Prentice</t>
  </si>
  <si>
    <t>Deneric Prince</t>
  </si>
  <si>
    <t>Giovanni Ricci</t>
  </si>
  <si>
    <t>James Robinson</t>
  </si>
  <si>
    <t>SaRodorick Thompson</t>
  </si>
  <si>
    <t>Xazavian Valladay</t>
  </si>
  <si>
    <t>Dwayne Washington</t>
  </si>
  <si>
    <t>Jonathan Williams</t>
  </si>
  <si>
    <t>Owen Wright</t>
  </si>
  <si>
    <t>Deon Jackson</t>
  </si>
  <si>
    <t>3TM</t>
  </si>
  <si>
    <t>CeeDee Lamb</t>
  </si>
  <si>
    <t>WR</t>
  </si>
  <si>
    <t>Tyreek Hill</t>
  </si>
  <si>
    <t>Amon-Ra St. Brown</t>
  </si>
  <si>
    <t>Mike Evans</t>
  </si>
  <si>
    <t>Puka Nacua</t>
  </si>
  <si>
    <t>A.J. Brown</t>
  </si>
  <si>
    <t>Deebo Samuel</t>
  </si>
  <si>
    <t>Nico Collins</t>
  </si>
  <si>
    <t>Brandon Aiyuk</t>
  </si>
  <si>
    <t>Keenan Allen</t>
  </si>
  <si>
    <t>Stefon Diggs</t>
  </si>
  <si>
    <t>Ja'Marr Chase</t>
  </si>
  <si>
    <t>Davante Adams</t>
  </si>
  <si>
    <t>Amari Cooper</t>
  </si>
  <si>
    <t>Calvin Ridley</t>
  </si>
  <si>
    <t>Jayden Reed</t>
  </si>
  <si>
    <t>Jordan Addison</t>
  </si>
  <si>
    <t>DeAndre Hopkins</t>
  </si>
  <si>
    <t>Jakobi Meyers</t>
  </si>
  <si>
    <t>DeVonta Smith</t>
  </si>
  <si>
    <t>George Pickens</t>
  </si>
  <si>
    <t>Chris Olave</t>
  </si>
  <si>
    <t>Michael Pittman Jr.</t>
  </si>
  <si>
    <t>Justin Jefferson</t>
  </si>
  <si>
    <t>Rashee Rice</t>
  </si>
  <si>
    <t>Courtland Sutton</t>
  </si>
  <si>
    <t>Terry McLaurin</t>
  </si>
  <si>
    <t>Zay Flowers</t>
  </si>
  <si>
    <t>Adam Thielen</t>
  </si>
  <si>
    <t>Jaylen Waddle</t>
  </si>
  <si>
    <t>Chris Godwin</t>
  </si>
  <si>
    <t>Tyler Lockett</t>
  </si>
  <si>
    <t>Brandin Cooks</t>
  </si>
  <si>
    <t>Tank Dell</t>
  </si>
  <si>
    <t>Garrett Wilson</t>
  </si>
  <si>
    <t>Romeo Doubs</t>
  </si>
  <si>
    <t>Rashid Shaheed</t>
  </si>
  <si>
    <t>Cooper Kupp</t>
  </si>
  <si>
    <t>Drake London</t>
  </si>
  <si>
    <t>Diontae Johnson</t>
  </si>
  <si>
    <t>Darius Slayton</t>
  </si>
  <si>
    <t>Tee Higgins</t>
  </si>
  <si>
    <t>Curtis Samuel</t>
  </si>
  <si>
    <t>Christian Kirk</t>
  </si>
  <si>
    <t>Josh Downs</t>
  </si>
  <si>
    <t>Josh Reynolds</t>
  </si>
  <si>
    <t>Jerry Jeudy</t>
  </si>
  <si>
    <t>Jaxon Smith-Njigba</t>
  </si>
  <si>
    <t>Marquise Brown</t>
  </si>
  <si>
    <t>Dontayvion Wicks</t>
  </si>
  <si>
    <t>Tyler Boyd</t>
  </si>
  <si>
    <t>Michael Wilson</t>
  </si>
  <si>
    <t>Jahan Dotson</t>
  </si>
  <si>
    <t>Khalil Shakir</t>
  </si>
  <si>
    <t>Tutu Atwell</t>
  </si>
  <si>
    <t>Odell Beckham Jr.</t>
  </si>
  <si>
    <t>Elijah Moore</t>
  </si>
  <si>
    <t>Wan'Dale Robinson</t>
  </si>
  <si>
    <t>Christian Watson</t>
  </si>
  <si>
    <t>K.J. Osborn</t>
  </si>
  <si>
    <t>Noah Brown</t>
  </si>
  <si>
    <t>Rondale Moore</t>
  </si>
  <si>
    <t>Kendrick Bourne</t>
  </si>
  <si>
    <t>Alec Pierce</t>
  </si>
  <si>
    <t>Nelson Agholor</t>
  </si>
  <si>
    <t>Kalif Raymond</t>
  </si>
  <si>
    <t>Justin Watson</t>
  </si>
  <si>
    <t>Demarcus Robinson</t>
  </si>
  <si>
    <t>Demario Douglas</t>
  </si>
  <si>
    <t>Trey Palmer</t>
  </si>
  <si>
    <t>Nick Westbrook-Ikhine</t>
  </si>
  <si>
    <t>Quentin Johnston</t>
  </si>
  <si>
    <t>Jameson Williams</t>
  </si>
  <si>
    <t>Michael Gallup</t>
  </si>
  <si>
    <t>Brandon Johnson</t>
  </si>
  <si>
    <t>Tre Tucker</t>
  </si>
  <si>
    <t>Michael Thomas</t>
  </si>
  <si>
    <t>A.T. Perry</t>
  </si>
  <si>
    <t>Robert Woods</t>
  </si>
  <si>
    <t>Darnell Mooney</t>
  </si>
  <si>
    <t>KaVontae Turpin</t>
  </si>
  <si>
    <t>Cedrick Wilson Jr.</t>
  </si>
  <si>
    <t>Chris Moore</t>
  </si>
  <si>
    <t>Rashod Bateman</t>
  </si>
  <si>
    <t>Zay Jones</t>
  </si>
  <si>
    <t>Jonathan Mingo</t>
  </si>
  <si>
    <t>Greg Dortch</t>
  </si>
  <si>
    <t>Isaiah Hodgins</t>
  </si>
  <si>
    <t>DeVante Parker</t>
  </si>
  <si>
    <t>Jake Bobo</t>
  </si>
  <si>
    <t>Xavier Gipson</t>
  </si>
  <si>
    <t>Trenton Irwin</t>
  </si>
  <si>
    <t>Brandon Powell</t>
  </si>
  <si>
    <t>Jalin Hyatt</t>
  </si>
  <si>
    <t>Allen Lazard</t>
  </si>
  <si>
    <t>Jalen Tolbert</t>
  </si>
  <si>
    <t>Andrei Iosivas</t>
  </si>
  <si>
    <t>Marquez Valdes-Scantling</t>
  </si>
  <si>
    <t>David Bell</t>
  </si>
  <si>
    <t>Lil'Jordan Humphrey</t>
  </si>
  <si>
    <t>Jauan Jennings</t>
  </si>
  <si>
    <t>Skyy Moore</t>
  </si>
  <si>
    <t>JuJu Smith-Schuster</t>
  </si>
  <si>
    <t>Braxton Berrios</t>
  </si>
  <si>
    <t>Mike Williams</t>
  </si>
  <si>
    <t>Bo Melton</t>
  </si>
  <si>
    <t>Alex Erickson</t>
  </si>
  <si>
    <t>Scott Miller</t>
  </si>
  <si>
    <t>Olamide Zaccheaus</t>
  </si>
  <si>
    <t>Jamal Agnew</t>
  </si>
  <si>
    <t>Kadarius Toney</t>
  </si>
  <si>
    <t>Ronnie Bell</t>
  </si>
  <si>
    <t>Deonte Harty</t>
  </si>
  <si>
    <t>Mack Hollins</t>
  </si>
  <si>
    <t>Julio Jones</t>
  </si>
  <si>
    <t>Ihmir Smith-Marsette</t>
  </si>
  <si>
    <t>Treylon Burks</t>
  </si>
  <si>
    <t>Hunter Renfrow</t>
  </si>
  <si>
    <t>Dyami Brown</t>
  </si>
  <si>
    <t>KhaDarel Hodge</t>
  </si>
  <si>
    <t>Cedric Tillman</t>
  </si>
  <si>
    <t>Parker Washington</t>
  </si>
  <si>
    <t>Jalen Reagor</t>
  </si>
  <si>
    <t>Derius Davis</t>
  </si>
  <si>
    <t>Van Jefferson</t>
  </si>
  <si>
    <t>Jamison Crowder</t>
  </si>
  <si>
    <t>Quez Watkins</t>
  </si>
  <si>
    <t>Robbie Chosen</t>
  </si>
  <si>
    <t>Malik Heath</t>
  </si>
  <si>
    <t>Tyler Scott</t>
  </si>
  <si>
    <t>River Cracraft</t>
  </si>
  <si>
    <t>Deven Thompkins</t>
  </si>
  <si>
    <t>Donovan Peoples-Jones</t>
  </si>
  <si>
    <t>Kyle Philips</t>
  </si>
  <si>
    <t>Jalen Guyton</t>
  </si>
  <si>
    <t>David Moore</t>
  </si>
  <si>
    <t>Trent Sherfield</t>
  </si>
  <si>
    <t>Chase Claypool</t>
  </si>
  <si>
    <t>Xavier Hutchinson</t>
  </si>
  <si>
    <t>Charlie Jones</t>
  </si>
  <si>
    <t>Terrace Marshall Jr.</t>
  </si>
  <si>
    <t>Byron Pringle</t>
  </si>
  <si>
    <t>Ben Skowronek</t>
  </si>
  <si>
    <t>Tyquan Thornton</t>
  </si>
  <si>
    <t>Lynn Bowden Jr.</t>
  </si>
  <si>
    <t>Jason Brownlee</t>
  </si>
  <si>
    <t>Randall Cobb</t>
  </si>
  <si>
    <t>D.J. Montgomery</t>
  </si>
  <si>
    <t>Laviska Shenault Jr.</t>
  </si>
  <si>
    <t>Parris Campbell</t>
  </si>
  <si>
    <t>Marquise Goodwin</t>
  </si>
  <si>
    <t>Keith Kirkwood</t>
  </si>
  <si>
    <t>Sterling Shepard</t>
  </si>
  <si>
    <t>Tim Jones</t>
  </si>
  <si>
    <t>Samori Toure</t>
  </si>
  <si>
    <t>Chris Conley</t>
  </si>
  <si>
    <t>Simi Fehoko</t>
  </si>
  <si>
    <t>Tyler Johnson</t>
  </si>
  <si>
    <t>Velus Jones Jr.</t>
  </si>
  <si>
    <t>Tylan Wallace</t>
  </si>
  <si>
    <t>Jalen Brooks</t>
  </si>
  <si>
    <t>DeAndre Carter</t>
  </si>
  <si>
    <t>Rakim Jarrett</t>
  </si>
  <si>
    <t>Isaiah McKenzie</t>
  </si>
  <si>
    <t>Equanimeous St. Brown</t>
  </si>
  <si>
    <t>Ty Montgomery</t>
  </si>
  <si>
    <t>Justyn Ross</t>
  </si>
  <si>
    <t>Mike Strachan</t>
  </si>
  <si>
    <t>Elijah Cooks</t>
  </si>
  <si>
    <t>Britain Covey</t>
  </si>
  <si>
    <t>Keelan Doss</t>
  </si>
  <si>
    <t>Devin Duvernay</t>
  </si>
  <si>
    <t>Trishton Jackson</t>
  </si>
  <si>
    <t>Jalen Nailor</t>
  </si>
  <si>
    <t>Kayshon Boutte</t>
  </si>
  <si>
    <t>Miles Boykin</t>
  </si>
  <si>
    <t>Erik Ezukanma</t>
  </si>
  <si>
    <t>Gunner Olszewski</t>
  </si>
  <si>
    <t>Zach Pascal</t>
  </si>
  <si>
    <t>Laquon Treadwell</t>
  </si>
  <si>
    <t>Collin Johnson</t>
  </si>
  <si>
    <t>Mason Kinsey</t>
  </si>
  <si>
    <t>Willie Snead</t>
  </si>
  <si>
    <t>Malik Taylor</t>
  </si>
  <si>
    <t>Cody Thompson</t>
  </si>
  <si>
    <t>Austin Trammell</t>
  </si>
  <si>
    <t>Devon Allen</t>
  </si>
  <si>
    <t>Andre Baccellia</t>
  </si>
  <si>
    <t>Michael Bandy</t>
  </si>
  <si>
    <t>Chris Blair</t>
  </si>
  <si>
    <t>Terrell Bynum</t>
  </si>
  <si>
    <t>Damiere Byrd</t>
  </si>
  <si>
    <t>Marquez Callaway</t>
  </si>
  <si>
    <t>Irvin Charles</t>
  </si>
  <si>
    <t>Dan Chisena</t>
  </si>
  <si>
    <t>Frank Darby</t>
  </si>
  <si>
    <t>Jaelon Darden</t>
  </si>
  <si>
    <t>Colton Dowell</t>
  </si>
  <si>
    <t>Dylan Drummond</t>
  </si>
  <si>
    <t>Ethan Fernea</t>
  </si>
  <si>
    <t>Dez Fitzpatrick</t>
  </si>
  <si>
    <t>Antoine Green</t>
  </si>
  <si>
    <t>Jacob Harris</t>
  </si>
  <si>
    <t>N'Keal Harry</t>
  </si>
  <si>
    <t>Andy Isabella</t>
  </si>
  <si>
    <t>Kearis Jackson</t>
  </si>
  <si>
    <t>Lucky Jackson</t>
  </si>
  <si>
    <t>Shedrick Jackson</t>
  </si>
  <si>
    <t>Johnny Johnson</t>
  </si>
  <si>
    <t>Kwamie Lassiter II</t>
  </si>
  <si>
    <t>Tay Martin</t>
  </si>
  <si>
    <t>Kirk Merritt</t>
  </si>
  <si>
    <t>Ryan Miller</t>
  </si>
  <si>
    <t>Stanley Morgan Jr.</t>
  </si>
  <si>
    <t>Amari Rodgers</t>
  </si>
  <si>
    <t>Matthew Slater</t>
  </si>
  <si>
    <t>Tre'Quan Smith</t>
  </si>
  <si>
    <t>Mitchell Tinsley</t>
  </si>
  <si>
    <t>DJ Turner</t>
  </si>
  <si>
    <t>Montrell Washington</t>
  </si>
  <si>
    <t>Kristian Wilkerson</t>
  </si>
  <si>
    <t>Juwann Winfree</t>
  </si>
  <si>
    <t>Dareke Young</t>
  </si>
  <si>
    <t>James Proche</t>
  </si>
  <si>
    <t>Trent Taylor</t>
  </si>
  <si>
    <t>Sam LaPorta</t>
  </si>
  <si>
    <t>TE</t>
  </si>
  <si>
    <t>George Kittle</t>
  </si>
  <si>
    <t>Travis Kelce</t>
  </si>
  <si>
    <t>T.J. Hockenson</t>
  </si>
  <si>
    <t>David Njoku</t>
  </si>
  <si>
    <t>Evan Engram</t>
  </si>
  <si>
    <t>Taysom Hill</t>
  </si>
  <si>
    <t>Cole Kmet</t>
  </si>
  <si>
    <t>Jake Ferguson</t>
  </si>
  <si>
    <t>Trey McBride</t>
  </si>
  <si>
    <t>Dalton Schultz</t>
  </si>
  <si>
    <t>Mark Andrews</t>
  </si>
  <si>
    <t>Kyle Pitts</t>
  </si>
  <si>
    <t>Hunter Henry</t>
  </si>
  <si>
    <t>Dallas Goedert</t>
  </si>
  <si>
    <t>Dalton Kincaid</t>
  </si>
  <si>
    <t>Jonnu Smith</t>
  </si>
  <si>
    <t>Logan Thomas</t>
  </si>
  <si>
    <t>Isaiah Likely</t>
  </si>
  <si>
    <t>Cade Otton</t>
  </si>
  <si>
    <t>Tyler Conklin</t>
  </si>
  <si>
    <t>Tyler Higbee</t>
  </si>
  <si>
    <t>Juwan Johnson</t>
  </si>
  <si>
    <t>Darren Waller</t>
  </si>
  <si>
    <t>Gerald Everett</t>
  </si>
  <si>
    <t>Chigoziem Okonkwo</t>
  </si>
  <si>
    <t>Tucker Kraft</t>
  </si>
  <si>
    <t>Pat Freiermuth</t>
  </si>
  <si>
    <t>Michael Mayer</t>
  </si>
  <si>
    <t>Kylen Granson</t>
  </si>
  <si>
    <t>Noah Gray</t>
  </si>
  <si>
    <t>Noah Fant</t>
  </si>
  <si>
    <t>Tanner Hudson</t>
  </si>
  <si>
    <t>Luke Musgrave</t>
  </si>
  <si>
    <t>Adam Trautman</t>
  </si>
  <si>
    <t>Colby Parkinson</t>
  </si>
  <si>
    <t>Durham Smythe</t>
  </si>
  <si>
    <t>Tommy Tremble</t>
  </si>
  <si>
    <t>Mo Alie-Cox</t>
  </si>
  <si>
    <t>Mike Gesicki</t>
  </si>
  <si>
    <t>Brevin Jordan</t>
  </si>
  <si>
    <t>Dawson Knox</t>
  </si>
  <si>
    <t>Josh Oliver</t>
  </si>
  <si>
    <t>Jimmy Graham</t>
  </si>
  <si>
    <t>Drew Sample</t>
  </si>
  <si>
    <t>Andrew Ogletree</t>
  </si>
  <si>
    <t>Daniel Bellinger</t>
  </si>
  <si>
    <t>Pharaoh Brown</t>
  </si>
  <si>
    <t>Harrison Bryant</t>
  </si>
  <si>
    <t>Zach Ertz</t>
  </si>
  <si>
    <t>Foster Moreau</t>
  </si>
  <si>
    <t>Hayden Hurst</t>
  </si>
  <si>
    <t>Will Dissly</t>
  </si>
  <si>
    <t>Austin Hooper</t>
  </si>
  <si>
    <t>Johnny Mundt</t>
  </si>
  <si>
    <t>Elijah Higgins</t>
  </si>
  <si>
    <t>Stone Smartt</t>
  </si>
  <si>
    <t>Will Mallory</t>
  </si>
  <si>
    <t>Luke Schoonmaker</t>
  </si>
  <si>
    <t>Connor Heyward</t>
  </si>
  <si>
    <t>MyCole Pruitt</t>
  </si>
  <si>
    <t>Davis Allen</t>
  </si>
  <si>
    <t>Luke Farrell</t>
  </si>
  <si>
    <t>Lucas Krull</t>
  </si>
  <si>
    <t>Irv Smith Jr.</t>
  </si>
  <si>
    <t>John Bates</t>
  </si>
  <si>
    <t>Charlie Kolar</t>
  </si>
  <si>
    <t>Jeremy Ruckert</t>
  </si>
  <si>
    <t>Josh Whyle</t>
  </si>
  <si>
    <t>Brock Wright</t>
  </si>
  <si>
    <t>Jordan Akins</t>
  </si>
  <si>
    <t>Stephen Sullivan</t>
  </si>
  <si>
    <t>Cole Turner</t>
  </si>
  <si>
    <t>C.J. Uzomah</t>
  </si>
  <si>
    <t>Robert Tonyan</t>
  </si>
  <si>
    <t>Lawrence Cager</t>
  </si>
  <si>
    <t>Brenton Strange</t>
  </si>
  <si>
    <t>Marcedes Lewis</t>
  </si>
  <si>
    <t>Quintin Morris</t>
  </si>
  <si>
    <t>Geoff Swaim</t>
  </si>
  <si>
    <t>Brycen Hopkins</t>
  </si>
  <si>
    <t>Ben Sims</t>
  </si>
  <si>
    <t>Blake Bell</t>
  </si>
  <si>
    <t>Josiah Deguara</t>
  </si>
  <si>
    <t>Payne Durham</t>
  </si>
  <si>
    <t>Ko Kieft</t>
  </si>
  <si>
    <t>Ian Thomas</t>
  </si>
  <si>
    <t>Darnell Washington</t>
  </si>
  <si>
    <t>Mitchell Wilcox</t>
  </si>
  <si>
    <t>Grant Calcaterra</t>
  </si>
  <si>
    <t>Peyton Hendershot</t>
  </si>
  <si>
    <t>Jack Stoll</t>
  </si>
  <si>
    <t>Greg Dulcich</t>
  </si>
  <si>
    <t>Julian Hill</t>
  </si>
  <si>
    <t>James Mitchell</t>
  </si>
  <si>
    <t>Teagan Quitoriano</t>
  </si>
  <si>
    <t>Charlie Woerner</t>
  </si>
  <si>
    <t>Kenny Yeboah</t>
  </si>
  <si>
    <t>Nate Adkins</t>
  </si>
  <si>
    <t>Chris Manhertz</t>
  </si>
  <si>
    <t>Nick Muse</t>
  </si>
  <si>
    <t>Trevon Wesco</t>
  </si>
  <si>
    <t>Ross Dwelley</t>
  </si>
  <si>
    <t>Tucker Fisk</t>
  </si>
  <si>
    <t>John FitzPatrick</t>
  </si>
  <si>
    <t>Cole Fotheringham</t>
  </si>
  <si>
    <t>Kevin Rader</t>
  </si>
  <si>
    <t>Eric Saubert</t>
  </si>
  <si>
    <t>Stephen Anderson</t>
  </si>
  <si>
    <t>Matt Bushman</t>
  </si>
  <si>
    <t>Stephen Carlson</t>
  </si>
  <si>
    <t>Tanner Conner</t>
  </si>
  <si>
    <t>Darrell Daniels</t>
  </si>
  <si>
    <t>Princeton Fant</t>
  </si>
  <si>
    <t>Anthony Firkser</t>
  </si>
  <si>
    <t>Zach Gentry</t>
  </si>
  <si>
    <t>Parker Hesse</t>
  </si>
  <si>
    <t>J.P. Holtz</t>
  </si>
  <si>
    <t>Jesper Horsted</t>
  </si>
  <si>
    <t>Tyree Jackson</t>
  </si>
  <si>
    <t>Hunter Kampmoyer</t>
  </si>
  <si>
    <t>Dalton Keene</t>
  </si>
  <si>
    <t>Tyler Kroft</t>
  </si>
  <si>
    <t>Zack Kuntz</t>
  </si>
  <si>
    <t>Hunter Long</t>
  </si>
  <si>
    <t>Jordan Matthews</t>
  </si>
  <si>
    <t>Sean McKeon</t>
  </si>
  <si>
    <t>Tre' McKitty</t>
  </si>
  <si>
    <t>Albert Okwuegbunam</t>
  </si>
  <si>
    <t>Josh Pederson</t>
  </si>
  <si>
    <t>Brady Russell</t>
  </si>
  <si>
    <t>Matt Sokol</t>
  </si>
  <si>
    <t>Noah Togiai</t>
  </si>
  <si>
    <t>Nick Vannett</t>
  </si>
  <si>
    <t>Travis Vokolek</t>
  </si>
  <si>
    <t>Blake Whiteheart</t>
  </si>
  <si>
    <t>Brayden Willis</t>
  </si>
  <si>
    <t>Rodney Williams</t>
  </si>
  <si>
    <t>David Wells</t>
  </si>
  <si>
    <t>Proj. Rec</t>
  </si>
  <si>
    <t>Proj. Rec Yds</t>
  </si>
  <si>
    <t>Proj. Rec TD</t>
  </si>
  <si>
    <t>Proj. FL</t>
  </si>
  <si>
    <t>Proj. Std</t>
  </si>
  <si>
    <t>Proj. Pts</t>
  </si>
  <si>
    <t>Jelani Woods</t>
  </si>
  <si>
    <t>Donald Parham Jr.</t>
  </si>
  <si>
    <t>Jody Fortson</t>
  </si>
  <si>
    <t>Armani Rogers</t>
  </si>
  <si>
    <t>Curtis Hodges</t>
  </si>
  <si>
    <t>Kaden Smith</t>
  </si>
  <si>
    <t>Shane Zylstra</t>
  </si>
  <si>
    <t>Tommy Sweeney</t>
  </si>
  <si>
    <t>Tyler Davis</t>
  </si>
  <si>
    <t>Cameron Latu</t>
  </si>
  <si>
    <t>Chris Myarick</t>
  </si>
  <si>
    <t>Jacob Hollister</t>
  </si>
  <si>
    <t>Gerrit Prince</t>
  </si>
  <si>
    <t>Austin Allen</t>
  </si>
  <si>
    <t>Tanner Taula</t>
  </si>
  <si>
    <t>Feleipe Franks</t>
  </si>
  <si>
    <t>Tyler Mabry</t>
  </si>
  <si>
    <t>Proj. Rush Att</t>
  </si>
  <si>
    <t>Proj. Rush Yds</t>
  </si>
  <si>
    <t>Proj. Rush TD</t>
  </si>
  <si>
    <t>DK Metcalf</t>
  </si>
  <si>
    <t>DJ Moore</t>
  </si>
  <si>
    <t>Gabe Davis</t>
  </si>
  <si>
    <t>DJ Chark Jr.</t>
  </si>
  <si>
    <t>Russell Gage</t>
  </si>
  <si>
    <t>Marvin Mims Jr.</t>
  </si>
  <si>
    <t>Mecole Hardman Jr.</t>
  </si>
  <si>
    <t>Marvin Jones Jr.</t>
  </si>
  <si>
    <t>Joshua Palmer</t>
  </si>
  <si>
    <t>Allen Robinson II</t>
  </si>
  <si>
    <t>John Metchie III</t>
  </si>
  <si>
    <t>Richie James Jr.</t>
  </si>
  <si>
    <t>Calvin Austin III</t>
  </si>
  <si>
    <t>Cade Johnson</t>
  </si>
  <si>
    <t>Jalen Virgil</t>
  </si>
  <si>
    <t>Tre Nixon</t>
  </si>
  <si>
    <t>Jakeem Grant Sr.</t>
  </si>
  <si>
    <t>Dee Eskridge</t>
  </si>
  <si>
    <t>Ashton Dulin</t>
  </si>
  <si>
    <t>Ray-Ray McCloud III</t>
  </si>
  <si>
    <t>Phillip Dorsett II</t>
  </si>
  <si>
    <t>Steven Sims Jr.</t>
  </si>
  <si>
    <t>Dante Pettis</t>
  </si>
  <si>
    <t>Justin Shorter</t>
  </si>
  <si>
    <t>Maurice Alexander</t>
  </si>
  <si>
    <t>Dax Milne</t>
  </si>
  <si>
    <t>Cam Sims</t>
  </si>
  <si>
    <t>Easop Winston Jr.</t>
  </si>
  <si>
    <t>Josh Ali</t>
  </si>
  <si>
    <t>Dezmon Patmon</t>
  </si>
  <si>
    <t>Cole Beasley</t>
  </si>
  <si>
    <t>Danny Gray</t>
  </si>
  <si>
    <t>Keelan Cole Sr.</t>
  </si>
  <si>
    <t>Michael Woods II</t>
  </si>
  <si>
    <t>Seth Williams</t>
  </si>
  <si>
    <t>Greg Ward</t>
  </si>
  <si>
    <t>Austin Watkins Jr.</t>
  </si>
  <si>
    <t>David Sills V</t>
  </si>
  <si>
    <t>Lance McCutcheon</t>
  </si>
  <si>
    <t>Joseph Ngata</t>
  </si>
  <si>
    <t>Quintez Cephus</t>
  </si>
  <si>
    <t>Racey McMath</t>
  </si>
  <si>
    <t>Travis Etienne Jr.</t>
  </si>
  <si>
    <t>Jeff Wilson Jr.</t>
  </si>
  <si>
    <t>JaMycal Hasty</t>
  </si>
  <si>
    <t>Pierre Strong Jr.</t>
  </si>
  <si>
    <t>Ronald Jones II</t>
  </si>
  <si>
    <t>Hassan Haskins</t>
  </si>
  <si>
    <t>Chris Rodriguez Jr.</t>
  </si>
  <si>
    <t>Melvin Gordon III</t>
  </si>
  <si>
    <t>Mike Boone</t>
  </si>
  <si>
    <t>Tyler Badie</t>
  </si>
  <si>
    <t>Jason Huntley</t>
  </si>
  <si>
    <t>DeWayne McBride</t>
  </si>
  <si>
    <t>Ty Montgomery II</t>
  </si>
  <si>
    <t>Snoop Conner</t>
  </si>
  <si>
    <t>Demetric Felton Jr.</t>
  </si>
  <si>
    <t>Patrick Taylor Jr.</t>
  </si>
  <si>
    <t>Brittain Brown</t>
  </si>
  <si>
    <t>Avery Williams</t>
  </si>
  <si>
    <t>Jack Colletto</t>
  </si>
  <si>
    <t>Zander Horvath</t>
  </si>
  <si>
    <t>Tony Jones Jr.</t>
  </si>
  <si>
    <t>Proj. Att</t>
  </si>
  <si>
    <t>Proj. Cmp</t>
  </si>
  <si>
    <t>Proj. Pass Yds</t>
  </si>
  <si>
    <t>Proj. Pass TD</t>
  </si>
  <si>
    <t>Proj. INT</t>
  </si>
  <si>
    <t>Patrick Mahomes II</t>
  </si>
  <si>
    <t>Stetson Bennett</t>
  </si>
  <si>
    <t>Mitch Trubisky</t>
  </si>
  <si>
    <t>Trey Lance</t>
  </si>
  <si>
    <t>Matt Corral</t>
  </si>
  <si>
    <t>Brandon Allen</t>
  </si>
  <si>
    <t>David Blough</t>
  </si>
  <si>
    <t>Jake Haener</t>
  </si>
  <si>
    <t>PJ Walker</t>
  </si>
  <si>
    <t>Hendon Hooker</t>
  </si>
  <si>
    <t>John Wolford</t>
  </si>
  <si>
    <t>Will Grier</t>
  </si>
  <si>
    <t>Tanner McKee</t>
  </si>
  <si>
    <t>Skylar Thompson</t>
  </si>
  <si>
    <t>Nate Sudfeld</t>
  </si>
  <si>
    <t>Proj Pts</t>
  </si>
  <si>
    <t>DIFF</t>
  </si>
  <si>
    <t>Rank</t>
  </si>
  <si>
    <t>Diff</t>
  </si>
  <si>
    <t>Top 5</t>
  </si>
  <si>
    <t>Bottom 5</t>
  </si>
  <si>
    <t>Min.Games</t>
  </si>
  <si>
    <t>note: 1+ proj or min gms doesn’t change top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</si>
</sst>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0" formatCode="\+0;\-0;0"/>
    <numFmt numFmtId="171" formatCode="\+0.0;\-0.0;0.0"/>
    <numFmt numFmtId="172" formatCode="\+0.00;\-0.00;0.00"/>
    <numFmt numFmtId="173" formatCode="0.0"/>
  </numFmts>
  <fonts count="9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9"/>
      <color rgb="FF212121"/>
      <name val="Open Sans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020202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4" fontId="2" fillId="0" borderId="0" xfId="0" applyNumberFormat="1" applyFont="1"/>
    <xf numFmtId="0" fontId="1" fillId="0" borderId="2" xfId="0" applyFont="1" applyFill="1" applyBorder="1" applyAlignment="1">
      <alignment horizontal="center" vertical="top"/>
    </xf>
    <xf numFmtId="170" fontId="0" fillId="0" borderId="0" xfId="0" applyNumberFormat="1"/>
    <xf numFmtId="0" fontId="1" fillId="0" borderId="0" xfId="0" applyFont="1" applyFill="1" applyBorder="1" applyAlignment="1">
      <alignment horizontal="center" vertical="top"/>
    </xf>
    <xf numFmtId="171" fontId="0" fillId="0" borderId="0" xfId="0" applyNumberFormat="1"/>
    <xf numFmtId="0" fontId="5" fillId="0" borderId="0" xfId="0" applyFont="1" applyAlignment="1">
      <alignment horizontal="center"/>
    </xf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 applyFill="1"/>
    <xf numFmtId="0" fontId="5" fillId="0" borderId="0" xfId="0" applyFont="1" applyAlignment="1"/>
    <xf numFmtId="171" fontId="0" fillId="0" borderId="0" xfId="0" applyNumberFormat="1" applyFont="1"/>
    <xf numFmtId="172" fontId="0" fillId="0" borderId="0" xfId="0" applyNumberFormat="1" applyFont="1"/>
    <xf numFmtId="0" fontId="5" fillId="0" borderId="0" xfId="0" applyFont="1" applyFill="1" applyBorder="1" applyAlignment="1">
      <alignment horizontal="center" vertical="top"/>
    </xf>
    <xf numFmtId="0" fontId="0" fillId="2" borderId="0" xfId="0" applyFont="1" applyFill="1"/>
    <xf numFmtId="0" fontId="8" fillId="0" borderId="0" xfId="0" applyFont="1"/>
    <xf numFmtId="0" fontId="0" fillId="0" borderId="0" xfId="0" applyFill="1"/>
    <xf numFmtId="0" fontId="2" fillId="0" borderId="0" xfId="0" applyFont="1" applyFill="1"/>
    <xf numFmtId="0" fontId="5" fillId="0" borderId="0" xfId="0" applyFont="1" applyFill="1" applyAlignment="1">
      <alignment horizontal="center"/>
    </xf>
    <xf numFmtId="0" fontId="0" fillId="0" borderId="0" xfId="0" applyFont="1" applyFill="1"/>
    <xf numFmtId="171" fontId="0" fillId="0" borderId="0" xfId="0" applyNumberFormat="1" applyFont="1" applyFill="1"/>
    <xf numFmtId="172" fontId="0" fillId="0" borderId="0" xfId="0" applyNumberFormat="1" applyFont="1" applyFill="1"/>
    <xf numFmtId="0" fontId="5" fillId="3" borderId="0" xfId="0" applyFont="1" applyFill="1" applyAlignment="1">
      <alignment horizontal="center"/>
    </xf>
    <xf numFmtId="0" fontId="5" fillId="3" borderId="0" xfId="0" applyFont="1" applyFill="1"/>
    <xf numFmtId="173" fontId="0" fillId="0" borderId="0" xfId="0" applyNumberFormat="1"/>
    <xf numFmtId="0" fontId="0" fillId="4" borderId="0" xfId="0" applyFont="1" applyFill="1"/>
    <xf numFmtId="0" fontId="0" fillId="5" borderId="0" xfId="0" applyFont="1" applyFill="1"/>
  </cellXfs>
  <cellStyles count="1">
    <cellStyle name="Normal" xfId="0" builtinId="0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84"/>
  <sheetViews>
    <sheetView tabSelected="1" topLeftCell="D1" workbookViewId="0">
      <selection activeCell="AC4" sqref="AC4"/>
    </sheetView>
  </sheetViews>
  <sheetFormatPr baseColWidth="10" defaultColWidth="8.83203125" defaultRowHeight="15" x14ac:dyDescent="0.2"/>
  <cols>
    <col min="1" max="1" width="22.6640625" bestFit="1" customWidth="1"/>
    <col min="19" max="19" width="8.83203125" style="7"/>
    <col min="22" max="22" width="10.5" bestFit="1" customWidth="1"/>
    <col min="23" max="23" width="25.5" bestFit="1" customWidth="1"/>
    <col min="24" max="24" width="4.1640625" customWidth="1"/>
    <col min="27" max="27" width="15.83203125" bestFit="1" customWidth="1"/>
    <col min="29" max="29" width="10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R1" s="6" t="s">
        <v>772</v>
      </c>
      <c r="S1" s="6" t="s">
        <v>773</v>
      </c>
      <c r="U1" s="15"/>
      <c r="V1" s="15"/>
      <c r="W1" s="15"/>
      <c r="Y1" s="15"/>
      <c r="Z1" s="15"/>
      <c r="AA1" s="15"/>
    </row>
    <row r="2" spans="1:29" x14ac:dyDescent="0.2">
      <c r="A2" t="s">
        <v>56</v>
      </c>
      <c r="B2" t="s">
        <v>57</v>
      </c>
      <c r="C2" t="s">
        <v>18</v>
      </c>
      <c r="D2">
        <v>27</v>
      </c>
      <c r="E2">
        <v>17</v>
      </c>
      <c r="F2">
        <v>13</v>
      </c>
      <c r="G2">
        <v>305</v>
      </c>
      <c r="H2">
        <v>490</v>
      </c>
      <c r="I2">
        <v>3305</v>
      </c>
      <c r="J2">
        <v>15</v>
      </c>
      <c r="K2">
        <v>9</v>
      </c>
      <c r="L2">
        <v>34</v>
      </c>
      <c r="M2">
        <v>100</v>
      </c>
      <c r="N2">
        <v>3</v>
      </c>
      <c r="O2">
        <v>5</v>
      </c>
      <c r="P2">
        <v>196.2</v>
      </c>
      <c r="R2">
        <f>_xlfn.XLOOKUP(A2,'QB Proj'!A:A,'QB Proj'!L:L,0,0)</f>
        <v>35.799999999999997</v>
      </c>
      <c r="S2" s="9">
        <f>P2-R2</f>
        <v>160.39999999999998</v>
      </c>
      <c r="U2" s="27" t="s">
        <v>776</v>
      </c>
      <c r="V2" s="27"/>
      <c r="W2" s="27"/>
      <c r="X2" s="11"/>
      <c r="Y2" s="27" t="str">
        <f>"Top 5 (min. "&amp;$AC$3&amp;" games played and 1+ proj pts)"</f>
        <v>Top 5 (min. 14 games played and 1+ proj pts)</v>
      </c>
      <c r="Z2" s="27"/>
      <c r="AA2" s="27"/>
      <c r="AB2" s="11"/>
      <c r="AC2" s="28" t="s">
        <v>778</v>
      </c>
    </row>
    <row r="3" spans="1:29" x14ac:dyDescent="0.2">
      <c r="A3" t="s">
        <v>68</v>
      </c>
      <c r="B3" t="s">
        <v>65</v>
      </c>
      <c r="C3" t="s">
        <v>18</v>
      </c>
      <c r="D3">
        <v>27</v>
      </c>
      <c r="E3">
        <v>9</v>
      </c>
      <c r="F3">
        <v>7</v>
      </c>
      <c r="G3">
        <v>171</v>
      </c>
      <c r="H3">
        <v>243</v>
      </c>
      <c r="I3">
        <v>1936</v>
      </c>
      <c r="J3">
        <v>12</v>
      </c>
      <c r="K3">
        <v>7</v>
      </c>
      <c r="L3">
        <v>27</v>
      </c>
      <c r="M3">
        <v>127</v>
      </c>
      <c r="N3">
        <v>3</v>
      </c>
      <c r="O3">
        <v>0</v>
      </c>
      <c r="P3">
        <v>144.4</v>
      </c>
      <c r="R3">
        <f>_xlfn.XLOOKUP(A3,'QB Proj'!A:A,'QB Proj'!L:L,0,0)</f>
        <v>12.2</v>
      </c>
      <c r="S3" s="9">
        <f>P3-R3</f>
        <v>132.20000000000002</v>
      </c>
      <c r="U3" s="18" t="s">
        <v>774</v>
      </c>
      <c r="V3" s="18" t="s">
        <v>775</v>
      </c>
      <c r="W3" s="18" t="s">
        <v>0</v>
      </c>
      <c r="X3" s="11"/>
      <c r="Y3" s="18" t="s">
        <v>774</v>
      </c>
      <c r="Z3" s="18" t="s">
        <v>775</v>
      </c>
      <c r="AA3" s="18" t="s">
        <v>0</v>
      </c>
      <c r="AB3" s="11"/>
      <c r="AC3" s="19">
        <v>14</v>
      </c>
    </row>
    <row r="4" spans="1:29" x14ac:dyDescent="0.2">
      <c r="A4" t="s">
        <v>54</v>
      </c>
      <c r="B4" t="s">
        <v>55</v>
      </c>
      <c r="C4" t="s">
        <v>18</v>
      </c>
      <c r="D4">
        <v>28</v>
      </c>
      <c r="E4">
        <v>13</v>
      </c>
      <c r="F4">
        <v>12</v>
      </c>
      <c r="G4">
        <v>262</v>
      </c>
      <c r="H4">
        <v>417</v>
      </c>
      <c r="I4">
        <v>2464</v>
      </c>
      <c r="J4">
        <v>13</v>
      </c>
      <c r="K4">
        <v>10</v>
      </c>
      <c r="L4">
        <v>77</v>
      </c>
      <c r="M4">
        <v>421</v>
      </c>
      <c r="N4">
        <v>6</v>
      </c>
      <c r="O4">
        <v>7</v>
      </c>
      <c r="P4">
        <v>200.7</v>
      </c>
      <c r="R4">
        <f>_xlfn.XLOOKUP(A4,'QB Proj'!A:A,'QB Proj'!L:L,0,0)</f>
        <v>87</v>
      </c>
      <c r="S4" s="9">
        <f>P4-R4</f>
        <v>113.69999999999999</v>
      </c>
      <c r="U4" s="11">
        <v>1</v>
      </c>
      <c r="V4" s="16">
        <f>LARGE(S:S, U4)</f>
        <v>160.39999999999998</v>
      </c>
      <c r="W4" s="11" t="str" cm="1">
        <f t="array" ref="W4">INDEX($A$2:$A$300, MATCH(1, ($S$2:$S$300=LARGE($S$2:$S$300, U4)) * (COUNTIF(W$3:W3, $A$2:$A$300)=0), 0))</f>
        <v>Gardner Minshew II</v>
      </c>
      <c r="X4" s="11"/>
      <c r="Y4" s="11">
        <v>1</v>
      </c>
      <c r="Z4" s="17" cm="1">
        <f t="array" ref="Z4">LARGE(_xlfn._xlws.FILTER($S$2:$S$300,$E$2:$E$300&gt;=$AC$3),Y4)</f>
        <v>160.39999999999998</v>
      </c>
      <c r="AA4" s="30" t="str" cm="1">
        <f t="array" ref="AA4">INDEX(_xlfn._xlws.FILTER($A$2:$A$300,$E$2:$E$300&gt;=$AC$3), MATCH(1, (_xlfn._xlws.FILTER($S$2:$S$300,$E$2:$E$300&gt;=$AC$3)=LARGE(_xlfn._xlws.FILTER($S$2:$S$300,$E$2:$E$300&gt;=$AC$3), Y4)) * (COUNTIF(AA$3:AA3, _xlfn._xlws.FILTER($A$2:$A$300,$E$2:$E$300&gt;=$AC$3))=0), 0))</f>
        <v>Gardner Minshew II</v>
      </c>
      <c r="AB4" s="11"/>
      <c r="AC4" s="11"/>
    </row>
    <row r="5" spans="1:29" x14ac:dyDescent="0.2">
      <c r="A5" t="s">
        <v>69</v>
      </c>
      <c r="B5" t="s">
        <v>70</v>
      </c>
      <c r="C5" t="s">
        <v>18</v>
      </c>
      <c r="D5">
        <v>25</v>
      </c>
      <c r="E5">
        <v>11</v>
      </c>
      <c r="F5">
        <v>10</v>
      </c>
      <c r="G5">
        <v>213</v>
      </c>
      <c r="H5">
        <v>343</v>
      </c>
      <c r="I5">
        <v>2218</v>
      </c>
      <c r="J5">
        <v>12</v>
      </c>
      <c r="K5">
        <v>7</v>
      </c>
      <c r="L5">
        <v>17</v>
      </c>
      <c r="M5">
        <v>11</v>
      </c>
      <c r="N5">
        <v>1</v>
      </c>
      <c r="O5">
        <v>2</v>
      </c>
      <c r="P5">
        <v>125.8</v>
      </c>
      <c r="R5">
        <f>_xlfn.XLOOKUP(A5,'QB Proj'!A:A,'QB Proj'!L:L,0,0)</f>
        <v>13.5</v>
      </c>
      <c r="S5" s="9">
        <f>P5-R5</f>
        <v>112.3</v>
      </c>
      <c r="U5" s="11">
        <v>2</v>
      </c>
      <c r="V5" s="16">
        <f>LARGE(S:S, U5)</f>
        <v>132.20000000000002</v>
      </c>
      <c r="W5" s="11" t="str" cm="1">
        <f t="array" ref="W5">INDEX($A$2:$A$300, MATCH(1, ($S$2:$S$300=LARGE($S$2:$S$300, U5)) * (COUNTIF(W$3:W4, $A$2:$A$300)=0), 0))</f>
        <v>Jake Browning</v>
      </c>
      <c r="X5" s="11"/>
      <c r="Y5" s="11">
        <v>2</v>
      </c>
      <c r="Z5" s="17" cm="1">
        <f t="array" ref="Z5">LARGE(_xlfn._xlws.FILTER($S$2:$S$300,$E$2:$E$300&gt;=$AC$3),Y5)</f>
        <v>80.800000000000011</v>
      </c>
      <c r="AA5" s="30" t="str" cm="1">
        <f t="array" ref="AA5">INDEX(_xlfn._xlws.FILTER($A$2:$A$300,$E$2:$E$300&gt;=$AC$3), MATCH(1, (_xlfn._xlws.FILTER($S$2:$S$300,$E$2:$E$300&gt;=$AC$3)=LARGE(_xlfn._xlws.FILTER($S$2:$S$300,$E$2:$E$300&gt;=$AC$3), Y5)) * (COUNTIF(AA$3:AA4, _xlfn._xlws.FILTER($A$2:$A$300,$E$2:$E$300&gt;=$AC$3))=0), 0))</f>
        <v>Baker Mayfield</v>
      </c>
      <c r="AB5" s="11"/>
      <c r="AC5" s="11"/>
    </row>
    <row r="6" spans="1:29" x14ac:dyDescent="0.2">
      <c r="A6" t="s">
        <v>71</v>
      </c>
      <c r="B6" t="s">
        <v>72</v>
      </c>
      <c r="C6" t="s">
        <v>18</v>
      </c>
      <c r="D6">
        <v>24</v>
      </c>
      <c r="E6">
        <v>12</v>
      </c>
      <c r="F6">
        <v>11</v>
      </c>
      <c r="G6">
        <v>221</v>
      </c>
      <c r="H6">
        <v>368</v>
      </c>
      <c r="I6">
        <v>2271</v>
      </c>
      <c r="J6">
        <v>8</v>
      </c>
      <c r="K6">
        <v>7</v>
      </c>
      <c r="L6">
        <v>36</v>
      </c>
      <c r="M6">
        <v>211</v>
      </c>
      <c r="N6">
        <v>0</v>
      </c>
      <c r="O6">
        <v>7</v>
      </c>
      <c r="P6">
        <v>119.9</v>
      </c>
      <c r="R6">
        <f>_xlfn.XLOOKUP(A6,'QB Proj'!A:A,'QB Proj'!L:L,0,0)</f>
        <v>18.100000000000001</v>
      </c>
      <c r="S6" s="9">
        <f>P6-R6</f>
        <v>101.80000000000001</v>
      </c>
      <c r="U6" s="11">
        <v>3</v>
      </c>
      <c r="V6" s="16">
        <f t="shared" ref="V5:V8" si="0">LARGE(S:S, U6)</f>
        <v>113.69999999999999</v>
      </c>
      <c r="W6" s="11" t="str" cm="1">
        <f t="array" ref="W6">INDEX($A$2:$A$300, MATCH(1, ($S$2:$S$300=LARGE($S$2:$S$300, U6)) * (COUNTIF(W$3:W5, $A$2:$A$300)=0), 0))</f>
        <v>Joshua Dobbs</v>
      </c>
      <c r="X6" s="11"/>
      <c r="Y6" s="11">
        <v>3</v>
      </c>
      <c r="Z6" s="17" cm="1">
        <f t="array" ref="Z6">LARGE(_xlfn._xlws.FILTER($S$2:$S$300,$E$2:$E$300&gt;=$AC$3),Y6)</f>
        <v>75.200000000000017</v>
      </c>
      <c r="AA6" s="30" t="str" cm="1">
        <f t="array" ref="AA6">INDEX(_xlfn._xlws.FILTER($A$2:$A$300,$E$2:$E$300&gt;=$AC$3), MATCH(1, (_xlfn._xlws.FILTER($S$2:$S$300,$E$2:$E$300&gt;=$AC$3)=LARGE(_xlfn._xlws.FILTER($S$2:$S$300,$E$2:$E$300&gt;=$AC$3), Y6)) * (COUNTIF(AA$3:AA5, _xlfn._xlws.FILTER($A$2:$A$300,$E$2:$E$300&gt;=$AC$3))=0), 0))</f>
        <v>Jordan Love</v>
      </c>
      <c r="AB6" s="11"/>
      <c r="AC6" s="11"/>
    </row>
    <row r="7" spans="1:29" x14ac:dyDescent="0.2">
      <c r="A7" t="s">
        <v>79</v>
      </c>
      <c r="B7" t="s">
        <v>80</v>
      </c>
      <c r="C7" t="s">
        <v>18</v>
      </c>
      <c r="D7">
        <v>38</v>
      </c>
      <c r="E7">
        <v>5</v>
      </c>
      <c r="F7">
        <v>5</v>
      </c>
      <c r="G7">
        <v>123</v>
      </c>
      <c r="H7">
        <v>204</v>
      </c>
      <c r="I7">
        <v>1616</v>
      </c>
      <c r="J7">
        <v>13</v>
      </c>
      <c r="K7">
        <v>8</v>
      </c>
      <c r="L7">
        <v>9</v>
      </c>
      <c r="M7">
        <v>2</v>
      </c>
      <c r="N7">
        <v>0</v>
      </c>
      <c r="O7">
        <v>1</v>
      </c>
      <c r="P7">
        <v>100.8</v>
      </c>
      <c r="R7">
        <f>_xlfn.XLOOKUP(A7,'QB Proj'!A:A,'QB Proj'!L:L,0,0)</f>
        <v>0</v>
      </c>
      <c r="S7" s="9">
        <f>P7-R7</f>
        <v>100.8</v>
      </c>
      <c r="U7" s="11">
        <v>4</v>
      </c>
      <c r="V7" s="16">
        <f t="shared" si="0"/>
        <v>112.3</v>
      </c>
      <c r="W7" s="11" t="str" cm="1">
        <f t="array" ref="W7">INDEX($A$2:$A$300, MATCH(1, ($S$2:$S$300=LARGE($S$2:$S$300, U7)) * (COUNTIF(W$3:W6, $A$2:$A$300)=0), 0))</f>
        <v>Aidan O'Connell</v>
      </c>
      <c r="X7" s="11"/>
      <c r="Y7" s="11">
        <v>4</v>
      </c>
      <c r="Z7" s="17" cm="1">
        <f t="array" ref="Z7">LARGE(_xlfn._xlws.FILTER($S$2:$S$300,$E$2:$E$300&gt;=$AC$3),Y7)</f>
        <v>57.800000000000011</v>
      </c>
      <c r="AA7" s="30" t="str" cm="1">
        <f t="array" ref="AA7">INDEX(_xlfn._xlws.FILTER($A$2:$A$300,$E$2:$E$300&gt;=$AC$3), MATCH(1, (_xlfn._xlws.FILTER($S$2:$S$300,$E$2:$E$300&gt;=$AC$3)=LARGE(_xlfn._xlws.FILTER($S$2:$S$300,$E$2:$E$300&gt;=$AC$3), Y7)) * (COUNTIF(AA$3:AA6, _xlfn._xlws.FILTER($A$2:$A$300,$E$2:$E$300&gt;=$AC$3))=0), 0))</f>
        <v>C.J. Stroud</v>
      </c>
      <c r="AB7" s="11"/>
      <c r="AC7" s="11"/>
    </row>
    <row r="8" spans="1:29" x14ac:dyDescent="0.2">
      <c r="A8" t="s">
        <v>81</v>
      </c>
      <c r="B8" t="s">
        <v>82</v>
      </c>
      <c r="C8" t="s">
        <v>18</v>
      </c>
      <c r="D8">
        <v>25</v>
      </c>
      <c r="E8">
        <v>9</v>
      </c>
      <c r="F8">
        <v>6</v>
      </c>
      <c r="G8">
        <v>114</v>
      </c>
      <c r="H8">
        <v>178</v>
      </c>
      <c r="I8">
        <v>1101</v>
      </c>
      <c r="J8">
        <v>8</v>
      </c>
      <c r="K8">
        <v>3</v>
      </c>
      <c r="L8">
        <v>36</v>
      </c>
      <c r="M8">
        <v>195</v>
      </c>
      <c r="N8">
        <v>1</v>
      </c>
      <c r="O8">
        <v>1</v>
      </c>
      <c r="P8">
        <v>93.5</v>
      </c>
      <c r="R8">
        <f>_xlfn.XLOOKUP(A8,'QB Proj'!A:A,'QB Proj'!L:L,0,0)</f>
        <v>0</v>
      </c>
      <c r="S8" s="9">
        <f>P8-R8</f>
        <v>93.5</v>
      </c>
      <c r="U8" s="11">
        <v>5</v>
      </c>
      <c r="V8" s="16">
        <f t="shared" si="0"/>
        <v>101.80000000000001</v>
      </c>
      <c r="W8" s="11" t="str" cm="1">
        <f t="array" ref="W8">INDEX($A$2:$A$300, MATCH(1, ($S$2:$S$300=LARGE($S$2:$S$300, U8)) * (COUNTIF(W$3:W7, $A$2:$A$300)=0), 0))</f>
        <v>Zach Wilson</v>
      </c>
      <c r="X8" s="11"/>
      <c r="Y8" s="11">
        <v>5</v>
      </c>
      <c r="Z8" s="17" cm="1">
        <f t="array" ref="Z8">LARGE(_xlfn._xlws.FILTER($S$2:$S$300,$E$2:$E$300&gt;=$AC$3),Y8)</f>
        <v>54.200000000000017</v>
      </c>
      <c r="AA8" s="30" t="str" cm="1">
        <f t="array" ref="AA8">INDEX(_xlfn._xlws.FILTER($A$2:$A$300,$E$2:$E$300&gt;=$AC$3), MATCH(1, (_xlfn._xlws.FILTER($S$2:$S$300,$E$2:$E$300&gt;=$AC$3)=LARGE(_xlfn._xlws.FILTER($S$2:$S$300,$E$2:$E$300&gt;=$AC$3), Y8)) * (COUNTIF(AA$3:AA7, _xlfn._xlws.FILTER($A$2:$A$300,$E$2:$E$300&gt;=$AC$3))=0), 0))</f>
        <v>Brock Purdy</v>
      </c>
      <c r="AB8" s="11"/>
      <c r="AC8" s="11"/>
    </row>
    <row r="9" spans="1:29" x14ac:dyDescent="0.2">
      <c r="A9" t="s">
        <v>34</v>
      </c>
      <c r="B9" t="s">
        <v>35</v>
      </c>
      <c r="C9" t="s">
        <v>18</v>
      </c>
      <c r="D9">
        <v>28</v>
      </c>
      <c r="E9">
        <v>17</v>
      </c>
      <c r="F9">
        <v>17</v>
      </c>
      <c r="G9">
        <v>364</v>
      </c>
      <c r="H9">
        <v>566</v>
      </c>
      <c r="I9">
        <v>4044</v>
      </c>
      <c r="J9">
        <v>28</v>
      </c>
      <c r="K9">
        <v>10</v>
      </c>
      <c r="L9">
        <v>62</v>
      </c>
      <c r="M9">
        <v>163</v>
      </c>
      <c r="N9">
        <v>1</v>
      </c>
      <c r="O9">
        <v>3</v>
      </c>
      <c r="P9">
        <v>274.10000000000002</v>
      </c>
      <c r="R9">
        <f>_xlfn.XLOOKUP(A9,'QB Proj'!A:A,'QB Proj'!L:L,0,0)</f>
        <v>193.3</v>
      </c>
      <c r="S9" s="9">
        <f>P9-R9</f>
        <v>80.800000000000011</v>
      </c>
      <c r="U9" s="11"/>
      <c r="V9" s="11"/>
      <c r="W9" s="11"/>
      <c r="X9" s="11"/>
      <c r="Y9" s="11"/>
      <c r="Z9" s="11"/>
      <c r="AA9" s="11"/>
      <c r="AB9" s="11"/>
      <c r="AC9" s="11"/>
    </row>
    <row r="10" spans="1:29" x14ac:dyDescent="0.2">
      <c r="A10" t="s">
        <v>25</v>
      </c>
      <c r="B10" t="s">
        <v>26</v>
      </c>
      <c r="C10" t="s">
        <v>18</v>
      </c>
      <c r="D10">
        <v>25</v>
      </c>
      <c r="E10">
        <v>17</v>
      </c>
      <c r="F10">
        <v>17</v>
      </c>
      <c r="G10">
        <v>372</v>
      </c>
      <c r="H10">
        <v>579</v>
      </c>
      <c r="I10">
        <v>4159</v>
      </c>
      <c r="J10">
        <v>32</v>
      </c>
      <c r="K10">
        <v>11</v>
      </c>
      <c r="L10">
        <v>50</v>
      </c>
      <c r="M10">
        <v>247</v>
      </c>
      <c r="N10">
        <v>4</v>
      </c>
      <c r="O10">
        <v>3</v>
      </c>
      <c r="P10">
        <v>319.10000000000002</v>
      </c>
      <c r="R10">
        <f>_xlfn.XLOOKUP(A10,'QB Proj'!A:A,'QB Proj'!L:L,0,0)</f>
        <v>243.9</v>
      </c>
      <c r="S10" s="9">
        <f>P10-R10</f>
        <v>75.200000000000017</v>
      </c>
      <c r="U10" s="27" t="s">
        <v>777</v>
      </c>
      <c r="V10" s="27"/>
      <c r="W10" s="27"/>
      <c r="X10" s="11"/>
      <c r="Y10" s="27" t="str">
        <f>"Bottom 5 (min. "&amp;$AC$3&amp;" games played)"</f>
        <v>Bottom 5 (min. 14 games played)</v>
      </c>
      <c r="Z10" s="27"/>
      <c r="AA10" s="27"/>
      <c r="AB10" s="11"/>
      <c r="AC10" s="11"/>
    </row>
    <row r="11" spans="1:29" x14ac:dyDescent="0.2">
      <c r="A11" t="s">
        <v>77</v>
      </c>
      <c r="B11" t="s">
        <v>78</v>
      </c>
      <c r="C11" t="s">
        <v>18</v>
      </c>
      <c r="D11">
        <v>24</v>
      </c>
      <c r="E11">
        <v>9</v>
      </c>
      <c r="F11">
        <v>9</v>
      </c>
      <c r="G11">
        <v>149</v>
      </c>
      <c r="H11">
        <v>255</v>
      </c>
      <c r="I11">
        <v>1808</v>
      </c>
      <c r="J11">
        <v>8</v>
      </c>
      <c r="K11">
        <v>4</v>
      </c>
      <c r="L11">
        <v>25</v>
      </c>
      <c r="M11">
        <v>57</v>
      </c>
      <c r="N11">
        <v>1</v>
      </c>
      <c r="O11">
        <v>4</v>
      </c>
      <c r="P11">
        <v>102</v>
      </c>
      <c r="R11">
        <f>_xlfn.XLOOKUP(A11,'QB Proj'!A:A,'QB Proj'!L:L,0,0)</f>
        <v>33.6</v>
      </c>
      <c r="S11" s="9">
        <f>P11-R11</f>
        <v>68.400000000000006</v>
      </c>
      <c r="U11" s="18" t="s">
        <v>774</v>
      </c>
      <c r="V11" s="18" t="s">
        <v>775</v>
      </c>
      <c r="W11" s="18" t="s">
        <v>0</v>
      </c>
      <c r="X11" s="11"/>
      <c r="Y11" s="18" t="s">
        <v>774</v>
      </c>
      <c r="Z11" s="18" t="s">
        <v>775</v>
      </c>
      <c r="AA11" s="18" t="s">
        <v>0</v>
      </c>
      <c r="AB11" s="11"/>
      <c r="AC11" s="11"/>
    </row>
    <row r="12" spans="1:29" x14ac:dyDescent="0.2">
      <c r="A12" t="s">
        <v>83</v>
      </c>
      <c r="B12" t="s">
        <v>82</v>
      </c>
      <c r="C12" t="s">
        <v>18</v>
      </c>
      <c r="D12">
        <v>34</v>
      </c>
      <c r="E12">
        <v>11</v>
      </c>
      <c r="F12">
        <v>5</v>
      </c>
      <c r="G12">
        <v>116</v>
      </c>
      <c r="H12">
        <v>180</v>
      </c>
      <c r="I12">
        <v>1341</v>
      </c>
      <c r="J12">
        <v>5</v>
      </c>
      <c r="K12">
        <v>3</v>
      </c>
      <c r="L12">
        <v>38</v>
      </c>
      <c r="M12">
        <v>197</v>
      </c>
      <c r="N12">
        <v>0</v>
      </c>
      <c r="O12">
        <v>0</v>
      </c>
      <c r="P12">
        <v>87.3</v>
      </c>
      <c r="R12">
        <f>_xlfn.XLOOKUP(A12,'QB Proj'!A:A,'QB Proj'!L:L,0,0)</f>
        <v>24.3</v>
      </c>
      <c r="S12" s="9">
        <f>P12-R12</f>
        <v>63</v>
      </c>
      <c r="U12" s="11">
        <v>1</v>
      </c>
      <c r="V12" s="16">
        <f>SMALL($S$2:$S$300, U12)</f>
        <v>-271.60000000000002</v>
      </c>
      <c r="W12" s="11" t="str" cm="1">
        <f t="array" ref="W12">INDEX($A$2:$A$300, MATCH(1, ($S$2:$S$300=SMALL($S$2:$S$300, U12)) * (COUNTIF(W$11:W11, $A$2:$A$300)=0), 0))</f>
        <v>Aaron Rodgers</v>
      </c>
      <c r="X12" s="11"/>
      <c r="Y12" s="11">
        <v>1</v>
      </c>
      <c r="Z12" s="17" cm="1">
        <f t="array" ref="Z12">SMALL(_xlfn._xlws.FILTER($S$2:$S$300,$E$2:$E$300&gt;=$AC$3),Y12)</f>
        <v>-88.199999999999989</v>
      </c>
      <c r="AA12" s="31" t="str" cm="1">
        <f t="array" ref="AA12">INDEX(_xlfn._xlws.FILTER($A$2:$A$300,$E$2:$E$300&gt;=$AC$3), MATCH(1, (_xlfn._xlws.FILTER($S$2:$S$300,$E$2:$E$300&gt;=$AC$3)=SMALL(_xlfn._xlws.FILTER($S$2:$S$300,$E$2:$E$300&gt;=$AC$3), Y12)) * (COUNTIF(AA$11:AA11, _xlfn._xlws.FILTER($A$2:$A$300,$E$2:$E$300&gt;=$AC$3))=0), 0))</f>
        <v>Patrick Mahomes II</v>
      </c>
      <c r="AB12" s="11"/>
      <c r="AC12" s="11"/>
    </row>
    <row r="13" spans="1:29" x14ac:dyDescent="0.2">
      <c r="A13" t="s">
        <v>32</v>
      </c>
      <c r="B13" t="s">
        <v>33</v>
      </c>
      <c r="C13" t="s">
        <v>18</v>
      </c>
      <c r="D13">
        <v>22</v>
      </c>
      <c r="E13">
        <v>15</v>
      </c>
      <c r="F13">
        <v>15</v>
      </c>
      <c r="G13">
        <v>319</v>
      </c>
      <c r="H13">
        <v>499</v>
      </c>
      <c r="I13">
        <v>4108</v>
      </c>
      <c r="J13">
        <v>23</v>
      </c>
      <c r="K13">
        <v>5</v>
      </c>
      <c r="L13">
        <v>39</v>
      </c>
      <c r="M13">
        <v>167</v>
      </c>
      <c r="N13">
        <v>3</v>
      </c>
      <c r="O13">
        <v>4</v>
      </c>
      <c r="P13">
        <v>276</v>
      </c>
      <c r="R13">
        <f>_xlfn.XLOOKUP(A13,'QB Proj'!A:A,'QB Proj'!L:L,0,0)</f>
        <v>218.2</v>
      </c>
      <c r="S13" s="9">
        <f>P13-R13</f>
        <v>57.800000000000011</v>
      </c>
      <c r="U13" s="11">
        <v>2</v>
      </c>
      <c r="V13" s="16">
        <f t="shared" ref="V13:V16" si="1">SMALL($S$2:$S$300, U13)</f>
        <v>-231.7</v>
      </c>
      <c r="W13" s="11" t="str" cm="1">
        <f t="array" ref="W13">INDEX($A$2:$A$300, MATCH(1, ($S$2:$S$300=SMALL($S$2:$S$300, U13)) * (COUNTIF(W$11:W12, $A$2:$A$300)=0), 0))</f>
        <v>Daniel Jones</v>
      </c>
      <c r="X13" s="11"/>
      <c r="Y13" s="11">
        <v>2</v>
      </c>
      <c r="Z13" s="17" cm="1">
        <f t="array" ref="Z13">SMALL(_xlfn._xlws.FILTER($S$2:$S$300,$E$2:$E$300&gt;=$AC$3),Y13)</f>
        <v>-72.799999999999983</v>
      </c>
      <c r="AA13" s="31" t="str" cm="1">
        <f t="array" ref="AA13">INDEX(_xlfn._xlws.FILTER($A$2:$A$300,$E$2:$E$300&gt;=$AC$3), MATCH(1, (_xlfn._xlws.FILTER($S$2:$S$300,$E$2:$E$300&gt;=$AC$3)=SMALL(_xlfn._xlws.FILTER($S$2:$S$300,$E$2:$E$300&gt;=$AC$3), Y13)) * (COUNTIF(AA$11:AA12, _xlfn._xlws.FILTER($A$2:$A$300,$E$2:$E$300&gt;=$AC$3))=0), 0))</f>
        <v>Bryce Young</v>
      </c>
      <c r="AB13" s="11"/>
      <c r="AC13" s="11"/>
    </row>
    <row r="14" spans="1:29" x14ac:dyDescent="0.2">
      <c r="A14" t="s">
        <v>27</v>
      </c>
      <c r="B14" t="s">
        <v>28</v>
      </c>
      <c r="C14" t="s">
        <v>18</v>
      </c>
      <c r="D14">
        <v>24</v>
      </c>
      <c r="E14">
        <v>16</v>
      </c>
      <c r="F14">
        <v>16</v>
      </c>
      <c r="G14">
        <v>308</v>
      </c>
      <c r="H14">
        <v>444</v>
      </c>
      <c r="I14">
        <v>4280</v>
      </c>
      <c r="J14">
        <v>31</v>
      </c>
      <c r="K14">
        <v>11</v>
      </c>
      <c r="L14">
        <v>39</v>
      </c>
      <c r="M14">
        <v>144</v>
      </c>
      <c r="N14">
        <v>2</v>
      </c>
      <c r="O14">
        <v>2</v>
      </c>
      <c r="P14">
        <v>295.60000000000002</v>
      </c>
      <c r="R14">
        <f>_xlfn.XLOOKUP(A14,'QB Proj'!A:A,'QB Proj'!L:L,0,0)</f>
        <v>241.4</v>
      </c>
      <c r="S14" s="9">
        <f>P14-R14</f>
        <v>54.200000000000017</v>
      </c>
      <c r="U14" s="11">
        <v>3</v>
      </c>
      <c r="V14" s="16">
        <f t="shared" si="1"/>
        <v>-214</v>
      </c>
      <c r="W14" s="11" t="str" cm="1">
        <f t="array" ref="W14">INDEX($A$2:$A$300, MATCH(1, ($S$2:$S$300=SMALL($S$2:$S$300, U14)) * (COUNTIF(W$11:W13, $A$2:$A$300)=0), 0))</f>
        <v>Deshaun Watson</v>
      </c>
      <c r="X14" s="11"/>
      <c r="Y14" s="11">
        <v>3</v>
      </c>
      <c r="Z14" s="17" cm="1">
        <f t="array" ref="Z14">SMALL(_xlfn._xlws.FILTER($S$2:$S$300,$E$2:$E$300&gt;=$AC$3),Y14)</f>
        <v>-58.800000000000011</v>
      </c>
      <c r="AA14" s="31" t="str" cm="1">
        <f t="array" ref="AA14">INDEX(_xlfn._xlws.FILTER($A$2:$A$300,$E$2:$E$300&gt;=$AC$3), MATCH(1, (_xlfn._xlws.FILTER($S$2:$S$300,$E$2:$E$300&gt;=$AC$3)=SMALL(_xlfn._xlws.FILTER($S$2:$S$300,$E$2:$E$300&gt;=$AC$3), Y14)) * (COUNTIF(AA$11:AA13, _xlfn._xlws.FILTER($A$2:$A$300,$E$2:$E$300&gt;=$AC$3))=0), 0))</f>
        <v>Geno Smith</v>
      </c>
      <c r="AB14" s="11"/>
      <c r="AC14" s="11"/>
    </row>
    <row r="15" spans="1:29" x14ac:dyDescent="0.2">
      <c r="A15" t="s">
        <v>88</v>
      </c>
      <c r="B15" t="s">
        <v>49</v>
      </c>
      <c r="C15" t="s">
        <v>18</v>
      </c>
      <c r="D15">
        <v>28</v>
      </c>
      <c r="E15">
        <v>5</v>
      </c>
      <c r="F15">
        <v>4</v>
      </c>
      <c r="G15">
        <v>111</v>
      </c>
      <c r="H15">
        <v>174</v>
      </c>
      <c r="I15">
        <v>1129</v>
      </c>
      <c r="J15">
        <v>3</v>
      </c>
      <c r="K15">
        <v>1</v>
      </c>
      <c r="L15">
        <v>27</v>
      </c>
      <c r="M15">
        <v>144</v>
      </c>
      <c r="N15">
        <v>1</v>
      </c>
      <c r="O15">
        <v>4</v>
      </c>
      <c r="P15">
        <v>67.599999999999994</v>
      </c>
      <c r="R15">
        <f>_xlfn.XLOOKUP(A15,'QB Proj'!A:A,'QB Proj'!L:L,0,0)</f>
        <v>13.9</v>
      </c>
      <c r="S15" s="9">
        <f>P15-R15</f>
        <v>53.699999999999996</v>
      </c>
      <c r="U15" s="11">
        <v>4</v>
      </c>
      <c r="V15" s="16">
        <f t="shared" si="1"/>
        <v>-189.5</v>
      </c>
      <c r="W15" s="11" t="str" cm="1">
        <f t="array" ref="W15">INDEX($A$2:$A$300, MATCH(1, ($S$2:$S$300=SMALL($S$2:$S$300, U15)) * (COUNTIF(W$11:W14, $A$2:$A$300)=0), 0))</f>
        <v>Anthony Richardson</v>
      </c>
      <c r="X15" s="11"/>
      <c r="Y15" s="11">
        <v>4</v>
      </c>
      <c r="Z15" s="17" cm="1">
        <f t="array" ref="Z15">SMALL(_xlfn._xlws.FILTER($S$2:$S$300,$E$2:$E$300&gt;=$AC$3),Y15)</f>
        <v>-25.600000000000023</v>
      </c>
      <c r="AA15" s="31" t="str" cm="1">
        <f t="array" ref="AA15">INDEX(_xlfn._xlws.FILTER($A$2:$A$300,$E$2:$E$300&gt;=$AC$3), MATCH(1, (_xlfn._xlws.FILTER($S$2:$S$300,$E$2:$E$300&gt;=$AC$3)=SMALL(_xlfn._xlws.FILTER($S$2:$S$300,$E$2:$E$300&gt;=$AC$3), Y15)) * (COUNTIF(AA$11:AA14, _xlfn._xlws.FILTER($A$2:$A$300,$E$2:$E$300&gt;=$AC$3))=0), 0))</f>
        <v>Trevor Lawrence</v>
      </c>
      <c r="AB15" s="11"/>
      <c r="AC15" s="11"/>
    </row>
    <row r="16" spans="1:29" x14ac:dyDescent="0.2">
      <c r="A16" t="s">
        <v>21</v>
      </c>
      <c r="B16" t="s">
        <v>22</v>
      </c>
      <c r="C16" t="s">
        <v>18</v>
      </c>
      <c r="D16">
        <v>30</v>
      </c>
      <c r="E16">
        <v>17</v>
      </c>
      <c r="F16">
        <v>17</v>
      </c>
      <c r="G16">
        <v>410</v>
      </c>
      <c r="H16">
        <v>590</v>
      </c>
      <c r="I16">
        <v>4516</v>
      </c>
      <c r="J16">
        <v>36</v>
      </c>
      <c r="K16">
        <v>9</v>
      </c>
      <c r="L16">
        <v>55</v>
      </c>
      <c r="M16">
        <v>242</v>
      </c>
      <c r="N16">
        <v>2</v>
      </c>
      <c r="O16">
        <v>2</v>
      </c>
      <c r="P16">
        <v>342.8</v>
      </c>
      <c r="R16">
        <f>_xlfn.XLOOKUP(A16,'QB Proj'!A:A,'QB Proj'!L:L,0,0)</f>
        <v>290.5</v>
      </c>
      <c r="S16" s="9">
        <f>P16-R16</f>
        <v>52.300000000000011</v>
      </c>
      <c r="U16" s="11">
        <v>5</v>
      </c>
      <c r="V16" s="16">
        <f t="shared" si="1"/>
        <v>-189.5</v>
      </c>
      <c r="W16" s="11" t="str" cm="1">
        <f t="array" ref="W16">INDEX($A$2:$A$300, MATCH(1, ($S$2:$S$300=SMALL($S$2:$S$300, U16)) * (COUNTIF(W$11:W15, $A$2:$A$300)=0), 0))</f>
        <v>Joe Burrow</v>
      </c>
      <c r="X16" s="11"/>
      <c r="Y16" s="11">
        <v>5</v>
      </c>
      <c r="Z16" s="17" cm="1">
        <f t="array" ref="Z16">SMALL(_xlfn._xlws.FILTER($S$2:$S$300,$E$2:$E$300&gt;=$AC$3),Y16)</f>
        <v>-14.5</v>
      </c>
      <c r="AA16" s="31" t="str" cm="1">
        <f t="array" ref="AA16">INDEX(_xlfn._xlws.FILTER($A$2:$A$300,$E$2:$E$300&gt;=$AC$3), MATCH(1, (_xlfn._xlws.FILTER($S$2:$S$300,$E$2:$E$300&gt;=$AC$3)=SMALL(_xlfn._xlws.FILTER($S$2:$S$300,$E$2:$E$300&gt;=$AC$3), Y16)) * (COUNTIF(AA$11:AA15, _xlfn._xlws.FILTER($A$2:$A$300,$E$2:$E$300&gt;=$AC$3))=0), 0))</f>
        <v>Russell Wilson</v>
      </c>
      <c r="AB16" s="11"/>
      <c r="AC16" s="11"/>
    </row>
    <row r="17" spans="1:29" x14ac:dyDescent="0.2">
      <c r="A17" t="s">
        <v>89</v>
      </c>
      <c r="B17" t="s">
        <v>63</v>
      </c>
      <c r="C17" t="s">
        <v>18</v>
      </c>
      <c r="D17">
        <v>28</v>
      </c>
      <c r="E17">
        <v>5</v>
      </c>
      <c r="F17">
        <v>3</v>
      </c>
      <c r="G17">
        <v>100</v>
      </c>
      <c r="H17">
        <v>148</v>
      </c>
      <c r="I17">
        <v>1306</v>
      </c>
      <c r="J17">
        <v>7</v>
      </c>
      <c r="K17">
        <v>8</v>
      </c>
      <c r="L17">
        <v>10</v>
      </c>
      <c r="M17">
        <v>25</v>
      </c>
      <c r="N17">
        <v>0</v>
      </c>
      <c r="O17">
        <v>0</v>
      </c>
      <c r="P17">
        <v>66.7</v>
      </c>
      <c r="R17">
        <f>_xlfn.XLOOKUP(A17,'QB Proj'!A:A,'QB Proj'!L:L,0,0)</f>
        <v>17.399999999999999</v>
      </c>
      <c r="S17" s="9">
        <f>P17-R17</f>
        <v>49.300000000000004</v>
      </c>
      <c r="U17" s="11"/>
      <c r="V17" s="11"/>
      <c r="W17" s="11"/>
      <c r="X17" s="11"/>
      <c r="Y17" s="11"/>
      <c r="Z17" s="11"/>
      <c r="AA17" s="11"/>
      <c r="AB17" s="11"/>
      <c r="AC17" s="11"/>
    </row>
    <row r="18" spans="1:29" x14ac:dyDescent="0.2">
      <c r="A18" t="s">
        <v>94</v>
      </c>
      <c r="B18" t="s">
        <v>74</v>
      </c>
      <c r="C18" t="s">
        <v>18</v>
      </c>
      <c r="D18">
        <v>29</v>
      </c>
      <c r="E18">
        <v>5</v>
      </c>
      <c r="F18">
        <v>2</v>
      </c>
      <c r="G18">
        <v>67</v>
      </c>
      <c r="H18">
        <v>107</v>
      </c>
      <c r="I18">
        <v>632</v>
      </c>
      <c r="J18">
        <v>4</v>
      </c>
      <c r="K18">
        <v>5</v>
      </c>
      <c r="L18">
        <v>16</v>
      </c>
      <c r="M18">
        <v>54</v>
      </c>
      <c r="N18">
        <v>2</v>
      </c>
      <c r="O18">
        <v>1</v>
      </c>
      <c r="P18">
        <v>48.7</v>
      </c>
      <c r="R18">
        <f>_xlfn.XLOOKUP(A18,'QB Proj'!A:A,'QB Proj'!L:L,0,0)</f>
        <v>0</v>
      </c>
      <c r="S18" s="9">
        <f>P18-R18</f>
        <v>48.7</v>
      </c>
    </row>
    <row r="19" spans="1:29" x14ac:dyDescent="0.2">
      <c r="A19" t="s">
        <v>40</v>
      </c>
      <c r="B19" t="s">
        <v>41</v>
      </c>
      <c r="C19" t="s">
        <v>18</v>
      </c>
      <c r="D19">
        <v>23</v>
      </c>
      <c r="E19">
        <v>17</v>
      </c>
      <c r="F19">
        <v>17</v>
      </c>
      <c r="G19">
        <v>388</v>
      </c>
      <c r="H19">
        <v>612</v>
      </c>
      <c r="I19">
        <v>3946</v>
      </c>
      <c r="J19">
        <v>21</v>
      </c>
      <c r="K19">
        <v>21</v>
      </c>
      <c r="L19">
        <v>48</v>
      </c>
      <c r="M19">
        <v>263</v>
      </c>
      <c r="N19">
        <v>5</v>
      </c>
      <c r="O19">
        <v>2</v>
      </c>
      <c r="P19">
        <v>257.5</v>
      </c>
      <c r="R19">
        <f>_xlfn.XLOOKUP(A19,'QB Proj'!A:A,'QB Proj'!L:L,0,0)</f>
        <v>215.8</v>
      </c>
      <c r="S19" s="9">
        <f>P19-R19</f>
        <v>41.699999999999989</v>
      </c>
      <c r="Y19" s="23"/>
      <c r="Z19" s="23"/>
      <c r="AA19" s="23"/>
    </row>
    <row r="20" spans="1:29" x14ac:dyDescent="0.2">
      <c r="A20" t="s">
        <v>93</v>
      </c>
      <c r="B20" t="s">
        <v>51</v>
      </c>
      <c r="C20" t="s">
        <v>18</v>
      </c>
      <c r="D20">
        <v>23</v>
      </c>
      <c r="E20">
        <v>5</v>
      </c>
      <c r="F20">
        <v>4</v>
      </c>
      <c r="G20">
        <v>94</v>
      </c>
      <c r="H20">
        <v>143</v>
      </c>
      <c r="I20">
        <v>859</v>
      </c>
      <c r="J20">
        <v>3</v>
      </c>
      <c r="K20">
        <v>6</v>
      </c>
      <c r="L20">
        <v>23</v>
      </c>
      <c r="M20">
        <v>109</v>
      </c>
      <c r="N20">
        <v>2</v>
      </c>
      <c r="O20">
        <v>2</v>
      </c>
      <c r="P20">
        <v>53.3</v>
      </c>
      <c r="R20">
        <f>_xlfn.XLOOKUP(A20,'QB Proj'!A:A,'QB Proj'!L:L,0,0)</f>
        <v>12.4</v>
      </c>
      <c r="S20" s="9">
        <f>P20-R20</f>
        <v>40.9</v>
      </c>
      <c r="Y20" s="18"/>
      <c r="Z20" s="18"/>
      <c r="AA20" s="18"/>
    </row>
    <row r="21" spans="1:29" x14ac:dyDescent="0.2">
      <c r="A21" t="s">
        <v>87</v>
      </c>
      <c r="B21" t="s">
        <v>76</v>
      </c>
      <c r="C21" t="s">
        <v>18</v>
      </c>
      <c r="D21">
        <v>24</v>
      </c>
      <c r="E21">
        <v>10</v>
      </c>
      <c r="F21">
        <v>6</v>
      </c>
      <c r="G21">
        <v>127</v>
      </c>
      <c r="H21">
        <v>212</v>
      </c>
      <c r="I21">
        <v>1272</v>
      </c>
      <c r="J21">
        <v>6</v>
      </c>
      <c r="K21">
        <v>9</v>
      </c>
      <c r="L21">
        <v>17</v>
      </c>
      <c r="M21">
        <v>83</v>
      </c>
      <c r="N21">
        <v>1</v>
      </c>
      <c r="O21">
        <v>1</v>
      </c>
      <c r="P21">
        <v>69.2</v>
      </c>
      <c r="R21">
        <f>_xlfn.XLOOKUP(A21,'QB Proj'!A:A,'QB Proj'!L:L,0,0)</f>
        <v>30.5</v>
      </c>
      <c r="S21" s="9">
        <f>P21-R21</f>
        <v>38.700000000000003</v>
      </c>
      <c r="Y21" s="11"/>
      <c r="Z21" s="17"/>
      <c r="AA21" s="11"/>
    </row>
    <row r="22" spans="1:29" x14ac:dyDescent="0.2">
      <c r="A22" t="s">
        <v>95</v>
      </c>
      <c r="B22" t="s">
        <v>74</v>
      </c>
      <c r="C22" t="s">
        <v>18</v>
      </c>
      <c r="D22">
        <v>28</v>
      </c>
      <c r="E22">
        <v>4</v>
      </c>
      <c r="F22">
        <v>3</v>
      </c>
      <c r="G22">
        <v>55</v>
      </c>
      <c r="H22">
        <v>74</v>
      </c>
      <c r="I22">
        <v>719</v>
      </c>
      <c r="J22">
        <v>3</v>
      </c>
      <c r="K22">
        <v>0</v>
      </c>
      <c r="L22">
        <v>10</v>
      </c>
      <c r="M22">
        <v>8</v>
      </c>
      <c r="N22">
        <v>0</v>
      </c>
      <c r="O22">
        <v>1</v>
      </c>
      <c r="P22">
        <v>39.6</v>
      </c>
      <c r="R22">
        <f>_xlfn.XLOOKUP(A22,'QB Proj'!A:A,'QB Proj'!L:L,0,0)</f>
        <v>4.0999999999999996</v>
      </c>
      <c r="S22" s="9">
        <f>P22-R22</f>
        <v>35.5</v>
      </c>
      <c r="Y22" s="11"/>
      <c r="Z22" s="17"/>
      <c r="AA22" s="11"/>
    </row>
    <row r="23" spans="1:29" x14ac:dyDescent="0.2">
      <c r="A23" t="s">
        <v>16</v>
      </c>
      <c r="B23" t="s">
        <v>17</v>
      </c>
      <c r="C23" t="s">
        <v>18</v>
      </c>
      <c r="D23">
        <v>27</v>
      </c>
      <c r="E23">
        <v>17</v>
      </c>
      <c r="F23">
        <v>17</v>
      </c>
      <c r="G23">
        <v>385</v>
      </c>
      <c r="H23">
        <v>579</v>
      </c>
      <c r="I23">
        <v>4306</v>
      </c>
      <c r="J23">
        <v>29</v>
      </c>
      <c r="K23">
        <v>18</v>
      </c>
      <c r="L23">
        <v>111</v>
      </c>
      <c r="M23">
        <v>524</v>
      </c>
      <c r="N23">
        <v>15</v>
      </c>
      <c r="O23">
        <v>4</v>
      </c>
      <c r="P23">
        <v>392.6</v>
      </c>
      <c r="R23">
        <f>_xlfn.XLOOKUP(A23,'QB Proj'!A:A,'QB Proj'!L:L,0,0)</f>
        <v>365.5</v>
      </c>
      <c r="S23" s="9">
        <f>P23-R23</f>
        <v>27.100000000000023</v>
      </c>
      <c r="Y23" s="11"/>
      <c r="Z23" s="17"/>
      <c r="AA23" s="11"/>
    </row>
    <row r="24" spans="1:29" x14ac:dyDescent="0.2">
      <c r="A24" t="s">
        <v>97</v>
      </c>
      <c r="B24" t="s">
        <v>72</v>
      </c>
      <c r="C24" t="s">
        <v>18</v>
      </c>
      <c r="D24">
        <v>32</v>
      </c>
      <c r="E24">
        <v>5</v>
      </c>
      <c r="F24">
        <v>3</v>
      </c>
      <c r="G24">
        <v>86</v>
      </c>
      <c r="H24">
        <v>153</v>
      </c>
      <c r="I24">
        <v>724</v>
      </c>
      <c r="J24">
        <v>2</v>
      </c>
      <c r="K24">
        <v>4</v>
      </c>
      <c r="L24">
        <v>11</v>
      </c>
      <c r="M24">
        <v>40</v>
      </c>
      <c r="N24">
        <v>0</v>
      </c>
      <c r="O24">
        <v>3</v>
      </c>
      <c r="P24">
        <v>27</v>
      </c>
      <c r="R24">
        <f>_xlfn.XLOOKUP(A24,'QB Proj'!A:A,'QB Proj'!L:L,0,0)</f>
        <v>0</v>
      </c>
      <c r="S24" s="9">
        <f>P24-R24</f>
        <v>27</v>
      </c>
      <c r="Y24" s="11"/>
      <c r="Z24" s="17"/>
      <c r="AA24" s="11"/>
    </row>
    <row r="25" spans="1:29" x14ac:dyDescent="0.2">
      <c r="A25" t="s">
        <v>100</v>
      </c>
      <c r="B25" t="s">
        <v>45</v>
      </c>
      <c r="C25" t="s">
        <v>18</v>
      </c>
      <c r="D25">
        <v>31</v>
      </c>
      <c r="E25">
        <v>2</v>
      </c>
      <c r="F25">
        <v>1</v>
      </c>
      <c r="G25">
        <v>17</v>
      </c>
      <c r="H25">
        <v>24</v>
      </c>
      <c r="I25">
        <v>163</v>
      </c>
      <c r="J25">
        <v>2</v>
      </c>
      <c r="K25">
        <v>1</v>
      </c>
      <c r="L25">
        <v>17</v>
      </c>
      <c r="M25">
        <v>56</v>
      </c>
      <c r="N25">
        <v>1</v>
      </c>
      <c r="O25">
        <v>0</v>
      </c>
      <c r="P25">
        <v>26.1</v>
      </c>
      <c r="R25">
        <f>_xlfn.XLOOKUP(A25,'QB Proj'!A:A,'QB Proj'!L:L,0,0)</f>
        <v>0</v>
      </c>
      <c r="S25" s="9">
        <f>P25-R25</f>
        <v>26.1</v>
      </c>
      <c r="Y25" s="11"/>
      <c r="Z25" s="17"/>
      <c r="AA25" s="11"/>
    </row>
    <row r="26" spans="1:29" x14ac:dyDescent="0.2">
      <c r="A26" t="s">
        <v>90</v>
      </c>
      <c r="B26" t="s">
        <v>59</v>
      </c>
      <c r="C26" t="s">
        <v>18</v>
      </c>
      <c r="D26">
        <v>30</v>
      </c>
      <c r="E26">
        <v>5</v>
      </c>
      <c r="F26">
        <v>4</v>
      </c>
      <c r="G26">
        <v>74</v>
      </c>
      <c r="H26">
        <v>136</v>
      </c>
      <c r="I26">
        <v>890</v>
      </c>
      <c r="J26">
        <v>5</v>
      </c>
      <c r="K26">
        <v>4</v>
      </c>
      <c r="L26">
        <v>15</v>
      </c>
      <c r="M26">
        <v>124</v>
      </c>
      <c r="N26">
        <v>1</v>
      </c>
      <c r="O26">
        <v>0</v>
      </c>
      <c r="P26">
        <v>66</v>
      </c>
      <c r="R26">
        <f>_xlfn.XLOOKUP(A26,'QB Proj'!A:A,'QB Proj'!L:L,0,0)</f>
        <v>42.4</v>
      </c>
      <c r="S26" s="9">
        <f>P26-R26</f>
        <v>23.6</v>
      </c>
    </row>
    <row r="27" spans="1:29" x14ac:dyDescent="0.2">
      <c r="A27" t="s">
        <v>29</v>
      </c>
      <c r="B27" t="s">
        <v>30</v>
      </c>
      <c r="C27" t="s">
        <v>18</v>
      </c>
      <c r="D27">
        <v>29</v>
      </c>
      <c r="E27">
        <v>17</v>
      </c>
      <c r="F27">
        <v>17</v>
      </c>
      <c r="G27">
        <v>407</v>
      </c>
      <c r="H27">
        <v>605</v>
      </c>
      <c r="I27">
        <v>4575</v>
      </c>
      <c r="J27">
        <v>30</v>
      </c>
      <c r="K27">
        <v>12</v>
      </c>
      <c r="L27">
        <v>32</v>
      </c>
      <c r="M27">
        <v>21</v>
      </c>
      <c r="N27">
        <v>2</v>
      </c>
      <c r="O27">
        <v>4</v>
      </c>
      <c r="P27">
        <v>289.10000000000002</v>
      </c>
      <c r="R27">
        <f>_xlfn.XLOOKUP(A27,'QB Proj'!A:A,'QB Proj'!L:L,0,0)</f>
        <v>268.10000000000002</v>
      </c>
      <c r="S27" s="9">
        <f>P27-R27</f>
        <v>21</v>
      </c>
    </row>
    <row r="28" spans="1:29" x14ac:dyDescent="0.2">
      <c r="A28" t="s">
        <v>106</v>
      </c>
      <c r="B28" t="s">
        <v>80</v>
      </c>
      <c r="C28" t="s">
        <v>18</v>
      </c>
      <c r="D28">
        <v>28</v>
      </c>
      <c r="E28">
        <v>6</v>
      </c>
      <c r="F28">
        <v>2</v>
      </c>
      <c r="G28">
        <v>54</v>
      </c>
      <c r="H28">
        <v>111</v>
      </c>
      <c r="I28">
        <v>674</v>
      </c>
      <c r="J28">
        <v>1</v>
      </c>
      <c r="K28">
        <v>5</v>
      </c>
      <c r="L28">
        <v>13</v>
      </c>
      <c r="M28">
        <v>30</v>
      </c>
      <c r="N28">
        <v>0</v>
      </c>
      <c r="O28">
        <v>2</v>
      </c>
      <c r="P28">
        <v>20</v>
      </c>
      <c r="R28">
        <f>_xlfn.XLOOKUP(A28,'QB Proj'!A:A,'QB Proj'!L:L,0,0)</f>
        <v>0</v>
      </c>
      <c r="S28" s="9">
        <f>P28-R28</f>
        <v>20</v>
      </c>
    </row>
    <row r="29" spans="1:29" x14ac:dyDescent="0.2">
      <c r="A29" t="s">
        <v>108</v>
      </c>
      <c r="B29" t="s">
        <v>80</v>
      </c>
      <c r="C29" t="s">
        <v>18</v>
      </c>
      <c r="D29">
        <v>30</v>
      </c>
      <c r="E29">
        <v>1</v>
      </c>
      <c r="F29">
        <v>1</v>
      </c>
      <c r="G29">
        <v>13</v>
      </c>
      <c r="H29">
        <v>26</v>
      </c>
      <c r="I29">
        <v>166</v>
      </c>
      <c r="J29">
        <v>2</v>
      </c>
      <c r="K29">
        <v>2</v>
      </c>
      <c r="L29">
        <v>7</v>
      </c>
      <c r="M29">
        <v>33</v>
      </c>
      <c r="N29">
        <v>0</v>
      </c>
      <c r="O29">
        <v>0</v>
      </c>
      <c r="P29">
        <v>13.9</v>
      </c>
      <c r="R29">
        <f>_xlfn.XLOOKUP(A29,'QB Proj'!A:A,'QB Proj'!L:L,0,0)</f>
        <v>1.2</v>
      </c>
      <c r="S29" s="9">
        <f>P29-R29</f>
        <v>12.700000000000001</v>
      </c>
    </row>
    <row r="30" spans="1:29" x14ac:dyDescent="0.2">
      <c r="A30" t="s">
        <v>96</v>
      </c>
      <c r="B30" t="s">
        <v>53</v>
      </c>
      <c r="C30" t="s">
        <v>18</v>
      </c>
      <c r="D30">
        <v>27</v>
      </c>
      <c r="E30">
        <v>4</v>
      </c>
      <c r="F30">
        <v>2</v>
      </c>
      <c r="G30">
        <v>48</v>
      </c>
      <c r="H30">
        <v>76</v>
      </c>
      <c r="I30">
        <v>543</v>
      </c>
      <c r="J30">
        <v>3</v>
      </c>
      <c r="K30">
        <v>3</v>
      </c>
      <c r="L30">
        <v>5</v>
      </c>
      <c r="M30">
        <v>14</v>
      </c>
      <c r="N30">
        <v>0</v>
      </c>
      <c r="O30">
        <v>0</v>
      </c>
      <c r="P30">
        <v>29.1</v>
      </c>
      <c r="R30">
        <f>_xlfn.XLOOKUP(A30,'QB Proj'!A:A,'QB Proj'!L:L,0,0)</f>
        <v>16.5</v>
      </c>
      <c r="S30" s="9">
        <f>P30-R30</f>
        <v>12.600000000000001</v>
      </c>
    </row>
    <row r="31" spans="1:29" x14ac:dyDescent="0.2">
      <c r="A31" t="s">
        <v>111</v>
      </c>
      <c r="B31" t="s">
        <v>72</v>
      </c>
      <c r="C31" t="s">
        <v>18</v>
      </c>
      <c r="D31">
        <v>29</v>
      </c>
      <c r="E31">
        <v>3</v>
      </c>
      <c r="F31">
        <v>2</v>
      </c>
      <c r="G31">
        <v>48</v>
      </c>
      <c r="H31">
        <v>77</v>
      </c>
      <c r="I31">
        <v>360</v>
      </c>
      <c r="J31">
        <v>1</v>
      </c>
      <c r="K31">
        <v>4</v>
      </c>
      <c r="L31">
        <v>4</v>
      </c>
      <c r="M31">
        <v>5</v>
      </c>
      <c r="N31">
        <v>0</v>
      </c>
      <c r="O31">
        <v>0</v>
      </c>
      <c r="P31">
        <v>10.9</v>
      </c>
      <c r="R31">
        <f>_xlfn.XLOOKUP(A31,'QB Proj'!A:A,'QB Proj'!L:L,0,0)</f>
        <v>0</v>
      </c>
      <c r="S31" s="9">
        <f>P31-R31</f>
        <v>10.9</v>
      </c>
    </row>
    <row r="32" spans="1:29" x14ac:dyDescent="0.2">
      <c r="A32" t="s">
        <v>104</v>
      </c>
      <c r="B32" t="s">
        <v>80</v>
      </c>
      <c r="C32" t="s">
        <v>18</v>
      </c>
      <c r="D32">
        <v>24</v>
      </c>
      <c r="E32">
        <v>8</v>
      </c>
      <c r="F32">
        <v>3</v>
      </c>
      <c r="G32">
        <v>60</v>
      </c>
      <c r="H32">
        <v>112</v>
      </c>
      <c r="I32">
        <v>440</v>
      </c>
      <c r="J32">
        <v>1</v>
      </c>
      <c r="K32">
        <v>4</v>
      </c>
      <c r="L32">
        <v>14</v>
      </c>
      <c r="M32">
        <v>65</v>
      </c>
      <c r="N32">
        <v>0</v>
      </c>
      <c r="O32">
        <v>0</v>
      </c>
      <c r="P32">
        <v>22.1</v>
      </c>
      <c r="R32">
        <f>_xlfn.XLOOKUP(A32,'QB Proj'!A:A,'QB Proj'!L:L,0,0)</f>
        <v>12.8</v>
      </c>
      <c r="S32" s="9">
        <f>P32-R32</f>
        <v>9.3000000000000007</v>
      </c>
    </row>
    <row r="33" spans="1:19" x14ac:dyDescent="0.2">
      <c r="A33" t="s">
        <v>98</v>
      </c>
      <c r="B33" t="s">
        <v>43</v>
      </c>
      <c r="C33" t="s">
        <v>18</v>
      </c>
      <c r="D33">
        <v>27</v>
      </c>
      <c r="E33">
        <v>3</v>
      </c>
      <c r="F33">
        <v>2</v>
      </c>
      <c r="G33">
        <v>40</v>
      </c>
      <c r="H33">
        <v>66</v>
      </c>
      <c r="I33">
        <v>496</v>
      </c>
      <c r="J33">
        <v>2</v>
      </c>
      <c r="K33">
        <v>1</v>
      </c>
      <c r="L33">
        <v>9</v>
      </c>
      <c r="M33">
        <v>8</v>
      </c>
      <c r="N33">
        <v>0</v>
      </c>
      <c r="O33">
        <v>0</v>
      </c>
      <c r="P33">
        <v>26.6</v>
      </c>
      <c r="R33">
        <f>_xlfn.XLOOKUP(A33,'QB Proj'!A:A,'QB Proj'!L:L,0,0)</f>
        <v>20.2</v>
      </c>
      <c r="S33" s="9">
        <f>P33-R33</f>
        <v>6.4000000000000021</v>
      </c>
    </row>
    <row r="34" spans="1:19" x14ac:dyDescent="0.2">
      <c r="A34" t="s">
        <v>112</v>
      </c>
      <c r="B34" t="s">
        <v>33</v>
      </c>
      <c r="C34" t="s">
        <v>18</v>
      </c>
      <c r="D34">
        <v>35</v>
      </c>
      <c r="E34">
        <v>2</v>
      </c>
      <c r="F34">
        <v>2</v>
      </c>
      <c r="G34">
        <v>34</v>
      </c>
      <c r="H34">
        <v>53</v>
      </c>
      <c r="I34">
        <v>291</v>
      </c>
      <c r="J34">
        <v>1</v>
      </c>
      <c r="K34">
        <v>3</v>
      </c>
      <c r="L34">
        <v>2</v>
      </c>
      <c r="M34">
        <v>1</v>
      </c>
      <c r="N34">
        <v>0</v>
      </c>
      <c r="O34">
        <v>0</v>
      </c>
      <c r="P34">
        <v>9.6999999999999993</v>
      </c>
      <c r="R34">
        <f>_xlfn.XLOOKUP(A34,'QB Proj'!A:A,'QB Proj'!L:L,0,0)</f>
        <v>3.9</v>
      </c>
      <c r="S34" s="9">
        <f>P34-R34</f>
        <v>5.7999999999999989</v>
      </c>
    </row>
    <row r="35" spans="1:19" x14ac:dyDescent="0.2">
      <c r="A35" t="s">
        <v>44</v>
      </c>
      <c r="B35" t="s">
        <v>45</v>
      </c>
      <c r="C35" t="s">
        <v>18</v>
      </c>
      <c r="D35">
        <v>35</v>
      </c>
      <c r="E35">
        <v>15</v>
      </c>
      <c r="F35">
        <v>15</v>
      </c>
      <c r="G35">
        <v>326</v>
      </c>
      <c r="H35">
        <v>521</v>
      </c>
      <c r="I35">
        <v>3965</v>
      </c>
      <c r="J35">
        <v>24</v>
      </c>
      <c r="K35">
        <v>11</v>
      </c>
      <c r="L35">
        <v>21</v>
      </c>
      <c r="M35">
        <v>65</v>
      </c>
      <c r="N35">
        <v>0</v>
      </c>
      <c r="O35">
        <v>0</v>
      </c>
      <c r="P35">
        <v>243.1</v>
      </c>
      <c r="R35">
        <f>_xlfn.XLOOKUP(A35,'QB Proj'!A:A,'QB Proj'!L:L,0,0)</f>
        <v>237.8</v>
      </c>
      <c r="S35" s="9">
        <f>P35-R35</f>
        <v>5.2999999999999829</v>
      </c>
    </row>
    <row r="36" spans="1:19" x14ac:dyDescent="0.2">
      <c r="A36" t="s">
        <v>105</v>
      </c>
      <c r="B36" t="s">
        <v>39</v>
      </c>
      <c r="C36" t="s">
        <v>18</v>
      </c>
      <c r="D36">
        <v>30</v>
      </c>
      <c r="E36">
        <v>7</v>
      </c>
      <c r="F36">
        <v>1</v>
      </c>
      <c r="G36">
        <v>40</v>
      </c>
      <c r="H36">
        <v>53</v>
      </c>
      <c r="I36">
        <v>349</v>
      </c>
      <c r="J36">
        <v>1</v>
      </c>
      <c r="K36">
        <v>0</v>
      </c>
      <c r="L36">
        <v>8</v>
      </c>
      <c r="M36">
        <v>35</v>
      </c>
      <c r="N36">
        <v>0</v>
      </c>
      <c r="O36">
        <v>0</v>
      </c>
      <c r="P36">
        <v>21.5</v>
      </c>
      <c r="R36">
        <f>_xlfn.XLOOKUP(A36,'QB Proj'!A:A,'QB Proj'!L:L,0,0)</f>
        <v>16.7</v>
      </c>
      <c r="S36" s="9">
        <f>P36-R36</f>
        <v>4.8000000000000007</v>
      </c>
    </row>
    <row r="37" spans="1:19" x14ac:dyDescent="0.2">
      <c r="A37" t="s">
        <v>99</v>
      </c>
      <c r="B37" t="s">
        <v>24</v>
      </c>
      <c r="C37" t="s">
        <v>18</v>
      </c>
      <c r="D37">
        <v>25</v>
      </c>
      <c r="E37">
        <v>5</v>
      </c>
      <c r="F37">
        <v>1</v>
      </c>
      <c r="G37">
        <v>21</v>
      </c>
      <c r="H37">
        <v>37</v>
      </c>
      <c r="I37">
        <v>203</v>
      </c>
      <c r="J37">
        <v>3</v>
      </c>
      <c r="K37">
        <v>0</v>
      </c>
      <c r="L37">
        <v>15</v>
      </c>
      <c r="M37">
        <v>55</v>
      </c>
      <c r="N37">
        <v>0</v>
      </c>
      <c r="O37">
        <v>0</v>
      </c>
      <c r="P37">
        <v>25.6</v>
      </c>
      <c r="R37">
        <f>_xlfn.XLOOKUP(A37,'QB Proj'!A:A,'QB Proj'!L:L,0,0)</f>
        <v>22.3</v>
      </c>
      <c r="S37" s="9">
        <f>P37-R37</f>
        <v>3.3000000000000007</v>
      </c>
    </row>
    <row r="38" spans="1:19" x14ac:dyDescent="0.2">
      <c r="A38" t="s">
        <v>101</v>
      </c>
      <c r="B38" t="s">
        <v>61</v>
      </c>
      <c r="C38" t="s">
        <v>18</v>
      </c>
      <c r="D38">
        <v>36</v>
      </c>
      <c r="E38">
        <v>3</v>
      </c>
      <c r="F38">
        <v>1</v>
      </c>
      <c r="G38">
        <v>34</v>
      </c>
      <c r="H38">
        <v>58</v>
      </c>
      <c r="I38">
        <v>361</v>
      </c>
      <c r="J38">
        <v>2</v>
      </c>
      <c r="K38">
        <v>0</v>
      </c>
      <c r="L38">
        <v>3</v>
      </c>
      <c r="M38">
        <v>12</v>
      </c>
      <c r="N38">
        <v>0</v>
      </c>
      <c r="O38">
        <v>0</v>
      </c>
      <c r="P38">
        <v>23.6</v>
      </c>
      <c r="R38">
        <f>_xlfn.XLOOKUP(A38,'QB Proj'!A:A,'QB Proj'!L:L,0,0)</f>
        <v>22.3</v>
      </c>
      <c r="S38" s="9">
        <f>P38-R38</f>
        <v>1.3000000000000007</v>
      </c>
    </row>
    <row r="39" spans="1:19" x14ac:dyDescent="0.2">
      <c r="A39" t="s">
        <v>122</v>
      </c>
      <c r="B39" t="s">
        <v>65</v>
      </c>
      <c r="C39" t="s">
        <v>18</v>
      </c>
      <c r="D39">
        <v>33</v>
      </c>
      <c r="E39">
        <v>2</v>
      </c>
      <c r="F39">
        <v>0</v>
      </c>
      <c r="G39">
        <v>4</v>
      </c>
      <c r="H39">
        <v>5</v>
      </c>
      <c r="I39">
        <v>19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0.8</v>
      </c>
      <c r="R39">
        <f>_xlfn.XLOOKUP(A39,'QB Proj'!A:A,'QB Proj'!L:L,0,0)</f>
        <v>0</v>
      </c>
      <c r="S39" s="9">
        <f>P39-R39</f>
        <v>0.8</v>
      </c>
    </row>
    <row r="40" spans="1:19" x14ac:dyDescent="0.2">
      <c r="A40" t="s">
        <v>123</v>
      </c>
      <c r="B40" t="s">
        <v>39</v>
      </c>
      <c r="C40" t="s">
        <v>18</v>
      </c>
      <c r="D40">
        <v>33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3</v>
      </c>
      <c r="M40">
        <v>-3</v>
      </c>
      <c r="N40">
        <v>0</v>
      </c>
      <c r="O40">
        <v>0</v>
      </c>
      <c r="P40">
        <v>-0.3</v>
      </c>
      <c r="R40">
        <f>_xlfn.XLOOKUP(A40,'QB Proj'!A:A,'QB Proj'!L:L,0,0)</f>
        <v>0</v>
      </c>
      <c r="S40" s="9">
        <f>P40-R40</f>
        <v>-0.3</v>
      </c>
    </row>
    <row r="41" spans="1:19" x14ac:dyDescent="0.2">
      <c r="A41" t="s">
        <v>36</v>
      </c>
      <c r="B41" t="s">
        <v>37</v>
      </c>
      <c r="C41" t="s">
        <v>18</v>
      </c>
      <c r="D41">
        <v>25</v>
      </c>
      <c r="E41">
        <v>17</v>
      </c>
      <c r="F41">
        <v>17</v>
      </c>
      <c r="G41">
        <v>388</v>
      </c>
      <c r="H41">
        <v>560</v>
      </c>
      <c r="I41">
        <v>4624</v>
      </c>
      <c r="J41">
        <v>29</v>
      </c>
      <c r="K41">
        <v>14</v>
      </c>
      <c r="L41">
        <v>35</v>
      </c>
      <c r="M41">
        <v>74</v>
      </c>
      <c r="N41">
        <v>0</v>
      </c>
      <c r="O41">
        <v>5</v>
      </c>
      <c r="P41">
        <v>270.39999999999998</v>
      </c>
      <c r="R41">
        <f>_xlfn.XLOOKUP(A41,'QB Proj'!A:A,'QB Proj'!L:L,0,0)</f>
        <v>270.8</v>
      </c>
      <c r="S41" s="9">
        <f>P41-R41</f>
        <v>-0.40000000000003411</v>
      </c>
    </row>
    <row r="42" spans="1:19" x14ac:dyDescent="0.2">
      <c r="A42" t="s">
        <v>125</v>
      </c>
      <c r="B42" t="s">
        <v>55</v>
      </c>
      <c r="C42" t="s">
        <v>18</v>
      </c>
      <c r="D42">
        <v>25</v>
      </c>
      <c r="E42">
        <v>2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R42">
        <f>_xlfn.XLOOKUP(A42,'QB Proj'!A:A,'QB Proj'!L:L,0,0)</f>
        <v>1.6</v>
      </c>
      <c r="S42" s="9">
        <f>P42-R42</f>
        <v>-1.6</v>
      </c>
    </row>
    <row r="43" spans="1:19" x14ac:dyDescent="0.2">
      <c r="A43" t="s">
        <v>119</v>
      </c>
      <c r="B43" t="s">
        <v>63</v>
      </c>
      <c r="C43" t="s">
        <v>18</v>
      </c>
      <c r="D43">
        <v>25</v>
      </c>
      <c r="E43">
        <v>3</v>
      </c>
      <c r="F43">
        <v>2</v>
      </c>
      <c r="G43">
        <v>13</v>
      </c>
      <c r="H43">
        <v>20</v>
      </c>
      <c r="I43">
        <v>168</v>
      </c>
      <c r="J43">
        <v>0</v>
      </c>
      <c r="K43">
        <v>1</v>
      </c>
      <c r="L43">
        <v>6</v>
      </c>
      <c r="M43">
        <v>14</v>
      </c>
      <c r="N43">
        <v>0</v>
      </c>
      <c r="O43">
        <v>2</v>
      </c>
      <c r="P43">
        <v>2.1</v>
      </c>
      <c r="R43">
        <f>_xlfn.XLOOKUP(A43,'QB Proj'!A:A,'QB Proj'!L:L,0,0)</f>
        <v>4.2</v>
      </c>
      <c r="S43" s="9">
        <f>P43-R43</f>
        <v>-2.1</v>
      </c>
    </row>
    <row r="44" spans="1:19" x14ac:dyDescent="0.2">
      <c r="A44" t="s">
        <v>126</v>
      </c>
      <c r="B44" t="s">
        <v>57</v>
      </c>
      <c r="C44" t="s">
        <v>18</v>
      </c>
      <c r="D44">
        <v>25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R44">
        <f>_xlfn.XLOOKUP(A44,'QB Proj'!A:A,'QB Proj'!L:L,0,0)</f>
        <v>2.9</v>
      </c>
      <c r="S44" s="9">
        <f>P44-R44</f>
        <v>-2.9</v>
      </c>
    </row>
    <row r="45" spans="1:19" x14ac:dyDescent="0.2">
      <c r="A45" t="s">
        <v>127</v>
      </c>
      <c r="B45" t="s">
        <v>51</v>
      </c>
      <c r="C45" t="s">
        <v>18</v>
      </c>
      <c r="D45">
        <v>29</v>
      </c>
      <c r="E45">
        <v>2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-4</v>
      </c>
      <c r="N45">
        <v>0</v>
      </c>
      <c r="O45">
        <v>0</v>
      </c>
      <c r="P45">
        <v>-0.4</v>
      </c>
      <c r="R45">
        <f>_xlfn.XLOOKUP(A45,'QB Proj'!A:A,'QB Proj'!L:L,0,0)</f>
        <v>3</v>
      </c>
      <c r="S45" s="9">
        <f>P45-R45</f>
        <v>-3.4</v>
      </c>
    </row>
    <row r="46" spans="1:19" x14ac:dyDescent="0.2">
      <c r="A46" t="s">
        <v>110</v>
      </c>
      <c r="B46" t="s">
        <v>47</v>
      </c>
      <c r="C46" t="s">
        <v>18</v>
      </c>
      <c r="D46">
        <v>29</v>
      </c>
      <c r="E46">
        <v>7</v>
      </c>
      <c r="F46">
        <v>0</v>
      </c>
      <c r="G46">
        <v>25</v>
      </c>
      <c r="H46">
        <v>47</v>
      </c>
      <c r="I46">
        <v>264</v>
      </c>
      <c r="J46">
        <v>2</v>
      </c>
      <c r="K46">
        <v>3</v>
      </c>
      <c r="L46">
        <v>5</v>
      </c>
      <c r="M46">
        <v>-6</v>
      </c>
      <c r="N46">
        <v>0</v>
      </c>
      <c r="O46">
        <v>0</v>
      </c>
      <c r="P46">
        <v>12</v>
      </c>
      <c r="R46">
        <f>_xlfn.XLOOKUP(A46,'QB Proj'!A:A,'QB Proj'!L:L,0,0)</f>
        <v>16.7</v>
      </c>
      <c r="S46" s="9">
        <f>P46-R46</f>
        <v>-4.6999999999999993</v>
      </c>
    </row>
    <row r="47" spans="1:19" x14ac:dyDescent="0.2">
      <c r="A47" t="s">
        <v>46</v>
      </c>
      <c r="B47" t="s">
        <v>47</v>
      </c>
      <c r="C47" t="s">
        <v>18</v>
      </c>
      <c r="D47">
        <v>32</v>
      </c>
      <c r="E47">
        <v>17</v>
      </c>
      <c r="F47">
        <v>17</v>
      </c>
      <c r="G47">
        <v>375</v>
      </c>
      <c r="H47">
        <v>548</v>
      </c>
      <c r="I47">
        <v>3878</v>
      </c>
      <c r="J47">
        <v>25</v>
      </c>
      <c r="K47">
        <v>8</v>
      </c>
      <c r="L47">
        <v>32</v>
      </c>
      <c r="M47">
        <v>40</v>
      </c>
      <c r="N47">
        <v>0</v>
      </c>
      <c r="O47">
        <v>3</v>
      </c>
      <c r="P47">
        <v>241.1</v>
      </c>
      <c r="R47">
        <f>_xlfn.XLOOKUP(A47,'QB Proj'!A:A,'QB Proj'!L:L,0,0)</f>
        <v>247</v>
      </c>
      <c r="S47" s="9">
        <f>P47-R47</f>
        <v>-5.9000000000000057</v>
      </c>
    </row>
    <row r="48" spans="1:19" x14ac:dyDescent="0.2">
      <c r="A48" t="s">
        <v>23</v>
      </c>
      <c r="B48" t="s">
        <v>24</v>
      </c>
      <c r="C48" t="s">
        <v>18</v>
      </c>
      <c r="D48">
        <v>26</v>
      </c>
      <c r="E48">
        <v>16</v>
      </c>
      <c r="F48">
        <v>16</v>
      </c>
      <c r="G48">
        <v>307</v>
      </c>
      <c r="H48">
        <v>457</v>
      </c>
      <c r="I48">
        <v>3678</v>
      </c>
      <c r="J48">
        <v>24</v>
      </c>
      <c r="K48">
        <v>7</v>
      </c>
      <c r="L48">
        <v>148</v>
      </c>
      <c r="M48">
        <v>821</v>
      </c>
      <c r="N48">
        <v>5</v>
      </c>
      <c r="O48">
        <v>6</v>
      </c>
      <c r="P48">
        <v>331.2</v>
      </c>
      <c r="R48">
        <f>_xlfn.XLOOKUP(A48,'QB Proj'!A:A,'QB Proj'!L:L,0,0)</f>
        <v>337.9</v>
      </c>
      <c r="S48" s="9">
        <f>P48-R48</f>
        <v>-6.6999999999999886</v>
      </c>
    </row>
    <row r="49" spans="1:19" x14ac:dyDescent="0.2">
      <c r="A49" t="s">
        <v>130</v>
      </c>
      <c r="B49" t="s">
        <v>59</v>
      </c>
      <c r="C49" t="s">
        <v>18</v>
      </c>
      <c r="D49">
        <v>28</v>
      </c>
      <c r="E49">
        <v>1</v>
      </c>
      <c r="F49">
        <v>0</v>
      </c>
      <c r="G49">
        <v>3</v>
      </c>
      <c r="H49">
        <v>4</v>
      </c>
      <c r="I49">
        <v>27</v>
      </c>
      <c r="J49">
        <v>0</v>
      </c>
      <c r="K49">
        <v>1</v>
      </c>
      <c r="L49">
        <v>1</v>
      </c>
      <c r="M49">
        <v>6</v>
      </c>
      <c r="N49">
        <v>0</v>
      </c>
      <c r="O49">
        <v>0</v>
      </c>
      <c r="P49">
        <v>-0.3</v>
      </c>
      <c r="R49">
        <f>_xlfn.XLOOKUP(A49,'QB Proj'!A:A,'QB Proj'!L:L,0,0)</f>
        <v>7.1</v>
      </c>
      <c r="S49" s="9">
        <f>P49-R49</f>
        <v>-7.3999999999999995</v>
      </c>
    </row>
    <row r="50" spans="1:19" x14ac:dyDescent="0.2">
      <c r="A50" t="s">
        <v>19</v>
      </c>
      <c r="B50" t="s">
        <v>20</v>
      </c>
      <c r="C50" t="s">
        <v>18</v>
      </c>
      <c r="D50">
        <v>25</v>
      </c>
      <c r="E50">
        <v>17</v>
      </c>
      <c r="F50">
        <v>17</v>
      </c>
      <c r="G50">
        <v>352</v>
      </c>
      <c r="H50">
        <v>538</v>
      </c>
      <c r="I50">
        <v>3858</v>
      </c>
      <c r="J50">
        <v>23</v>
      </c>
      <c r="K50">
        <v>15</v>
      </c>
      <c r="L50">
        <v>157</v>
      </c>
      <c r="M50">
        <v>605</v>
      </c>
      <c r="N50">
        <v>15</v>
      </c>
      <c r="O50">
        <v>5</v>
      </c>
      <c r="P50">
        <v>356.8</v>
      </c>
      <c r="R50">
        <f>_xlfn.XLOOKUP(A50,'QB Proj'!A:A,'QB Proj'!L:L,0,0)</f>
        <v>364.3</v>
      </c>
      <c r="S50" s="9">
        <f>P50-R50</f>
        <v>-7.5</v>
      </c>
    </row>
    <row r="51" spans="1:19" x14ac:dyDescent="0.2">
      <c r="A51" t="s">
        <v>107</v>
      </c>
      <c r="B51" t="s">
        <v>33</v>
      </c>
      <c r="C51" t="s">
        <v>18</v>
      </c>
      <c r="D51">
        <v>25</v>
      </c>
      <c r="E51">
        <v>6</v>
      </c>
      <c r="F51">
        <v>0</v>
      </c>
      <c r="G51">
        <v>18</v>
      </c>
      <c r="H51">
        <v>39</v>
      </c>
      <c r="I51">
        <v>173</v>
      </c>
      <c r="J51">
        <v>2</v>
      </c>
      <c r="K51">
        <v>0</v>
      </c>
      <c r="L51">
        <v>2</v>
      </c>
      <c r="M51">
        <v>9</v>
      </c>
      <c r="N51">
        <v>0</v>
      </c>
      <c r="O51">
        <v>0</v>
      </c>
      <c r="P51">
        <v>17.8</v>
      </c>
      <c r="R51">
        <f>_xlfn.XLOOKUP(A51,'QB Proj'!A:A,'QB Proj'!L:L,0,0)</f>
        <v>25.9</v>
      </c>
      <c r="S51" s="9">
        <f>P51-R51</f>
        <v>-8.0999999999999979</v>
      </c>
    </row>
    <row r="52" spans="1:19" x14ac:dyDescent="0.2">
      <c r="A52" t="s">
        <v>109</v>
      </c>
      <c r="B52" t="s">
        <v>20</v>
      </c>
      <c r="C52" t="s">
        <v>18</v>
      </c>
      <c r="D52">
        <v>30</v>
      </c>
      <c r="E52">
        <v>3</v>
      </c>
      <c r="F52">
        <v>0</v>
      </c>
      <c r="G52">
        <v>15</v>
      </c>
      <c r="H52">
        <v>23</v>
      </c>
      <c r="I52">
        <v>164</v>
      </c>
      <c r="J52">
        <v>1</v>
      </c>
      <c r="K52">
        <v>1</v>
      </c>
      <c r="L52">
        <v>8</v>
      </c>
      <c r="M52">
        <v>52</v>
      </c>
      <c r="N52">
        <v>0</v>
      </c>
      <c r="O52">
        <v>1</v>
      </c>
      <c r="P52">
        <v>11.8</v>
      </c>
      <c r="R52">
        <f>_xlfn.XLOOKUP(A52,'QB Proj'!A:A,'QB Proj'!L:L,0,0)</f>
        <v>23.3</v>
      </c>
      <c r="S52" s="9">
        <f>P52-R52</f>
        <v>-11.5</v>
      </c>
    </row>
    <row r="53" spans="1:19" x14ac:dyDescent="0.2">
      <c r="A53" t="s">
        <v>117</v>
      </c>
      <c r="B53" t="s">
        <v>22</v>
      </c>
      <c r="C53" t="s">
        <v>18</v>
      </c>
      <c r="D53">
        <v>30</v>
      </c>
      <c r="E53">
        <v>7</v>
      </c>
      <c r="F53">
        <v>0</v>
      </c>
      <c r="G53">
        <v>18</v>
      </c>
      <c r="H53">
        <v>24</v>
      </c>
      <c r="I53">
        <v>144</v>
      </c>
      <c r="J53">
        <v>0</v>
      </c>
      <c r="K53">
        <v>1</v>
      </c>
      <c r="L53">
        <v>12</v>
      </c>
      <c r="M53">
        <v>-5</v>
      </c>
      <c r="N53">
        <v>0</v>
      </c>
      <c r="O53">
        <v>0</v>
      </c>
      <c r="P53">
        <v>3.3</v>
      </c>
      <c r="R53">
        <f>_xlfn.XLOOKUP(A53,'QB Proj'!A:A,'QB Proj'!L:L,0,0)</f>
        <v>15.3</v>
      </c>
      <c r="S53" s="9">
        <f>P53-R53</f>
        <v>-12</v>
      </c>
    </row>
    <row r="54" spans="1:19" x14ac:dyDescent="0.2">
      <c r="A54" t="s">
        <v>114</v>
      </c>
      <c r="B54" t="s">
        <v>31</v>
      </c>
      <c r="C54" t="s">
        <v>18</v>
      </c>
      <c r="D54">
        <v>34</v>
      </c>
      <c r="E54">
        <v>2</v>
      </c>
      <c r="F54">
        <v>1</v>
      </c>
      <c r="G54">
        <v>18</v>
      </c>
      <c r="H54">
        <v>35</v>
      </c>
      <c r="I54">
        <v>185</v>
      </c>
      <c r="J54">
        <v>0</v>
      </c>
      <c r="K54">
        <v>3</v>
      </c>
      <c r="L54">
        <v>7</v>
      </c>
      <c r="M54">
        <v>45</v>
      </c>
      <c r="N54">
        <v>0</v>
      </c>
      <c r="O54">
        <v>0</v>
      </c>
      <c r="P54">
        <v>5.9</v>
      </c>
      <c r="R54">
        <f>_xlfn.XLOOKUP(A54,'QB Proj'!A:A,'QB Proj'!L:L,0,0)</f>
        <v>18.2</v>
      </c>
      <c r="S54" s="9">
        <f>P54-R54</f>
        <v>-12.299999999999999</v>
      </c>
    </row>
    <row r="55" spans="1:19" x14ac:dyDescent="0.2">
      <c r="A55" t="s">
        <v>58</v>
      </c>
      <c r="B55" t="s">
        <v>59</v>
      </c>
      <c r="C55" t="s">
        <v>18</v>
      </c>
      <c r="D55">
        <v>24</v>
      </c>
      <c r="E55">
        <v>15</v>
      </c>
      <c r="F55">
        <v>13</v>
      </c>
      <c r="G55">
        <v>249</v>
      </c>
      <c r="H55">
        <v>388</v>
      </c>
      <c r="I55">
        <v>2836</v>
      </c>
      <c r="J55">
        <v>12</v>
      </c>
      <c r="K55">
        <v>12</v>
      </c>
      <c r="L55">
        <v>53</v>
      </c>
      <c r="M55">
        <v>193</v>
      </c>
      <c r="N55">
        <v>5</v>
      </c>
      <c r="O55">
        <v>7</v>
      </c>
      <c r="P55">
        <v>177.1</v>
      </c>
      <c r="R55">
        <f>_xlfn.XLOOKUP(A55,'QB Proj'!A:A,'QB Proj'!L:L,0,0)</f>
        <v>190</v>
      </c>
      <c r="S55" s="9">
        <f>P55-R55</f>
        <v>-12.900000000000006</v>
      </c>
    </row>
    <row r="56" spans="1:19" x14ac:dyDescent="0.2">
      <c r="A56" t="s">
        <v>116</v>
      </c>
      <c r="B56" t="s">
        <v>45</v>
      </c>
      <c r="C56" t="s">
        <v>18</v>
      </c>
      <c r="D56">
        <v>27</v>
      </c>
      <c r="E56">
        <v>2</v>
      </c>
      <c r="F56">
        <v>1</v>
      </c>
      <c r="G56">
        <v>18</v>
      </c>
      <c r="H56">
        <v>38</v>
      </c>
      <c r="I56">
        <v>172</v>
      </c>
      <c r="J56">
        <v>0</v>
      </c>
      <c r="K56">
        <v>1</v>
      </c>
      <c r="L56">
        <v>3</v>
      </c>
      <c r="M56">
        <v>19</v>
      </c>
      <c r="N56">
        <v>0</v>
      </c>
      <c r="O56">
        <v>1</v>
      </c>
      <c r="P56">
        <v>4.8</v>
      </c>
      <c r="R56">
        <f>_xlfn.XLOOKUP(A56,'QB Proj'!A:A,'QB Proj'!L:L,0,0)</f>
        <v>18.399999999999999</v>
      </c>
      <c r="S56" s="9">
        <f>P56-R56</f>
        <v>-13.599999999999998</v>
      </c>
    </row>
    <row r="57" spans="1:19" x14ac:dyDescent="0.2">
      <c r="A57" t="s">
        <v>131</v>
      </c>
      <c r="B57" t="s">
        <v>17</v>
      </c>
      <c r="C57" t="s">
        <v>18</v>
      </c>
      <c r="D57">
        <v>27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13</v>
      </c>
      <c r="M57">
        <v>-13</v>
      </c>
      <c r="N57">
        <v>0</v>
      </c>
      <c r="O57">
        <v>0</v>
      </c>
      <c r="P57">
        <v>-1.3</v>
      </c>
      <c r="R57">
        <f>_xlfn.XLOOKUP(A57,'QB Proj'!A:A,'QB Proj'!L:L,0,0)</f>
        <v>12.3</v>
      </c>
      <c r="S57" s="9">
        <f>P57-R57</f>
        <v>-13.600000000000001</v>
      </c>
    </row>
    <row r="58" spans="1:19" x14ac:dyDescent="0.2">
      <c r="A58" t="s">
        <v>42</v>
      </c>
      <c r="B58" t="s">
        <v>43</v>
      </c>
      <c r="C58" t="s">
        <v>18</v>
      </c>
      <c r="D58">
        <v>35</v>
      </c>
      <c r="E58">
        <v>15</v>
      </c>
      <c r="F58">
        <v>15</v>
      </c>
      <c r="G58">
        <v>297</v>
      </c>
      <c r="H58">
        <v>447</v>
      </c>
      <c r="I58">
        <v>3070</v>
      </c>
      <c r="J58">
        <v>26</v>
      </c>
      <c r="K58">
        <v>8</v>
      </c>
      <c r="L58">
        <v>80</v>
      </c>
      <c r="M58">
        <v>341</v>
      </c>
      <c r="N58">
        <v>3</v>
      </c>
      <c r="O58">
        <v>5</v>
      </c>
      <c r="P58">
        <v>256.89999999999998</v>
      </c>
      <c r="R58">
        <f>_xlfn.XLOOKUP(A58,'QB Proj'!A:A,'QB Proj'!L:L,0,0)</f>
        <v>271.39999999999998</v>
      </c>
      <c r="S58" s="9">
        <f>P58-R58</f>
        <v>-14.5</v>
      </c>
    </row>
    <row r="59" spans="1:19" x14ac:dyDescent="0.2">
      <c r="A59" t="s">
        <v>103</v>
      </c>
      <c r="B59" t="s">
        <v>28</v>
      </c>
      <c r="C59" t="s">
        <v>18</v>
      </c>
      <c r="D59">
        <v>26</v>
      </c>
      <c r="E59">
        <v>10</v>
      </c>
      <c r="F59">
        <v>1</v>
      </c>
      <c r="G59">
        <v>28</v>
      </c>
      <c r="H59">
        <v>46</v>
      </c>
      <c r="I59">
        <v>297</v>
      </c>
      <c r="J59">
        <v>2</v>
      </c>
      <c r="K59">
        <v>1</v>
      </c>
      <c r="L59">
        <v>21</v>
      </c>
      <c r="M59">
        <v>15</v>
      </c>
      <c r="N59">
        <v>1</v>
      </c>
      <c r="O59">
        <v>1</v>
      </c>
      <c r="P59">
        <v>23.4</v>
      </c>
      <c r="R59">
        <f>_xlfn.XLOOKUP(A59,'QB Proj'!A:A,'QB Proj'!L:L,0,0)</f>
        <v>39.1</v>
      </c>
      <c r="S59" s="9">
        <f>P59-R59</f>
        <v>-15.700000000000003</v>
      </c>
    </row>
    <row r="60" spans="1:19" x14ac:dyDescent="0.2">
      <c r="A60" t="s">
        <v>113</v>
      </c>
      <c r="B60" t="s">
        <v>67</v>
      </c>
      <c r="C60" t="s">
        <v>18</v>
      </c>
      <c r="D60">
        <v>24</v>
      </c>
      <c r="E60">
        <v>7</v>
      </c>
      <c r="F60">
        <v>1</v>
      </c>
      <c r="G60">
        <v>12</v>
      </c>
      <c r="H60">
        <v>21</v>
      </c>
      <c r="I60">
        <v>62</v>
      </c>
      <c r="J60">
        <v>0</v>
      </c>
      <c r="K60">
        <v>2</v>
      </c>
      <c r="L60">
        <v>8</v>
      </c>
      <c r="M60">
        <v>30</v>
      </c>
      <c r="N60">
        <v>1</v>
      </c>
      <c r="O60">
        <v>1</v>
      </c>
      <c r="P60">
        <v>7.5</v>
      </c>
      <c r="R60">
        <f>_xlfn.XLOOKUP(A60,'QB Proj'!A:A,'QB Proj'!L:L,0,0)</f>
        <v>23.7</v>
      </c>
      <c r="S60" s="9">
        <f>P60-R60</f>
        <v>-16.2</v>
      </c>
    </row>
    <row r="61" spans="1:19" x14ac:dyDescent="0.2">
      <c r="A61" t="s">
        <v>124</v>
      </c>
      <c r="B61" t="s">
        <v>30</v>
      </c>
      <c r="C61" t="s">
        <v>18</v>
      </c>
      <c r="D61">
        <v>31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-2</v>
      </c>
      <c r="N61">
        <v>0</v>
      </c>
      <c r="O61">
        <v>0</v>
      </c>
      <c r="P61">
        <v>-0.2</v>
      </c>
      <c r="R61">
        <f>_xlfn.XLOOKUP(A61,'QB Proj'!A:A,'QB Proj'!L:L,0,0)</f>
        <v>17.8</v>
      </c>
      <c r="S61" s="9">
        <f>P61-R61</f>
        <v>-18</v>
      </c>
    </row>
    <row r="62" spans="1:19" x14ac:dyDescent="0.2">
      <c r="A62" t="s">
        <v>121</v>
      </c>
      <c r="B62" t="s">
        <v>26</v>
      </c>
      <c r="C62" t="s">
        <v>18</v>
      </c>
      <c r="D62">
        <v>25</v>
      </c>
      <c r="E62">
        <v>2</v>
      </c>
      <c r="F62">
        <v>0</v>
      </c>
      <c r="G62">
        <v>1</v>
      </c>
      <c r="H62">
        <v>1</v>
      </c>
      <c r="I62">
        <v>37</v>
      </c>
      <c r="J62">
        <v>0</v>
      </c>
      <c r="K62">
        <v>0</v>
      </c>
      <c r="L62">
        <v>3</v>
      </c>
      <c r="M62">
        <v>-2</v>
      </c>
      <c r="N62">
        <v>0</v>
      </c>
      <c r="O62">
        <v>0</v>
      </c>
      <c r="P62">
        <v>1.3</v>
      </c>
      <c r="R62">
        <f>_xlfn.XLOOKUP(A62,'QB Proj'!A:A,'QB Proj'!L:L,0,0)</f>
        <v>20.7</v>
      </c>
      <c r="S62" s="9">
        <f>P62-R62</f>
        <v>-19.399999999999999</v>
      </c>
    </row>
    <row r="63" spans="1:19" x14ac:dyDescent="0.2">
      <c r="A63" t="s">
        <v>38</v>
      </c>
      <c r="B63" t="s">
        <v>39</v>
      </c>
      <c r="C63" t="s">
        <v>18</v>
      </c>
      <c r="D63">
        <v>24</v>
      </c>
      <c r="E63">
        <v>16</v>
      </c>
      <c r="F63">
        <v>16</v>
      </c>
      <c r="G63">
        <v>370</v>
      </c>
      <c r="H63">
        <v>564</v>
      </c>
      <c r="I63">
        <v>4016</v>
      </c>
      <c r="J63">
        <v>21</v>
      </c>
      <c r="K63">
        <v>14</v>
      </c>
      <c r="L63">
        <v>70</v>
      </c>
      <c r="M63">
        <v>339</v>
      </c>
      <c r="N63">
        <v>4</v>
      </c>
      <c r="O63">
        <v>7</v>
      </c>
      <c r="P63">
        <v>262.5</v>
      </c>
      <c r="R63">
        <f>_xlfn.XLOOKUP(A63,'QB Proj'!A:A,'QB Proj'!L:L,0,0)</f>
        <v>288.10000000000002</v>
      </c>
      <c r="S63" s="9">
        <f>P63-R63</f>
        <v>-25.600000000000023</v>
      </c>
    </row>
    <row r="64" spans="1:19" x14ac:dyDescent="0.2">
      <c r="A64" t="s">
        <v>120</v>
      </c>
      <c r="B64" t="s">
        <v>37</v>
      </c>
      <c r="C64" t="s">
        <v>18</v>
      </c>
      <c r="D64">
        <v>28</v>
      </c>
      <c r="E64">
        <v>6</v>
      </c>
      <c r="F64">
        <v>0</v>
      </c>
      <c r="G64">
        <v>5</v>
      </c>
      <c r="H64">
        <v>6</v>
      </c>
      <c r="I64">
        <v>74</v>
      </c>
      <c r="J64">
        <v>1</v>
      </c>
      <c r="K64">
        <v>1</v>
      </c>
      <c r="L64">
        <v>8</v>
      </c>
      <c r="M64">
        <v>-9</v>
      </c>
      <c r="N64">
        <v>0</v>
      </c>
      <c r="O64">
        <v>1</v>
      </c>
      <c r="P64">
        <v>2.1</v>
      </c>
      <c r="R64">
        <f>_xlfn.XLOOKUP(A64,'QB Proj'!A:A,'QB Proj'!L:L,0,0)</f>
        <v>31.2</v>
      </c>
      <c r="S64" s="9">
        <f>P64-R64</f>
        <v>-29.099999999999998</v>
      </c>
    </row>
    <row r="65" spans="1:19" x14ac:dyDescent="0.2">
      <c r="A65" t="s">
        <v>118</v>
      </c>
      <c r="B65" t="s">
        <v>78</v>
      </c>
      <c r="C65" t="s">
        <v>18</v>
      </c>
      <c r="D65">
        <v>24</v>
      </c>
      <c r="E65">
        <v>3</v>
      </c>
      <c r="F65">
        <v>0</v>
      </c>
      <c r="G65">
        <v>4</v>
      </c>
      <c r="H65">
        <v>5</v>
      </c>
      <c r="I65">
        <v>74</v>
      </c>
      <c r="J65">
        <v>0</v>
      </c>
      <c r="K65">
        <v>0</v>
      </c>
      <c r="L65">
        <v>5</v>
      </c>
      <c r="M65">
        <v>21</v>
      </c>
      <c r="N65">
        <v>0</v>
      </c>
      <c r="O65">
        <v>1</v>
      </c>
      <c r="P65">
        <v>3.1</v>
      </c>
      <c r="R65">
        <f>_xlfn.XLOOKUP(A65,'QB Proj'!A:A,'QB Proj'!L:L,0,0)</f>
        <v>36.1</v>
      </c>
      <c r="S65" s="9">
        <f>P65-R65</f>
        <v>-33</v>
      </c>
    </row>
    <row r="66" spans="1:19" x14ac:dyDescent="0.2">
      <c r="A66" t="s">
        <v>102</v>
      </c>
      <c r="B66" t="s">
        <v>41</v>
      </c>
      <c r="C66" t="s">
        <v>18</v>
      </c>
      <c r="D66">
        <v>31</v>
      </c>
      <c r="E66">
        <v>3</v>
      </c>
      <c r="F66">
        <v>0</v>
      </c>
      <c r="G66">
        <v>18</v>
      </c>
      <c r="H66">
        <v>23</v>
      </c>
      <c r="I66">
        <v>224</v>
      </c>
      <c r="J66">
        <v>3</v>
      </c>
      <c r="K66">
        <v>0</v>
      </c>
      <c r="L66">
        <v>3</v>
      </c>
      <c r="M66">
        <v>19</v>
      </c>
      <c r="N66">
        <v>0</v>
      </c>
      <c r="O66">
        <v>0</v>
      </c>
      <c r="P66">
        <v>22.9</v>
      </c>
      <c r="R66">
        <f>_xlfn.XLOOKUP(A66,'QB Proj'!A:A,'QB Proj'!L:L,0,0)</f>
        <v>60.4</v>
      </c>
      <c r="S66" s="9">
        <f>P66-R66</f>
        <v>-37.5</v>
      </c>
    </row>
    <row r="67" spans="1:19" x14ac:dyDescent="0.2">
      <c r="A67" t="s">
        <v>115</v>
      </c>
      <c r="B67" t="s">
        <v>70</v>
      </c>
      <c r="C67" t="s">
        <v>18</v>
      </c>
      <c r="D67">
        <v>38</v>
      </c>
      <c r="E67">
        <v>3</v>
      </c>
      <c r="F67">
        <v>1</v>
      </c>
      <c r="G67">
        <v>23</v>
      </c>
      <c r="H67">
        <v>42</v>
      </c>
      <c r="I67">
        <v>231</v>
      </c>
      <c r="J67">
        <v>0</v>
      </c>
      <c r="K67">
        <v>2</v>
      </c>
      <c r="L67">
        <v>3</v>
      </c>
      <c r="M67">
        <v>-3</v>
      </c>
      <c r="N67">
        <v>0</v>
      </c>
      <c r="O67">
        <v>0</v>
      </c>
      <c r="P67">
        <v>4.9000000000000004</v>
      </c>
      <c r="R67">
        <f>_xlfn.XLOOKUP(A67,'QB Proj'!A:A,'QB Proj'!L:L,0,0)</f>
        <v>44.5</v>
      </c>
      <c r="S67" s="9">
        <f>P67-R67</f>
        <v>-39.6</v>
      </c>
    </row>
    <row r="68" spans="1:19" x14ac:dyDescent="0.2">
      <c r="A68" t="s">
        <v>66</v>
      </c>
      <c r="B68" t="s">
        <v>67</v>
      </c>
      <c r="C68" t="s">
        <v>18</v>
      </c>
      <c r="D68">
        <v>26</v>
      </c>
      <c r="E68">
        <v>8</v>
      </c>
      <c r="F68">
        <v>8</v>
      </c>
      <c r="G68">
        <v>176</v>
      </c>
      <c r="H68">
        <v>268</v>
      </c>
      <c r="I68">
        <v>1799</v>
      </c>
      <c r="J68">
        <v>10</v>
      </c>
      <c r="K68">
        <v>5</v>
      </c>
      <c r="L68">
        <v>44</v>
      </c>
      <c r="M68">
        <v>244</v>
      </c>
      <c r="N68">
        <v>3</v>
      </c>
      <c r="O68">
        <v>0</v>
      </c>
      <c r="P68">
        <v>146.4</v>
      </c>
      <c r="R68">
        <f>_xlfn.XLOOKUP(A68,'QB Proj'!A:A,'QB Proj'!L:L,0,0)</f>
        <v>199</v>
      </c>
      <c r="S68" s="9">
        <f>P68-R68</f>
        <v>-52.599999999999994</v>
      </c>
    </row>
    <row r="69" spans="1:19" x14ac:dyDescent="0.2">
      <c r="A69" t="s">
        <v>52</v>
      </c>
      <c r="B69" t="s">
        <v>53</v>
      </c>
      <c r="C69" t="s">
        <v>18</v>
      </c>
      <c r="D69">
        <v>33</v>
      </c>
      <c r="E69">
        <v>15</v>
      </c>
      <c r="F69">
        <v>15</v>
      </c>
      <c r="G69">
        <v>323</v>
      </c>
      <c r="H69">
        <v>499</v>
      </c>
      <c r="I69">
        <v>3624</v>
      </c>
      <c r="J69">
        <v>20</v>
      </c>
      <c r="K69">
        <v>9</v>
      </c>
      <c r="L69">
        <v>37</v>
      </c>
      <c r="M69">
        <v>155</v>
      </c>
      <c r="N69">
        <v>1</v>
      </c>
      <c r="O69">
        <v>3</v>
      </c>
      <c r="P69">
        <v>227.3</v>
      </c>
      <c r="R69">
        <f>_xlfn.XLOOKUP(A69,'QB Proj'!A:A,'QB Proj'!L:L,0,0)</f>
        <v>286.10000000000002</v>
      </c>
      <c r="S69" s="9">
        <f>P69-R69</f>
        <v>-58.800000000000011</v>
      </c>
    </row>
    <row r="70" spans="1:19" x14ac:dyDescent="0.2">
      <c r="A70" t="s">
        <v>129</v>
      </c>
      <c r="B70" t="s">
        <v>35</v>
      </c>
      <c r="C70" t="s">
        <v>18</v>
      </c>
      <c r="D70">
        <v>25</v>
      </c>
      <c r="E70">
        <v>2</v>
      </c>
      <c r="F70">
        <v>0</v>
      </c>
      <c r="G70">
        <v>0</v>
      </c>
      <c r="H70">
        <v>1</v>
      </c>
      <c r="I70">
        <v>0</v>
      </c>
      <c r="J70">
        <v>0</v>
      </c>
      <c r="K70">
        <v>0</v>
      </c>
      <c r="L70">
        <v>1</v>
      </c>
      <c r="M70">
        <v>-1</v>
      </c>
      <c r="N70">
        <v>0</v>
      </c>
      <c r="O70">
        <v>0</v>
      </c>
      <c r="P70">
        <v>-0.1</v>
      </c>
      <c r="R70">
        <f>_xlfn.XLOOKUP(A70,'QB Proj'!A:A,'QB Proj'!L:L,0,0)</f>
        <v>61.9</v>
      </c>
      <c r="S70" s="9">
        <f>P70-R70</f>
        <v>-62</v>
      </c>
    </row>
    <row r="71" spans="1:19" x14ac:dyDescent="0.2">
      <c r="A71" t="s">
        <v>60</v>
      </c>
      <c r="B71" t="s">
        <v>61</v>
      </c>
      <c r="C71" t="s">
        <v>18</v>
      </c>
      <c r="D71">
        <v>22</v>
      </c>
      <c r="E71">
        <v>16</v>
      </c>
      <c r="F71">
        <v>16</v>
      </c>
      <c r="G71">
        <v>315</v>
      </c>
      <c r="H71">
        <v>527</v>
      </c>
      <c r="I71">
        <v>2877</v>
      </c>
      <c r="J71">
        <v>11</v>
      </c>
      <c r="K71">
        <v>10</v>
      </c>
      <c r="L71">
        <v>39</v>
      </c>
      <c r="M71">
        <v>253</v>
      </c>
      <c r="N71">
        <v>0</v>
      </c>
      <c r="O71">
        <v>6</v>
      </c>
      <c r="P71">
        <v>156.4</v>
      </c>
      <c r="R71">
        <f>_xlfn.XLOOKUP(A71,'QB Proj'!A:A,'QB Proj'!L:L,0,0)</f>
        <v>229.2</v>
      </c>
      <c r="S71" s="9">
        <f>P71-R71</f>
        <v>-72.799999999999983</v>
      </c>
    </row>
    <row r="72" spans="1:19" x14ac:dyDescent="0.2">
      <c r="A72" t="s">
        <v>48</v>
      </c>
      <c r="B72" t="s">
        <v>49</v>
      </c>
      <c r="C72" t="s">
        <v>18</v>
      </c>
      <c r="D72">
        <v>25</v>
      </c>
      <c r="E72">
        <v>13</v>
      </c>
      <c r="F72">
        <v>13</v>
      </c>
      <c r="G72">
        <v>297</v>
      </c>
      <c r="H72">
        <v>456</v>
      </c>
      <c r="I72">
        <v>3134</v>
      </c>
      <c r="J72">
        <v>20</v>
      </c>
      <c r="K72">
        <v>7</v>
      </c>
      <c r="L72">
        <v>52</v>
      </c>
      <c r="M72">
        <v>228</v>
      </c>
      <c r="N72">
        <v>3</v>
      </c>
      <c r="O72">
        <v>1</v>
      </c>
      <c r="P72">
        <v>234.2</v>
      </c>
      <c r="R72">
        <f>_xlfn.XLOOKUP(A72,'QB Proj'!A:A,'QB Proj'!L:L,0,0)</f>
        <v>309.39999999999998</v>
      </c>
      <c r="S72" s="9">
        <f>P72-R72</f>
        <v>-75.199999999999989</v>
      </c>
    </row>
    <row r="73" spans="1:19" x14ac:dyDescent="0.2">
      <c r="A73" t="s">
        <v>50</v>
      </c>
      <c r="B73" t="s">
        <v>51</v>
      </c>
      <c r="C73" t="s">
        <v>18</v>
      </c>
      <c r="D73">
        <v>24</v>
      </c>
      <c r="E73">
        <v>13</v>
      </c>
      <c r="F73">
        <v>13</v>
      </c>
      <c r="G73">
        <v>227</v>
      </c>
      <c r="H73">
        <v>370</v>
      </c>
      <c r="I73">
        <v>2562</v>
      </c>
      <c r="J73">
        <v>16</v>
      </c>
      <c r="K73">
        <v>9</v>
      </c>
      <c r="L73">
        <v>124</v>
      </c>
      <c r="M73">
        <v>657</v>
      </c>
      <c r="N73">
        <v>4</v>
      </c>
      <c r="O73">
        <v>4</v>
      </c>
      <c r="P73">
        <v>230.2</v>
      </c>
      <c r="R73">
        <f>_xlfn.XLOOKUP(A73,'QB Proj'!A:A,'QB Proj'!L:L,0,0)</f>
        <v>317.60000000000002</v>
      </c>
      <c r="S73" s="9">
        <f>P73-R73</f>
        <v>-87.400000000000034</v>
      </c>
    </row>
    <row r="74" spans="1:19" x14ac:dyDescent="0.2">
      <c r="A74" t="s">
        <v>757</v>
      </c>
      <c r="B74" t="s">
        <v>31</v>
      </c>
      <c r="C74" t="s">
        <v>18</v>
      </c>
      <c r="D74">
        <v>28</v>
      </c>
      <c r="E74">
        <v>16</v>
      </c>
      <c r="F74">
        <v>16</v>
      </c>
      <c r="G74">
        <v>401</v>
      </c>
      <c r="H74">
        <v>597</v>
      </c>
      <c r="I74">
        <v>4183</v>
      </c>
      <c r="J74">
        <v>27</v>
      </c>
      <c r="K74">
        <v>14</v>
      </c>
      <c r="L74">
        <v>75</v>
      </c>
      <c r="M74">
        <v>389</v>
      </c>
      <c r="N74">
        <v>0</v>
      </c>
      <c r="O74">
        <v>3</v>
      </c>
      <c r="P74">
        <v>280.2</v>
      </c>
      <c r="R74">
        <f>_xlfn.XLOOKUP(A74,'QB Proj'!A:A,'QB Proj'!L:L,0,0)</f>
        <v>368.4</v>
      </c>
      <c r="S74" s="9">
        <f>P74-R74</f>
        <v>-88.199999999999989</v>
      </c>
    </row>
    <row r="75" spans="1:19" x14ac:dyDescent="0.2">
      <c r="A75" t="s">
        <v>75</v>
      </c>
      <c r="B75" t="s">
        <v>76</v>
      </c>
      <c r="C75" t="s">
        <v>18</v>
      </c>
      <c r="D75">
        <v>25</v>
      </c>
      <c r="E75">
        <v>11</v>
      </c>
      <c r="F75">
        <v>11</v>
      </c>
      <c r="G75">
        <v>224</v>
      </c>
      <c r="H75">
        <v>345</v>
      </c>
      <c r="I75">
        <v>2120</v>
      </c>
      <c r="J75">
        <v>10</v>
      </c>
      <c r="K75">
        <v>12</v>
      </c>
      <c r="L75">
        <v>26</v>
      </c>
      <c r="M75">
        <v>96</v>
      </c>
      <c r="N75">
        <v>0</v>
      </c>
      <c r="O75">
        <v>2</v>
      </c>
      <c r="P75">
        <v>106.4</v>
      </c>
      <c r="R75">
        <f>_xlfn.XLOOKUP(A75,'QB Proj'!A:A,'QB Proj'!L:L,0,0)</f>
        <v>226.7</v>
      </c>
      <c r="S75" s="9">
        <f>P75-R75</f>
        <v>-120.29999999999998</v>
      </c>
    </row>
    <row r="76" spans="1:19" x14ac:dyDescent="0.2">
      <c r="A76" t="s">
        <v>85</v>
      </c>
      <c r="B76" t="s">
        <v>78</v>
      </c>
      <c r="C76" t="s">
        <v>18</v>
      </c>
      <c r="D76">
        <v>35</v>
      </c>
      <c r="E76">
        <v>10</v>
      </c>
      <c r="F76">
        <v>8</v>
      </c>
      <c r="G76">
        <v>149</v>
      </c>
      <c r="H76">
        <v>230</v>
      </c>
      <c r="I76">
        <v>1616</v>
      </c>
      <c r="J76">
        <v>4</v>
      </c>
      <c r="K76">
        <v>7</v>
      </c>
      <c r="L76">
        <v>17</v>
      </c>
      <c r="M76">
        <v>74</v>
      </c>
      <c r="N76">
        <v>1</v>
      </c>
      <c r="O76">
        <v>0</v>
      </c>
      <c r="P76">
        <v>80</v>
      </c>
      <c r="R76">
        <f>_xlfn.XLOOKUP(A76,'QB Proj'!A:A,'QB Proj'!L:L,0,0)</f>
        <v>213.9</v>
      </c>
      <c r="S76" s="9">
        <f>P76-R76</f>
        <v>-133.9</v>
      </c>
    </row>
    <row r="77" spans="1:19" x14ac:dyDescent="0.2">
      <c r="A77" t="s">
        <v>73</v>
      </c>
      <c r="B77" t="s">
        <v>74</v>
      </c>
      <c r="C77" t="s">
        <v>18</v>
      </c>
      <c r="D77">
        <v>25</v>
      </c>
      <c r="E77">
        <v>12</v>
      </c>
      <c r="F77">
        <v>12</v>
      </c>
      <c r="G77">
        <v>201</v>
      </c>
      <c r="H77">
        <v>324</v>
      </c>
      <c r="I77">
        <v>2070</v>
      </c>
      <c r="J77">
        <v>6</v>
      </c>
      <c r="K77">
        <v>4</v>
      </c>
      <c r="L77">
        <v>42</v>
      </c>
      <c r="M77">
        <v>54</v>
      </c>
      <c r="N77">
        <v>1</v>
      </c>
      <c r="O77">
        <v>0</v>
      </c>
      <c r="P77">
        <v>110.2</v>
      </c>
      <c r="R77">
        <f>_xlfn.XLOOKUP(A77,'QB Proj'!A:A,'QB Proj'!L:L,0,0)</f>
        <v>244.2</v>
      </c>
      <c r="S77" s="9">
        <f>P77-R77</f>
        <v>-134</v>
      </c>
    </row>
    <row r="78" spans="1:19" x14ac:dyDescent="0.2">
      <c r="A78" t="s">
        <v>62</v>
      </c>
      <c r="B78" t="s">
        <v>63</v>
      </c>
      <c r="C78" t="s">
        <v>18</v>
      </c>
      <c r="D78">
        <v>35</v>
      </c>
      <c r="E78">
        <v>8</v>
      </c>
      <c r="F78">
        <v>8</v>
      </c>
      <c r="G78">
        <v>216</v>
      </c>
      <c r="H78">
        <v>311</v>
      </c>
      <c r="I78">
        <v>2331</v>
      </c>
      <c r="J78">
        <v>18</v>
      </c>
      <c r="K78">
        <v>5</v>
      </c>
      <c r="L78">
        <v>14</v>
      </c>
      <c r="M78">
        <v>25</v>
      </c>
      <c r="N78">
        <v>0</v>
      </c>
      <c r="O78">
        <v>4</v>
      </c>
      <c r="P78">
        <v>149.69999999999999</v>
      </c>
      <c r="R78">
        <f>_xlfn.XLOOKUP(A78,'QB Proj'!A:A,'QB Proj'!L:L,0,0)</f>
        <v>287.3</v>
      </c>
      <c r="S78" s="9">
        <f>P78-R78</f>
        <v>-137.60000000000002</v>
      </c>
    </row>
    <row r="79" spans="1:19" x14ac:dyDescent="0.2">
      <c r="A79" t="s">
        <v>91</v>
      </c>
      <c r="B79" t="s">
        <v>70</v>
      </c>
      <c r="C79" t="s">
        <v>18</v>
      </c>
      <c r="D79">
        <v>32</v>
      </c>
      <c r="E79">
        <v>7</v>
      </c>
      <c r="F79">
        <v>6</v>
      </c>
      <c r="G79">
        <v>110</v>
      </c>
      <c r="H79">
        <v>169</v>
      </c>
      <c r="I79">
        <v>1205</v>
      </c>
      <c r="J79">
        <v>7</v>
      </c>
      <c r="K79">
        <v>9</v>
      </c>
      <c r="L79">
        <v>20</v>
      </c>
      <c r="M79">
        <v>39</v>
      </c>
      <c r="N79">
        <v>0</v>
      </c>
      <c r="O79">
        <v>0</v>
      </c>
      <c r="P79">
        <v>64.099999999999994</v>
      </c>
      <c r="R79">
        <f>_xlfn.XLOOKUP(A79,'QB Proj'!A:A,'QB Proj'!L:L,0,0)</f>
        <v>226.1</v>
      </c>
      <c r="S79" s="9">
        <f>P79-R79</f>
        <v>-162</v>
      </c>
    </row>
    <row r="80" spans="1:19" x14ac:dyDescent="0.2">
      <c r="A80" t="s">
        <v>86</v>
      </c>
      <c r="B80" t="s">
        <v>57</v>
      </c>
      <c r="C80" t="s">
        <v>18</v>
      </c>
      <c r="D80">
        <v>21</v>
      </c>
      <c r="E80">
        <v>4</v>
      </c>
      <c r="F80">
        <v>4</v>
      </c>
      <c r="G80">
        <v>50</v>
      </c>
      <c r="H80">
        <v>84</v>
      </c>
      <c r="I80">
        <v>577</v>
      </c>
      <c r="J80">
        <v>3</v>
      </c>
      <c r="K80">
        <v>1</v>
      </c>
      <c r="L80">
        <v>25</v>
      </c>
      <c r="M80">
        <v>136</v>
      </c>
      <c r="N80">
        <v>4</v>
      </c>
      <c r="O80">
        <v>1</v>
      </c>
      <c r="P80">
        <v>72.7</v>
      </c>
      <c r="R80">
        <f>_xlfn.XLOOKUP(A80,'QB Proj'!A:A,'QB Proj'!L:L,0,0)</f>
        <v>262.2</v>
      </c>
      <c r="S80" s="9">
        <f>P80-R80</f>
        <v>-189.5</v>
      </c>
    </row>
    <row r="81" spans="1:19" x14ac:dyDescent="0.2">
      <c r="A81" t="s">
        <v>64</v>
      </c>
      <c r="B81" t="s">
        <v>65</v>
      </c>
      <c r="C81" t="s">
        <v>18</v>
      </c>
      <c r="D81">
        <v>27</v>
      </c>
      <c r="E81">
        <v>10</v>
      </c>
      <c r="F81">
        <v>10</v>
      </c>
      <c r="G81">
        <v>244</v>
      </c>
      <c r="H81">
        <v>365</v>
      </c>
      <c r="I81">
        <v>2309</v>
      </c>
      <c r="J81">
        <v>15</v>
      </c>
      <c r="K81">
        <v>6</v>
      </c>
      <c r="L81">
        <v>31</v>
      </c>
      <c r="M81">
        <v>88</v>
      </c>
      <c r="N81">
        <v>0</v>
      </c>
      <c r="O81">
        <v>1</v>
      </c>
      <c r="P81">
        <v>147.19999999999999</v>
      </c>
      <c r="R81">
        <f>_xlfn.XLOOKUP(A81,'QB Proj'!A:A,'QB Proj'!L:L,0,0)</f>
        <v>336.7</v>
      </c>
      <c r="S81" s="9">
        <f>P81-R81</f>
        <v>-189.5</v>
      </c>
    </row>
    <row r="82" spans="1:19" x14ac:dyDescent="0.2">
      <c r="A82" t="s">
        <v>84</v>
      </c>
      <c r="B82" t="s">
        <v>80</v>
      </c>
      <c r="C82" t="s">
        <v>18</v>
      </c>
      <c r="D82">
        <v>28</v>
      </c>
      <c r="E82">
        <v>6</v>
      </c>
      <c r="F82">
        <v>6</v>
      </c>
      <c r="G82">
        <v>105</v>
      </c>
      <c r="H82">
        <v>171</v>
      </c>
      <c r="I82">
        <v>1115</v>
      </c>
      <c r="J82">
        <v>7</v>
      </c>
      <c r="K82">
        <v>4</v>
      </c>
      <c r="L82">
        <v>26</v>
      </c>
      <c r="M82">
        <v>142</v>
      </c>
      <c r="N82">
        <v>1</v>
      </c>
      <c r="O82">
        <v>2</v>
      </c>
      <c r="P82">
        <v>86.8</v>
      </c>
      <c r="R82">
        <f>_xlfn.XLOOKUP(A82,'QB Proj'!A:A,'QB Proj'!L:L,0,0)</f>
        <v>300.8</v>
      </c>
      <c r="S82" s="9">
        <f>P82-R82</f>
        <v>-214</v>
      </c>
    </row>
    <row r="83" spans="1:19" x14ac:dyDescent="0.2">
      <c r="A83" t="s">
        <v>92</v>
      </c>
      <c r="B83" t="s">
        <v>82</v>
      </c>
      <c r="C83" t="s">
        <v>18</v>
      </c>
      <c r="D83">
        <v>26</v>
      </c>
      <c r="E83">
        <v>6</v>
      </c>
      <c r="F83">
        <v>6</v>
      </c>
      <c r="G83">
        <v>108</v>
      </c>
      <c r="H83">
        <v>160</v>
      </c>
      <c r="I83">
        <v>909</v>
      </c>
      <c r="J83">
        <v>2</v>
      </c>
      <c r="K83">
        <v>6</v>
      </c>
      <c r="L83">
        <v>40</v>
      </c>
      <c r="M83">
        <v>206</v>
      </c>
      <c r="N83">
        <v>1</v>
      </c>
      <c r="O83">
        <v>1</v>
      </c>
      <c r="P83">
        <v>57</v>
      </c>
      <c r="R83">
        <f>_xlfn.XLOOKUP(A83,'QB Proj'!A:A,'QB Proj'!L:L,0,0)</f>
        <v>288.7</v>
      </c>
      <c r="S83" s="9">
        <f>P83-R83</f>
        <v>-231.7</v>
      </c>
    </row>
    <row r="84" spans="1:19" x14ac:dyDescent="0.2">
      <c r="A84" t="s">
        <v>128</v>
      </c>
      <c r="B84" t="s">
        <v>72</v>
      </c>
      <c r="C84" t="s">
        <v>18</v>
      </c>
      <c r="D84">
        <v>40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R84">
        <f>_xlfn.XLOOKUP(A84,'QB Proj'!A:A,'QB Proj'!L:L,0,0)</f>
        <v>271.60000000000002</v>
      </c>
      <c r="S84" s="9">
        <f>P84-R84</f>
        <v>-271.60000000000002</v>
      </c>
    </row>
  </sheetData>
  <autoFilter ref="A1:S84" xr:uid="{00000000-0001-0000-0000-000000000000}">
    <sortState xmlns:xlrd2="http://schemas.microsoft.com/office/spreadsheetml/2017/richdata2" ref="A2:S84">
      <sortCondition descending="1" ref="S1:S84"/>
    </sortState>
  </autoFilter>
  <mergeCells count="5">
    <mergeCell ref="U10:W10"/>
    <mergeCell ref="Y10:AA10"/>
    <mergeCell ref="Y19:AA19"/>
    <mergeCell ref="U2:W2"/>
    <mergeCell ref="Y2:AA2"/>
  </mergeCells>
  <conditionalFormatting sqref="S1:S1048576">
    <cfRule type="colorScale" priority="1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W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1:W1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AA3">
    <cfRule type="colorScale" priority="4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1:AA1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20:AA20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168"/>
  <sheetViews>
    <sheetView topLeftCell="L1" workbookViewId="0">
      <selection activeCell="AE29" sqref="AE29"/>
    </sheetView>
  </sheetViews>
  <sheetFormatPr baseColWidth="10" defaultColWidth="8.83203125" defaultRowHeight="15" x14ac:dyDescent="0.2"/>
  <cols>
    <col min="1" max="1" width="18.33203125" bestFit="1" customWidth="1"/>
    <col min="17" max="17" width="8.83203125" style="29"/>
    <col min="23" max="23" width="20" bestFit="1" customWidth="1"/>
    <col min="27" max="27" width="15.83203125" bestFit="1" customWidth="1"/>
    <col min="29" max="29" width="10" bestFit="1" customWidth="1"/>
    <col min="30" max="30" width="8.83203125" style="21"/>
    <col min="31" max="31" width="8.83203125" style="20"/>
    <col min="32" max="32" width="18.33203125" bestFit="1" customWidth="1"/>
    <col min="33" max="33" width="10" bestFit="1" customWidth="1"/>
    <col min="34" max="34" width="19.1640625" bestFit="1" customWidth="1"/>
    <col min="36" max="36" width="13.33203125" bestFit="1" customWidth="1"/>
    <col min="44" max="44" width="18.33203125" bestFit="1" customWidth="1"/>
  </cols>
  <sheetData>
    <row r="1" spans="1:3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14</v>
      </c>
      <c r="O1" s="1" t="s">
        <v>15</v>
      </c>
      <c r="Q1" s="6" t="s">
        <v>772</v>
      </c>
      <c r="R1" s="6" t="s">
        <v>773</v>
      </c>
      <c r="U1" s="10"/>
      <c r="V1" s="10"/>
      <c r="W1" s="10"/>
      <c r="Y1" s="10"/>
      <c r="Z1" s="10"/>
      <c r="AA1" s="10"/>
      <c r="AF1" s="15"/>
      <c r="AG1" s="15"/>
      <c r="AH1" s="15"/>
    </row>
    <row r="2" spans="1:36" x14ac:dyDescent="0.2">
      <c r="A2" t="s">
        <v>172</v>
      </c>
      <c r="B2" t="s">
        <v>80</v>
      </c>
      <c r="C2" t="s">
        <v>137</v>
      </c>
      <c r="D2">
        <v>28</v>
      </c>
      <c r="E2">
        <v>15</v>
      </c>
      <c r="F2">
        <v>2</v>
      </c>
      <c r="G2">
        <v>135</v>
      </c>
      <c r="H2">
        <v>411</v>
      </c>
      <c r="I2">
        <v>9</v>
      </c>
      <c r="J2">
        <v>21</v>
      </c>
      <c r="K2">
        <v>15</v>
      </c>
      <c r="L2">
        <v>84</v>
      </c>
      <c r="M2">
        <v>0</v>
      </c>
      <c r="N2">
        <v>0</v>
      </c>
      <c r="O2">
        <v>118.5</v>
      </c>
      <c r="Q2" s="29">
        <f>_xlfn.XLOOKUP($A2,'RB Proj'!A:A,'RB Proj'!K:K,0,0)</f>
        <v>0</v>
      </c>
      <c r="R2" s="9">
        <f>O2-Q2</f>
        <v>118.5</v>
      </c>
      <c r="U2" s="27" t="s">
        <v>776</v>
      </c>
      <c r="V2" s="27"/>
      <c r="W2" s="27"/>
      <c r="X2" s="11"/>
      <c r="Y2" s="27" t="str">
        <f>"Top 5 (min. 1+ projected pt.)"</f>
        <v>Top 5 (min. 1+ projected pt.)</v>
      </c>
      <c r="Z2" s="27"/>
      <c r="AA2" s="27"/>
      <c r="AB2" s="11"/>
      <c r="AC2" s="28" t="s">
        <v>778</v>
      </c>
      <c r="AF2" s="12"/>
      <c r="AG2" s="12"/>
      <c r="AH2" s="12"/>
      <c r="AI2" s="12"/>
      <c r="AJ2" s="12"/>
    </row>
    <row r="3" spans="1:36" x14ac:dyDescent="0.2">
      <c r="A3" t="s">
        <v>139</v>
      </c>
      <c r="B3" t="s">
        <v>45</v>
      </c>
      <c r="C3" t="s">
        <v>137</v>
      </c>
      <c r="D3">
        <v>23</v>
      </c>
      <c r="E3">
        <v>12</v>
      </c>
      <c r="F3">
        <v>11</v>
      </c>
      <c r="G3">
        <v>228</v>
      </c>
      <c r="H3">
        <v>1144</v>
      </c>
      <c r="I3">
        <v>12</v>
      </c>
      <c r="J3">
        <v>48</v>
      </c>
      <c r="K3">
        <v>32</v>
      </c>
      <c r="L3">
        <v>206</v>
      </c>
      <c r="M3">
        <v>3</v>
      </c>
      <c r="N3">
        <v>2</v>
      </c>
      <c r="O3">
        <v>255</v>
      </c>
      <c r="Q3" s="29">
        <f>_xlfn.XLOOKUP($A3,'RB Proj'!A:A,'RB Proj'!K:K,0,0)</f>
        <v>154.19999999999999</v>
      </c>
      <c r="R3" s="9">
        <f>O3-Q3</f>
        <v>100.80000000000001</v>
      </c>
      <c r="U3" s="18" t="s">
        <v>774</v>
      </c>
      <c r="V3" s="18" t="s">
        <v>775</v>
      </c>
      <c r="W3" s="18" t="s">
        <v>0</v>
      </c>
      <c r="X3" s="11"/>
      <c r="Y3" s="18" t="s">
        <v>774</v>
      </c>
      <c r="Z3" s="18" t="s">
        <v>775</v>
      </c>
      <c r="AA3" s="18" t="s">
        <v>0</v>
      </c>
      <c r="AB3" s="11"/>
      <c r="AC3" s="19">
        <v>14</v>
      </c>
      <c r="AH3" s="2"/>
    </row>
    <row r="4" spans="1:36" x14ac:dyDescent="0.2">
      <c r="A4" t="s">
        <v>177</v>
      </c>
      <c r="B4" t="s">
        <v>24</v>
      </c>
      <c r="C4" t="s">
        <v>137</v>
      </c>
      <c r="D4">
        <v>26</v>
      </c>
      <c r="E4">
        <v>16</v>
      </c>
      <c r="F4">
        <v>5</v>
      </c>
      <c r="G4">
        <v>84</v>
      </c>
      <c r="H4">
        <v>387</v>
      </c>
      <c r="I4">
        <v>3</v>
      </c>
      <c r="J4">
        <v>39</v>
      </c>
      <c r="K4">
        <v>28</v>
      </c>
      <c r="L4">
        <v>206</v>
      </c>
      <c r="M4">
        <v>1</v>
      </c>
      <c r="N4">
        <v>1</v>
      </c>
      <c r="O4">
        <v>109.3</v>
      </c>
      <c r="Q4" s="29">
        <f>_xlfn.XLOOKUP($A4,'RB Proj'!A:A,'RB Proj'!K:K,0,0)</f>
        <v>45.4</v>
      </c>
      <c r="R4" s="9">
        <f>O4-Q4</f>
        <v>63.9</v>
      </c>
      <c r="U4" s="11">
        <v>1</v>
      </c>
      <c r="V4" s="16">
        <f>LARGE(R:R, U4)</f>
        <v>118.5</v>
      </c>
      <c r="W4" s="11" t="str" cm="1">
        <f t="array" ref="W4">INDEX($A$2:$A$300, MATCH(1, ($R$2:$R$300=LARGE($R$2:$R$300, U4)) * (COUNTIF(W$3:W3, $A$2:$A$300)=0), 0))</f>
        <v>Kareem Hunt</v>
      </c>
      <c r="X4" s="11"/>
      <c r="Y4" s="11">
        <v>1</v>
      </c>
      <c r="Z4" s="16" cm="1">
        <f t="array" ref="Z4">LARGE(_xlfn._xlws.FILTER($R$2:$R$300,$Q$2:$Q$300&gt;0),Y4)</f>
        <v>100.80000000000001</v>
      </c>
      <c r="AA4" s="30" t="str" cm="1">
        <f t="array" ref="AA4">INDEX(_xlfn._xlws.FILTER($A$2:$A$300,$Q$2:$Q$300&gt;0), MATCH(1, (_xlfn._xlws.FILTER($R$2:$R$300,$Q$2:$Q$300&gt;0)=LARGE(_xlfn._xlws.FILTER($R$2:$R$300,$Q$2:$Q$300&gt;0), Y4)) * (COUNTIF(AA$3:AA3, _xlfn._xlws.FILTER($A$2:$A$300,$Q$2:$Q$300&gt;0))=0), 0))</f>
        <v>Kyren Williams</v>
      </c>
      <c r="AB4" s="11"/>
      <c r="AC4" s="11"/>
      <c r="AH4" s="2"/>
    </row>
    <row r="5" spans="1:36" x14ac:dyDescent="0.2">
      <c r="A5" t="s">
        <v>154</v>
      </c>
      <c r="B5" t="s">
        <v>80</v>
      </c>
      <c r="C5" t="s">
        <v>137</v>
      </c>
      <c r="D5">
        <v>24</v>
      </c>
      <c r="E5">
        <v>17</v>
      </c>
      <c r="F5">
        <v>12</v>
      </c>
      <c r="G5">
        <v>204</v>
      </c>
      <c r="H5">
        <v>813</v>
      </c>
      <c r="I5">
        <v>4</v>
      </c>
      <c r="J5">
        <v>63</v>
      </c>
      <c r="K5">
        <v>44</v>
      </c>
      <c r="L5">
        <v>319</v>
      </c>
      <c r="M5">
        <v>5</v>
      </c>
      <c r="N5">
        <v>1</v>
      </c>
      <c r="O5">
        <v>211.2</v>
      </c>
      <c r="Q5" s="29">
        <f>_xlfn.XLOOKUP($A5,'RB Proj'!A:A,'RB Proj'!K:K,0,0)</f>
        <v>151</v>
      </c>
      <c r="R5" s="9">
        <f>O5-Q5</f>
        <v>60.199999999999989</v>
      </c>
      <c r="U5" s="11">
        <v>2</v>
      </c>
      <c r="V5" s="16">
        <f t="shared" ref="V5:V8" si="0">LARGE(R:R, U5)</f>
        <v>100.80000000000001</v>
      </c>
      <c r="W5" s="11" t="str" cm="1">
        <f t="array" ref="W5">INDEX($A$2:$A$300, MATCH(1, ($R$2:$R$300=LARGE($R$2:$R$300, U5)) * (COUNTIF(W$3:W4, $A$2:$A$300)=0), 0))</f>
        <v>Kyren Williams</v>
      </c>
      <c r="X5" s="11"/>
      <c r="Y5" s="11">
        <v>2</v>
      </c>
      <c r="Z5" s="16" cm="1">
        <f t="array" ref="Z5">LARGE(_xlfn._xlws.FILTER($R$2:$R$300,$Q$2:$Q$300&gt;0),Y5)</f>
        <v>63.9</v>
      </c>
      <c r="AA5" s="30" t="str" cm="1">
        <f t="array" ref="AA5">INDEX(_xlfn._xlws.FILTER($A$2:$A$300,$Q$2:$Q$300&gt;0), MATCH(1, (_xlfn._xlws.FILTER($R$2:$R$300,$Q$2:$Q$300&gt;0)=LARGE(_xlfn._xlws.FILTER($R$2:$R$300,$Q$2:$Q$300&gt;0), Y5)) * (COUNTIF(AA$3:AA4, _xlfn._xlws.FILTER($A$2:$A$300,$Q$2:$Q$300&gt;0))=0), 0))</f>
        <v>Justice Hill</v>
      </c>
      <c r="AB5" s="11"/>
      <c r="AC5" s="11"/>
      <c r="AH5" s="2"/>
    </row>
    <row r="6" spans="1:36" x14ac:dyDescent="0.2">
      <c r="A6" t="s">
        <v>203</v>
      </c>
      <c r="B6" t="s">
        <v>45</v>
      </c>
      <c r="C6" t="s">
        <v>137</v>
      </c>
      <c r="D6">
        <v>26</v>
      </c>
      <c r="E6">
        <v>4</v>
      </c>
      <c r="F6">
        <v>4</v>
      </c>
      <c r="G6">
        <v>46</v>
      </c>
      <c r="H6">
        <v>112</v>
      </c>
      <c r="I6">
        <v>2</v>
      </c>
      <c r="J6">
        <v>14</v>
      </c>
      <c r="K6">
        <v>10</v>
      </c>
      <c r="L6">
        <v>103</v>
      </c>
      <c r="M6">
        <v>0</v>
      </c>
      <c r="N6">
        <v>0</v>
      </c>
      <c r="O6">
        <v>43.5</v>
      </c>
      <c r="Q6" s="29">
        <f>_xlfn.XLOOKUP($A6,'RB Proj'!A:A,'RB Proj'!K:K,0,0)</f>
        <v>0</v>
      </c>
      <c r="R6" s="9">
        <f>O6-Q6</f>
        <v>43.5</v>
      </c>
      <c r="U6" s="11">
        <v>3</v>
      </c>
      <c r="V6" s="16">
        <f t="shared" si="0"/>
        <v>63.9</v>
      </c>
      <c r="W6" s="11" t="str" cm="1">
        <f t="array" ref="W6">INDEX($A$2:$A$300, MATCH(1, ($R$2:$R$300=LARGE($R$2:$R$300, U6)) * (COUNTIF(W$3:W5, $A$2:$A$300)=0), 0))</f>
        <v>Justice Hill</v>
      </c>
      <c r="X6" s="11"/>
      <c r="Y6" s="11">
        <v>3</v>
      </c>
      <c r="Z6" s="16" cm="1">
        <f t="array" ref="Z6">LARGE(_xlfn._xlws.FILTER($R$2:$R$300,$Q$2:$Q$300&gt;0),Y6)</f>
        <v>60.199999999999989</v>
      </c>
      <c r="AA6" s="30" t="str" cm="1">
        <f t="array" ref="AA6">INDEX(_xlfn._xlws.FILTER($A$2:$A$300,$Q$2:$Q$300&gt;0), MATCH(1, (_xlfn._xlws.FILTER($R$2:$R$300,$Q$2:$Q$300&gt;0)=LARGE(_xlfn._xlws.FILTER($R$2:$R$300,$Q$2:$Q$300&gt;0), Y6)) * (COUNTIF(AA$3:AA5, _xlfn._xlws.FILTER($A$2:$A$300,$Q$2:$Q$300&gt;0))=0), 0))</f>
        <v>Jerome Ford</v>
      </c>
      <c r="AB6" s="11"/>
      <c r="AC6" s="11"/>
      <c r="AH6" s="2"/>
    </row>
    <row r="7" spans="1:36" x14ac:dyDescent="0.2">
      <c r="A7" t="s">
        <v>189</v>
      </c>
      <c r="B7" t="s">
        <v>24</v>
      </c>
      <c r="C7" t="s">
        <v>137</v>
      </c>
      <c r="D7">
        <v>21</v>
      </c>
      <c r="E7">
        <v>8</v>
      </c>
      <c r="F7">
        <v>2</v>
      </c>
      <c r="G7">
        <v>47</v>
      </c>
      <c r="H7">
        <v>396</v>
      </c>
      <c r="I7">
        <v>2</v>
      </c>
      <c r="J7">
        <v>11</v>
      </c>
      <c r="K7">
        <v>9</v>
      </c>
      <c r="L7">
        <v>93</v>
      </c>
      <c r="M7">
        <v>0</v>
      </c>
      <c r="N7">
        <v>0</v>
      </c>
      <c r="O7">
        <v>69.900000000000006</v>
      </c>
      <c r="Q7" s="29">
        <f>_xlfn.XLOOKUP($A7,'RB Proj'!A:A,'RB Proj'!K:K,0,0)</f>
        <v>28.9</v>
      </c>
      <c r="R7" s="9">
        <f>O7-Q7</f>
        <v>41.000000000000007</v>
      </c>
      <c r="U7" s="11">
        <v>4</v>
      </c>
      <c r="V7" s="16">
        <f t="shared" si="0"/>
        <v>60.199999999999989</v>
      </c>
      <c r="W7" s="11" t="str" cm="1">
        <f t="array" ref="W7">INDEX($A$2:$A$300, MATCH(1, ($R$2:$R$300=LARGE($R$2:$R$300, U7)) * (COUNTIF(W$3:W6, $A$2:$A$300)=0), 0))</f>
        <v>Jerome Ford</v>
      </c>
      <c r="X7" s="11"/>
      <c r="Y7" s="11">
        <v>4</v>
      </c>
      <c r="Z7" s="16" cm="1">
        <f t="array" ref="Z7">LARGE(_xlfn._xlws.FILTER($R$2:$R$300,$Q$2:$Q$300&gt;0),Y7)</f>
        <v>41.000000000000007</v>
      </c>
      <c r="AA7" s="30" t="str" cm="1">
        <f t="array" ref="AA7">INDEX(_xlfn._xlws.FILTER($A$2:$A$300,$Q$2:$Q$300&gt;0), MATCH(1, (_xlfn._xlws.FILTER($R$2:$R$300,$Q$2:$Q$300&gt;0)=LARGE(_xlfn._xlws.FILTER($R$2:$R$300,$Q$2:$Q$300&gt;0), Y7)) * (COUNTIF(AA$3:AA6, _xlfn._xlws.FILTER($A$2:$A$300,$Q$2:$Q$300&gt;0))=0), 0))</f>
        <v>Keaton Mitchell</v>
      </c>
      <c r="AB7" s="11"/>
      <c r="AC7" s="11"/>
      <c r="AH7" s="2"/>
    </row>
    <row r="8" spans="1:36" x14ac:dyDescent="0.2">
      <c r="A8" t="s">
        <v>196</v>
      </c>
      <c r="B8" t="s">
        <v>45</v>
      </c>
      <c r="C8" t="s">
        <v>137</v>
      </c>
      <c r="D8">
        <v>27</v>
      </c>
      <c r="E8">
        <v>14</v>
      </c>
      <c r="F8">
        <v>0</v>
      </c>
      <c r="G8">
        <v>77</v>
      </c>
      <c r="H8">
        <v>319</v>
      </c>
      <c r="I8">
        <v>2</v>
      </c>
      <c r="J8">
        <v>2</v>
      </c>
      <c r="K8">
        <v>1</v>
      </c>
      <c r="L8">
        <v>13</v>
      </c>
      <c r="M8">
        <v>0</v>
      </c>
      <c r="N8">
        <v>0</v>
      </c>
      <c r="O8">
        <v>46.2</v>
      </c>
      <c r="Q8" s="29">
        <f>_xlfn.XLOOKUP($A8,'RB Proj'!A:A,'RB Proj'!K:K,0,0)</f>
        <v>9.4</v>
      </c>
      <c r="R8" s="9">
        <f>O8-Q8</f>
        <v>36.800000000000004</v>
      </c>
      <c r="U8" s="11">
        <v>5</v>
      </c>
      <c r="V8" s="16">
        <f t="shared" si="0"/>
        <v>43.5</v>
      </c>
      <c r="W8" s="11" t="str" cm="1">
        <f t="array" ref="W8">INDEX($A$2:$A$300, MATCH(1, ($R$2:$R$300=LARGE($R$2:$R$300, U8)) * (COUNTIF(W$3:W7, $A$2:$A$300)=0), 0))</f>
        <v>Darrell Henderson</v>
      </c>
      <c r="X8" s="11"/>
      <c r="Y8" s="11">
        <v>5</v>
      </c>
      <c r="Z8" s="16" cm="1">
        <f t="array" ref="Z8">LARGE(_xlfn._xlws.FILTER($R$2:$R$300,$Q$2:$Q$300&gt;0),Y8)</f>
        <v>36.800000000000004</v>
      </c>
      <c r="AA8" s="30" t="str" cm="1">
        <f t="array" ref="AA8">INDEX(_xlfn._xlws.FILTER($A$2:$A$300,$Q$2:$Q$300&gt;0), MATCH(1, (_xlfn._xlws.FILTER($R$2:$R$300,$Q$2:$Q$300&gt;0)=LARGE(_xlfn._xlws.FILTER($R$2:$R$300,$Q$2:$Q$300&gt;0), Y8)) * (COUNTIF(AA$3:AA7, _xlfn._xlws.FILTER($A$2:$A$300,$Q$2:$Q$300&gt;0))=0), 0))</f>
        <v>Royce Freeman</v>
      </c>
      <c r="AB8" s="11"/>
      <c r="AC8" s="11"/>
      <c r="AH8" s="2"/>
    </row>
    <row r="9" spans="1:36" x14ac:dyDescent="0.2">
      <c r="A9" t="s">
        <v>182</v>
      </c>
      <c r="B9" t="s">
        <v>43</v>
      </c>
      <c r="C9" t="s">
        <v>137</v>
      </c>
      <c r="D9">
        <v>23</v>
      </c>
      <c r="E9">
        <v>17</v>
      </c>
      <c r="F9">
        <v>3</v>
      </c>
      <c r="G9">
        <v>76</v>
      </c>
      <c r="H9">
        <v>410</v>
      </c>
      <c r="I9">
        <v>1</v>
      </c>
      <c r="J9">
        <v>36</v>
      </c>
      <c r="K9">
        <v>31</v>
      </c>
      <c r="L9">
        <v>160</v>
      </c>
      <c r="M9">
        <v>2</v>
      </c>
      <c r="N9">
        <v>0</v>
      </c>
      <c r="O9">
        <v>106</v>
      </c>
      <c r="Q9" s="29">
        <f>_xlfn.XLOOKUP($A9,'RB Proj'!A:A,'RB Proj'!K:K,0,0)</f>
        <v>71.400000000000006</v>
      </c>
      <c r="R9" s="9">
        <f>O9-Q9</f>
        <v>34.599999999999994</v>
      </c>
      <c r="U9" s="11"/>
      <c r="V9" s="11"/>
      <c r="W9" s="11"/>
      <c r="X9" s="11"/>
      <c r="Y9" s="11"/>
      <c r="Z9" s="11"/>
      <c r="AA9" s="11"/>
      <c r="AB9" s="11"/>
      <c r="AC9" s="11"/>
      <c r="AH9" s="2"/>
    </row>
    <row r="10" spans="1:36" x14ac:dyDescent="0.2">
      <c r="A10" t="s">
        <v>751</v>
      </c>
      <c r="B10" t="s">
        <v>55</v>
      </c>
      <c r="C10" t="s">
        <v>137</v>
      </c>
      <c r="D10">
        <v>26</v>
      </c>
      <c r="E10">
        <v>7</v>
      </c>
      <c r="F10">
        <v>1</v>
      </c>
      <c r="G10">
        <v>26</v>
      </c>
      <c r="H10">
        <v>95</v>
      </c>
      <c r="I10">
        <v>2</v>
      </c>
      <c r="J10">
        <v>10</v>
      </c>
      <c r="K10">
        <v>7</v>
      </c>
      <c r="L10">
        <v>37</v>
      </c>
      <c r="M10">
        <v>0</v>
      </c>
      <c r="N10">
        <v>0</v>
      </c>
      <c r="O10">
        <v>32.200000000000003</v>
      </c>
      <c r="Q10" s="29">
        <f>_xlfn.XLOOKUP($A10,'RB Proj'!A:A,'RB Proj'!K:K,0,0)</f>
        <v>0</v>
      </c>
      <c r="R10" s="9">
        <f>O10-Q10</f>
        <v>32.200000000000003</v>
      </c>
      <c r="U10" s="27" t="s">
        <v>777</v>
      </c>
      <c r="V10" s="27"/>
      <c r="W10" s="27"/>
      <c r="X10" s="11"/>
      <c r="Y10" s="27" t="str">
        <f>"Bottom 5 (min. "&amp;$AC$3&amp;" games played)"</f>
        <v>Bottom 5 (min. 14 games played)</v>
      </c>
      <c r="Z10" s="27"/>
      <c r="AA10" s="27"/>
      <c r="AB10" s="11"/>
      <c r="AC10" s="11"/>
      <c r="AH10" s="2"/>
    </row>
    <row r="11" spans="1:36" x14ac:dyDescent="0.2">
      <c r="A11" t="s">
        <v>206</v>
      </c>
      <c r="B11" t="s">
        <v>33</v>
      </c>
      <c r="C11" t="s">
        <v>137</v>
      </c>
      <c r="D11">
        <v>27</v>
      </c>
      <c r="E11">
        <v>15</v>
      </c>
      <c r="F11">
        <v>12</v>
      </c>
      <c r="G11">
        <v>5</v>
      </c>
      <c r="H11">
        <v>3</v>
      </c>
      <c r="I11">
        <v>1</v>
      </c>
      <c r="J11">
        <v>13</v>
      </c>
      <c r="K11">
        <v>11</v>
      </c>
      <c r="L11">
        <v>55</v>
      </c>
      <c r="M11">
        <v>2</v>
      </c>
      <c r="N11">
        <v>1</v>
      </c>
      <c r="O11">
        <v>38.799999999999997</v>
      </c>
      <c r="Q11" s="29">
        <f>_xlfn.XLOOKUP($A11,'RB Proj'!A:A,'RB Proj'!K:K,0,0)</f>
        <v>8.6999999999999993</v>
      </c>
      <c r="R11" s="9">
        <f>O11-Q11</f>
        <v>30.099999999999998</v>
      </c>
      <c r="U11" s="18" t="s">
        <v>774</v>
      </c>
      <c r="V11" s="18" t="s">
        <v>775</v>
      </c>
      <c r="W11" s="18" t="s">
        <v>0</v>
      </c>
      <c r="X11" s="11"/>
      <c r="Y11" s="18" t="s">
        <v>774</v>
      </c>
      <c r="Z11" s="18" t="s">
        <v>775</v>
      </c>
      <c r="AA11" s="18" t="s">
        <v>0</v>
      </c>
      <c r="AB11" s="11"/>
      <c r="AC11" s="11"/>
      <c r="AH11" s="2"/>
    </row>
    <row r="12" spans="1:36" x14ac:dyDescent="0.2">
      <c r="A12" t="s">
        <v>215</v>
      </c>
      <c r="B12" t="s">
        <v>55</v>
      </c>
      <c r="C12" t="s">
        <v>137</v>
      </c>
      <c r="D12">
        <v>25</v>
      </c>
      <c r="E12">
        <v>7</v>
      </c>
      <c r="F12">
        <v>0</v>
      </c>
      <c r="G12">
        <v>32</v>
      </c>
      <c r="H12">
        <v>121</v>
      </c>
      <c r="I12">
        <v>1</v>
      </c>
      <c r="J12">
        <v>12</v>
      </c>
      <c r="K12">
        <v>7</v>
      </c>
      <c r="L12">
        <v>49</v>
      </c>
      <c r="M12">
        <v>0</v>
      </c>
      <c r="N12">
        <v>0</v>
      </c>
      <c r="O12">
        <v>30</v>
      </c>
      <c r="Q12" s="29">
        <f>_xlfn.XLOOKUP($A12,'RB Proj'!A:A,'RB Proj'!K:K,0,0)</f>
        <v>0</v>
      </c>
      <c r="R12" s="9">
        <f>O12-Q12</f>
        <v>30</v>
      </c>
      <c r="U12" s="11">
        <v>1</v>
      </c>
      <c r="V12" s="16">
        <f>SMALL($R$2:$R$300, U12)</f>
        <v>-472</v>
      </c>
      <c r="W12" s="11" t="str" cm="1">
        <f t="array" ref="W12">INDEX($A$2:$A$300, MATCH(1, ($R$2:$R$300=SMALL($R$2:$R$300, U12)) * (COUNTIF(W$11:W11, $A$2:$A$300)=0), 0))</f>
        <v>Nick Chubb</v>
      </c>
      <c r="X12" s="11"/>
      <c r="Y12" s="11">
        <v>1</v>
      </c>
      <c r="Z12" s="16" cm="1">
        <f t="array" ref="Z12">SMALL(_xlfn._xlws.FILTER($R$2:$R$300,$E$2:$E$300&gt;=$AC$3),Y12)</f>
        <v>-336.7</v>
      </c>
      <c r="AA12" s="31" t="str" cm="1">
        <f t="array" ref="AA12">INDEX(_xlfn._xlws.FILTER($A$2:$A$300,$E$2:$E$300&gt;=$AC$3), MATCH(1, (_xlfn._xlws.FILTER($R$2:$R$300,$E$2:$E$300&gt;=$AC$3)=SMALL(_xlfn._xlws.FILTER($R$2:$R$300,$E$2:$E$300&gt;=$AC$3), Y12)) * (COUNTIF(AA$11:AA11, _xlfn._xlws.FILTER($A$2:$A$300,$E$2:$E$300&gt;=$AC$3))=0), 0))</f>
        <v>Dameon Pierce</v>
      </c>
      <c r="AB12" s="11"/>
      <c r="AC12" s="11"/>
      <c r="AH12" s="2"/>
    </row>
    <row r="13" spans="1:36" x14ac:dyDescent="0.2">
      <c r="A13" t="s">
        <v>221</v>
      </c>
      <c r="B13" t="s">
        <v>57</v>
      </c>
      <c r="C13" t="s">
        <v>137</v>
      </c>
      <c r="D13">
        <v>24</v>
      </c>
      <c r="E13">
        <v>14</v>
      </c>
      <c r="F13">
        <v>0</v>
      </c>
      <c r="G13">
        <v>35</v>
      </c>
      <c r="H13">
        <v>160</v>
      </c>
      <c r="I13">
        <v>0</v>
      </c>
      <c r="J13">
        <v>6</v>
      </c>
      <c r="K13">
        <v>3</v>
      </c>
      <c r="L13">
        <v>13</v>
      </c>
      <c r="M13">
        <v>0</v>
      </c>
      <c r="N13">
        <v>0</v>
      </c>
      <c r="O13">
        <v>20.3</v>
      </c>
      <c r="Q13" s="29">
        <f>_xlfn.XLOOKUP($A13,'RB Proj'!A:A,'RB Proj'!K:K,0,0)</f>
        <v>0</v>
      </c>
      <c r="R13" s="9">
        <f>O13-Q13</f>
        <v>20.3</v>
      </c>
      <c r="U13" s="11">
        <v>2</v>
      </c>
      <c r="V13" s="16">
        <f t="shared" ref="V13:V16" si="1">SMALL($R$2:$R$300, U13)</f>
        <v>-336.7</v>
      </c>
      <c r="W13" s="11" t="str" cm="1">
        <f t="array" ref="W13">INDEX($A$2:$A$300, MATCH(1, ($R$2:$R$300=SMALL($R$2:$R$300, U13)) * (COUNTIF(W$11:W12, $A$2:$A$300)=0), 0))</f>
        <v>Dameon Pierce</v>
      </c>
      <c r="X13" s="11"/>
      <c r="Y13" s="11">
        <v>2</v>
      </c>
      <c r="Z13" s="16" cm="1">
        <f t="array" ref="Z13">SMALL(_xlfn._xlws.FILTER($R$2:$R$300,$E$2:$E$300&gt;=$AC$3),Y13)</f>
        <v>-280.5</v>
      </c>
      <c r="AA13" s="31" t="str" cm="1">
        <f t="array" ref="AA13">INDEX(_xlfn._xlws.FILTER($A$2:$A$300,$E$2:$E$300&gt;=$AC$3), MATCH(1, (_xlfn._xlws.FILTER($R$2:$R$300,$E$2:$E$300&gt;=$AC$3)=SMALL(_xlfn._xlws.FILTER($R$2:$R$300,$E$2:$E$300&gt;=$AC$3), Y13)) * (COUNTIF(AA$11:AA12, _xlfn._xlws.FILTER($A$2:$A$300,$E$2:$E$300&gt;=$AC$3))=0), 0))</f>
        <v>Miles Sanders</v>
      </c>
      <c r="AB13" s="11"/>
      <c r="AC13" s="11"/>
      <c r="AH13" s="2"/>
    </row>
    <row r="14" spans="1:36" x14ac:dyDescent="0.2">
      <c r="A14" t="s">
        <v>746</v>
      </c>
      <c r="B14" t="s">
        <v>26</v>
      </c>
      <c r="C14" t="s">
        <v>137</v>
      </c>
      <c r="D14">
        <v>25</v>
      </c>
      <c r="E14">
        <v>11</v>
      </c>
      <c r="F14">
        <v>0</v>
      </c>
      <c r="G14">
        <v>32</v>
      </c>
      <c r="H14">
        <v>141</v>
      </c>
      <c r="I14">
        <v>0</v>
      </c>
      <c r="J14">
        <v>17</v>
      </c>
      <c r="K14">
        <v>11</v>
      </c>
      <c r="L14">
        <v>49</v>
      </c>
      <c r="M14">
        <v>0</v>
      </c>
      <c r="N14">
        <v>0</v>
      </c>
      <c r="O14">
        <v>30</v>
      </c>
      <c r="Q14" s="29">
        <f>_xlfn.XLOOKUP($A14,'RB Proj'!A:A,'RB Proj'!K:K,0,0)</f>
        <v>10.3</v>
      </c>
      <c r="R14" s="9">
        <f>O14-Q14</f>
        <v>19.7</v>
      </c>
      <c r="U14" s="11">
        <v>3</v>
      </c>
      <c r="V14" s="16">
        <f t="shared" si="1"/>
        <v>-333.40000000000003</v>
      </c>
      <c r="W14" s="11" t="str" cm="1">
        <f t="array" ref="W14">INDEX($A$2:$A$300, MATCH(1, ($R$2:$R$300=SMALL($R$2:$R$300, U14)) * (COUNTIF(W$11:W13, $A$2:$A$300)=0), 0))</f>
        <v>Cam Akers</v>
      </c>
      <c r="X14" s="11"/>
      <c r="Y14" s="11">
        <v>3</v>
      </c>
      <c r="Z14" s="16" cm="1">
        <f t="array" ref="Z14">SMALL(_xlfn._xlws.FILTER($R$2:$R$300,$E$2:$E$300&gt;=$AC$3),Y14)</f>
        <v>-279.40000000000003</v>
      </c>
      <c r="AA14" s="31" t="str" cm="1">
        <f t="array" ref="AA14">INDEX(_xlfn._xlws.FILTER($A$2:$A$300,$E$2:$E$300&gt;=$AC$3), MATCH(1, (_xlfn._xlws.FILTER($R$2:$R$300,$E$2:$E$300&gt;=$AC$3)=SMALL(_xlfn._xlws.FILTER($R$2:$R$300,$E$2:$E$300&gt;=$AC$3), Y14)) * (COUNTIF(AA$11:AA13, _xlfn._xlws.FILTER($A$2:$A$300,$E$2:$E$300&gt;=$AC$3))=0), 0))</f>
        <v>Derrick Henry</v>
      </c>
      <c r="AB14" s="11"/>
      <c r="AC14" s="11"/>
      <c r="AH14" s="2"/>
    </row>
    <row r="15" spans="1:36" x14ac:dyDescent="0.2">
      <c r="A15" t="s">
        <v>162</v>
      </c>
      <c r="B15" t="s">
        <v>57</v>
      </c>
      <c r="C15" t="s">
        <v>137</v>
      </c>
      <c r="D15">
        <v>26</v>
      </c>
      <c r="E15">
        <v>14</v>
      </c>
      <c r="F15">
        <v>8</v>
      </c>
      <c r="G15">
        <v>183</v>
      </c>
      <c r="H15">
        <v>794</v>
      </c>
      <c r="I15">
        <v>5</v>
      </c>
      <c r="J15">
        <v>37</v>
      </c>
      <c r="K15">
        <v>27</v>
      </c>
      <c r="L15">
        <v>192</v>
      </c>
      <c r="M15">
        <v>2</v>
      </c>
      <c r="N15">
        <v>0</v>
      </c>
      <c r="O15">
        <v>169.6</v>
      </c>
      <c r="Q15" s="29">
        <f>_xlfn.XLOOKUP($A15,'RB Proj'!A:A,'RB Proj'!K:K,0,0)</f>
        <v>150.80000000000001</v>
      </c>
      <c r="R15" s="9">
        <f>O15-Q15</f>
        <v>18.799999999999983</v>
      </c>
      <c r="U15" s="11">
        <v>4</v>
      </c>
      <c r="V15" s="16">
        <f t="shared" si="1"/>
        <v>-317.8</v>
      </c>
      <c r="W15" s="11" t="str" cm="1">
        <f t="array" ref="W15">INDEX($A$2:$A$300, MATCH(1, ($R$2:$R$300=SMALL($R$2:$R$300, U15)) * (COUNTIF(W$11:W14, $A$2:$A$300)=0), 0))</f>
        <v>J.K. Dobbins</v>
      </c>
      <c r="X15" s="11"/>
      <c r="Y15" s="11">
        <v>4</v>
      </c>
      <c r="Z15" s="16" cm="1">
        <f t="array" ref="Z15">SMALL(_xlfn._xlws.FILTER($R$2:$R$300,$E$2:$E$300&gt;=$AC$3),Y15)</f>
        <v>-264.40000000000003</v>
      </c>
      <c r="AA15" s="31" t="str" cm="1">
        <f t="array" ref="AA15">INDEX(_xlfn._xlws.FILTER($A$2:$A$300,$E$2:$E$300&gt;=$AC$3), MATCH(1, (_xlfn._xlws.FILTER($R$2:$R$300,$E$2:$E$300&gt;=$AC$3)=SMALL(_xlfn._xlws.FILTER($R$2:$R$300,$E$2:$E$300&gt;=$AC$3), Y15)) * (COUNTIF(AA$11:AA14, _xlfn._xlws.FILTER($A$2:$A$300,$E$2:$E$300&gt;=$AC$3))=0), 0))</f>
        <v>Dalvin Cook</v>
      </c>
      <c r="AB15" s="11"/>
      <c r="AC15" s="11"/>
      <c r="AH15" s="2"/>
      <c r="AJ15" s="2"/>
    </row>
    <row r="16" spans="1:36" x14ac:dyDescent="0.2">
      <c r="A16" t="s">
        <v>224</v>
      </c>
      <c r="B16" t="s">
        <v>57</v>
      </c>
      <c r="C16" t="s">
        <v>137</v>
      </c>
      <c r="D16">
        <v>23</v>
      </c>
      <c r="E16">
        <v>6</v>
      </c>
      <c r="F16">
        <v>1</v>
      </c>
      <c r="G16">
        <v>13</v>
      </c>
      <c r="H16">
        <v>87</v>
      </c>
      <c r="I16">
        <v>0</v>
      </c>
      <c r="J16">
        <v>9</v>
      </c>
      <c r="K16">
        <v>6</v>
      </c>
      <c r="L16">
        <v>34</v>
      </c>
      <c r="M16">
        <v>0</v>
      </c>
      <c r="N16">
        <v>0</v>
      </c>
      <c r="O16">
        <v>18.100000000000001</v>
      </c>
      <c r="Q16" s="29">
        <f>_xlfn.XLOOKUP($A16,'RB Proj'!A:A,'RB Proj'!K:K,0,0)</f>
        <v>0</v>
      </c>
      <c r="R16" s="9">
        <f>O16-Q16</f>
        <v>18.100000000000001</v>
      </c>
      <c r="U16" s="11">
        <v>5</v>
      </c>
      <c r="V16" s="16">
        <f t="shared" si="1"/>
        <v>-285.70000000000005</v>
      </c>
      <c r="W16" s="11" t="str" cm="1">
        <f t="array" ref="W16">INDEX($A$2:$A$300, MATCH(1, ($R$2:$R$300=SMALL($R$2:$R$300, U16)) * (COUNTIF(W$11:W15, $A$2:$A$300)=0), 0))</f>
        <v>Josh Jacobs</v>
      </c>
      <c r="X16" s="11"/>
      <c r="Y16" s="11">
        <v>5</v>
      </c>
      <c r="Z16" s="16" cm="1">
        <f t="array" ref="Z16">SMALL(_xlfn._xlws.FILTER($R$2:$R$300,$E$2:$E$300&gt;=$AC$3),Y16)</f>
        <v>-246.60000000000002</v>
      </c>
      <c r="AA16" s="31" t="str" cm="1">
        <f t="array" ref="AA16">INDEX(_xlfn._xlws.FILTER($A$2:$A$300,$E$2:$E$300&gt;=$AC$3), MATCH(1, (_xlfn._xlws.FILTER($R$2:$R$300,$E$2:$E$300&gt;=$AC$3)=SMALL(_xlfn._xlws.FILTER($R$2:$R$300,$E$2:$E$300&gt;=$AC$3), Y16)) * (COUNTIF(AA$11:AA15, _xlfn._xlws.FILTER($A$2:$A$300,$E$2:$E$300&gt;=$AC$3))=0), 0))</f>
        <v>Alexander Mattison</v>
      </c>
      <c r="AB16" s="11"/>
      <c r="AC16" s="11"/>
      <c r="AH16" s="2"/>
    </row>
    <row r="17" spans="1:34" x14ac:dyDescent="0.2">
      <c r="A17" t="s">
        <v>230</v>
      </c>
      <c r="B17" t="s">
        <v>31</v>
      </c>
      <c r="C17" t="s">
        <v>137</v>
      </c>
      <c r="D17">
        <v>25</v>
      </c>
      <c r="E17">
        <v>3</v>
      </c>
      <c r="F17">
        <v>1</v>
      </c>
      <c r="G17">
        <v>22</v>
      </c>
      <c r="H17">
        <v>77</v>
      </c>
      <c r="I17">
        <v>0</v>
      </c>
      <c r="J17">
        <v>5</v>
      </c>
      <c r="K17">
        <v>3</v>
      </c>
      <c r="L17">
        <v>33</v>
      </c>
      <c r="M17">
        <v>0</v>
      </c>
      <c r="N17">
        <v>0</v>
      </c>
      <c r="O17">
        <v>14</v>
      </c>
      <c r="Q17" s="29">
        <f>_xlfn.XLOOKUP($A17,'RB Proj'!A:A,'RB Proj'!K:K,0,0)</f>
        <v>0</v>
      </c>
      <c r="R17" s="9">
        <f>O17-Q17</f>
        <v>14</v>
      </c>
      <c r="AH17" s="2"/>
    </row>
    <row r="18" spans="1:34" x14ac:dyDescent="0.2">
      <c r="A18" t="s">
        <v>213</v>
      </c>
      <c r="B18" t="s">
        <v>28</v>
      </c>
      <c r="C18" t="s">
        <v>137</v>
      </c>
      <c r="D18">
        <v>32</v>
      </c>
      <c r="E18">
        <v>17</v>
      </c>
      <c r="F18">
        <v>16</v>
      </c>
      <c r="G18">
        <v>5</v>
      </c>
      <c r="H18">
        <v>6</v>
      </c>
      <c r="I18">
        <v>0</v>
      </c>
      <c r="J18">
        <v>17</v>
      </c>
      <c r="K18">
        <v>14</v>
      </c>
      <c r="L18">
        <v>119</v>
      </c>
      <c r="M18">
        <v>2</v>
      </c>
      <c r="N18">
        <v>0</v>
      </c>
      <c r="O18">
        <v>38.5</v>
      </c>
      <c r="Q18" s="29">
        <f>_xlfn.XLOOKUP($A18,'RB Proj'!A:A,'RB Proj'!K:K,0,0)</f>
        <v>27.7</v>
      </c>
      <c r="R18" s="9">
        <f>O18-Q18</f>
        <v>10.8</v>
      </c>
      <c r="AH18" s="2"/>
    </row>
    <row r="19" spans="1:34" x14ac:dyDescent="0.2">
      <c r="A19" t="s">
        <v>212</v>
      </c>
      <c r="B19" t="s">
        <v>17</v>
      </c>
      <c r="C19" t="s">
        <v>137</v>
      </c>
      <c r="D19">
        <v>26</v>
      </c>
      <c r="E19">
        <v>10</v>
      </c>
      <c r="F19">
        <v>0</v>
      </c>
      <c r="G19">
        <v>30</v>
      </c>
      <c r="H19">
        <v>132</v>
      </c>
      <c r="I19">
        <v>0</v>
      </c>
      <c r="J19">
        <v>7</v>
      </c>
      <c r="K19">
        <v>7</v>
      </c>
      <c r="L19">
        <v>62</v>
      </c>
      <c r="M19">
        <v>1</v>
      </c>
      <c r="N19">
        <v>0</v>
      </c>
      <c r="O19">
        <v>32.4</v>
      </c>
      <c r="Q19" s="29">
        <f>_xlfn.XLOOKUP($A19,'RB Proj'!A:A,'RB Proj'!K:K,0,0)</f>
        <v>21.6</v>
      </c>
      <c r="R19" s="9">
        <f>O19-Q19</f>
        <v>10.799999999999997</v>
      </c>
      <c r="AH19" s="2"/>
    </row>
    <row r="20" spans="1:34" x14ac:dyDescent="0.2">
      <c r="A20" t="s">
        <v>237</v>
      </c>
      <c r="B20" t="s">
        <v>72</v>
      </c>
      <c r="C20" t="s">
        <v>137</v>
      </c>
      <c r="D20">
        <v>27</v>
      </c>
      <c r="E20">
        <v>16</v>
      </c>
      <c r="F20">
        <v>2</v>
      </c>
      <c r="G20">
        <v>2</v>
      </c>
      <c r="H20">
        <v>4</v>
      </c>
      <c r="I20">
        <v>1</v>
      </c>
      <c r="J20">
        <v>3</v>
      </c>
      <c r="K20">
        <v>3</v>
      </c>
      <c r="L20">
        <v>21</v>
      </c>
      <c r="M20">
        <v>0</v>
      </c>
      <c r="N20">
        <v>0</v>
      </c>
      <c r="O20">
        <v>11.5</v>
      </c>
      <c r="Q20" s="29">
        <f>_xlfn.XLOOKUP($A20,'RB Proj'!A:A,'RB Proj'!K:K,0,0)</f>
        <v>1.2</v>
      </c>
      <c r="R20" s="9">
        <f>O20-Q20</f>
        <v>10.3</v>
      </c>
      <c r="AH20" s="2"/>
    </row>
    <row r="21" spans="1:34" x14ac:dyDescent="0.2">
      <c r="A21" t="s">
        <v>195</v>
      </c>
      <c r="B21" t="s">
        <v>67</v>
      </c>
      <c r="C21" t="s">
        <v>137</v>
      </c>
      <c r="D21">
        <v>24</v>
      </c>
      <c r="E21">
        <v>14</v>
      </c>
      <c r="F21">
        <v>2</v>
      </c>
      <c r="G21">
        <v>58</v>
      </c>
      <c r="H21">
        <v>284</v>
      </c>
      <c r="I21">
        <v>2</v>
      </c>
      <c r="J21">
        <v>30</v>
      </c>
      <c r="K21">
        <v>21</v>
      </c>
      <c r="L21">
        <v>119</v>
      </c>
      <c r="M21">
        <v>0</v>
      </c>
      <c r="N21">
        <v>0</v>
      </c>
      <c r="O21">
        <v>73.3</v>
      </c>
      <c r="Q21" s="29">
        <f>_xlfn.XLOOKUP($A21,'RB Proj'!A:A,'RB Proj'!K:K,0,0)</f>
        <v>65.7</v>
      </c>
      <c r="R21" s="9">
        <f>O21-Q21</f>
        <v>7.5999999999999943</v>
      </c>
      <c r="AH21" s="2"/>
    </row>
    <row r="22" spans="1:34" x14ac:dyDescent="0.2">
      <c r="A22" t="s">
        <v>243</v>
      </c>
      <c r="B22" t="s">
        <v>67</v>
      </c>
      <c r="C22" t="s">
        <v>137</v>
      </c>
      <c r="D22">
        <v>31</v>
      </c>
      <c r="E22">
        <v>3</v>
      </c>
      <c r="F22">
        <v>0</v>
      </c>
      <c r="G22">
        <v>11</v>
      </c>
      <c r="H22">
        <v>43</v>
      </c>
      <c r="I22">
        <v>0</v>
      </c>
      <c r="J22">
        <v>2</v>
      </c>
      <c r="K22">
        <v>2</v>
      </c>
      <c r="L22">
        <v>12</v>
      </c>
      <c r="M22">
        <v>0</v>
      </c>
      <c r="N22">
        <v>0</v>
      </c>
      <c r="O22">
        <v>7.5</v>
      </c>
      <c r="Q22" s="29">
        <f>_xlfn.XLOOKUP($A22,'RB Proj'!A:A,'RB Proj'!K:K,0,0)</f>
        <v>0</v>
      </c>
      <c r="R22" s="9">
        <f>O22-Q22</f>
        <v>7.5</v>
      </c>
      <c r="AH22" s="2"/>
    </row>
    <row r="23" spans="1:34" x14ac:dyDescent="0.2">
      <c r="A23" t="s">
        <v>225</v>
      </c>
      <c r="B23" t="s">
        <v>37</v>
      </c>
      <c r="C23" t="s">
        <v>137</v>
      </c>
      <c r="D23">
        <v>27</v>
      </c>
      <c r="E23">
        <v>17</v>
      </c>
      <c r="F23">
        <v>13</v>
      </c>
      <c r="G23">
        <v>2</v>
      </c>
      <c r="H23">
        <v>0</v>
      </c>
      <c r="I23">
        <v>0</v>
      </c>
      <c r="J23">
        <v>16</v>
      </c>
      <c r="K23">
        <v>13</v>
      </c>
      <c r="L23">
        <v>119</v>
      </c>
      <c r="M23">
        <v>0</v>
      </c>
      <c r="N23">
        <v>0</v>
      </c>
      <c r="O23">
        <v>24.9</v>
      </c>
      <c r="Q23" s="29">
        <f>_xlfn.XLOOKUP($A23,'RB Proj'!A:A,'RB Proj'!K:K,0,0)</f>
        <v>17.600000000000001</v>
      </c>
      <c r="R23" s="9">
        <f>O23-Q23</f>
        <v>7.2999999999999972</v>
      </c>
      <c r="AH23" s="2"/>
    </row>
    <row r="24" spans="1:34" x14ac:dyDescent="0.2">
      <c r="A24" t="s">
        <v>231</v>
      </c>
      <c r="B24" t="s">
        <v>24</v>
      </c>
      <c r="C24" t="s">
        <v>137</v>
      </c>
      <c r="D24">
        <v>29</v>
      </c>
      <c r="E24">
        <v>17</v>
      </c>
      <c r="F24">
        <v>9</v>
      </c>
      <c r="G24">
        <v>0</v>
      </c>
      <c r="H24">
        <v>0</v>
      </c>
      <c r="I24">
        <v>0</v>
      </c>
      <c r="J24">
        <v>7</v>
      </c>
      <c r="K24">
        <v>5</v>
      </c>
      <c r="L24">
        <v>52</v>
      </c>
      <c r="M24">
        <v>1</v>
      </c>
      <c r="N24">
        <v>0</v>
      </c>
      <c r="O24">
        <v>16.2</v>
      </c>
      <c r="Q24" s="29">
        <f>_xlfn.XLOOKUP($A24,'RB Proj'!A:A,'RB Proj'!K:K,0,0)</f>
        <v>10.6</v>
      </c>
      <c r="R24" s="9">
        <f>O24-Q24</f>
        <v>5.6</v>
      </c>
      <c r="AH24" s="2"/>
    </row>
    <row r="25" spans="1:34" x14ac:dyDescent="0.2">
      <c r="A25" t="s">
        <v>259</v>
      </c>
      <c r="B25" t="s">
        <v>41</v>
      </c>
      <c r="C25" t="s">
        <v>137</v>
      </c>
      <c r="D25">
        <v>29</v>
      </c>
      <c r="E25">
        <v>8</v>
      </c>
      <c r="F25">
        <v>0</v>
      </c>
      <c r="G25">
        <v>0</v>
      </c>
      <c r="H25">
        <v>0</v>
      </c>
      <c r="I25">
        <v>0</v>
      </c>
      <c r="J25">
        <v>3</v>
      </c>
      <c r="K25">
        <v>3</v>
      </c>
      <c r="L25">
        <v>13</v>
      </c>
      <c r="M25">
        <v>0</v>
      </c>
      <c r="N25">
        <v>0</v>
      </c>
      <c r="O25">
        <v>4.3</v>
      </c>
      <c r="Q25" s="29">
        <f>_xlfn.XLOOKUP($A25,'RB Proj'!A:A,'RB Proj'!K:K,0,0)</f>
        <v>0</v>
      </c>
      <c r="R25" s="9">
        <f>O25-Q25</f>
        <v>4.3</v>
      </c>
      <c r="U25" s="15"/>
      <c r="V25" s="15"/>
      <c r="AH25" s="2"/>
    </row>
    <row r="26" spans="1:34" x14ac:dyDescent="0.2">
      <c r="A26" t="s">
        <v>260</v>
      </c>
      <c r="B26" t="s">
        <v>82</v>
      </c>
      <c r="C26" t="s">
        <v>137</v>
      </c>
      <c r="D26">
        <v>23</v>
      </c>
      <c r="E26">
        <v>6</v>
      </c>
      <c r="F26">
        <v>0</v>
      </c>
      <c r="G26">
        <v>1</v>
      </c>
      <c r="H26">
        <v>1</v>
      </c>
      <c r="I26">
        <v>0</v>
      </c>
      <c r="J26">
        <v>3</v>
      </c>
      <c r="K26">
        <v>3</v>
      </c>
      <c r="L26">
        <v>12</v>
      </c>
      <c r="M26">
        <v>0</v>
      </c>
      <c r="N26">
        <v>0</v>
      </c>
      <c r="O26">
        <v>4.3</v>
      </c>
      <c r="Q26" s="29">
        <f>_xlfn.XLOOKUP($A26,'RB Proj'!A:A,'RB Proj'!K:K,0,0)</f>
        <v>0</v>
      </c>
      <c r="R26" s="9">
        <f>O26-Q26</f>
        <v>4.3</v>
      </c>
      <c r="U26" s="8"/>
      <c r="V26" s="8"/>
      <c r="X26" s="8"/>
      <c r="AH26" s="2"/>
    </row>
    <row r="27" spans="1:34" x14ac:dyDescent="0.2">
      <c r="A27" t="s">
        <v>245</v>
      </c>
      <c r="B27" t="s">
        <v>17</v>
      </c>
      <c r="C27" t="s">
        <v>137</v>
      </c>
      <c r="D27">
        <v>28</v>
      </c>
      <c r="E27">
        <v>2</v>
      </c>
      <c r="F27">
        <v>0</v>
      </c>
      <c r="G27">
        <v>12</v>
      </c>
      <c r="H27">
        <v>40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Q27" s="29">
        <f>_xlfn.XLOOKUP($A27,'RB Proj'!A:A,'RB Proj'!K:K,0,0)</f>
        <v>0</v>
      </c>
      <c r="R27" s="9">
        <f>O27-Q27</f>
        <v>4</v>
      </c>
      <c r="V27" s="9"/>
      <c r="AH27" s="2"/>
    </row>
    <row r="28" spans="1:34" x14ac:dyDescent="0.2">
      <c r="A28" t="s">
        <v>181</v>
      </c>
      <c r="B28" t="s">
        <v>22</v>
      </c>
      <c r="C28" t="s">
        <v>137</v>
      </c>
      <c r="D28">
        <v>25</v>
      </c>
      <c r="E28">
        <v>16</v>
      </c>
      <c r="F28">
        <v>0</v>
      </c>
      <c r="G28">
        <v>89</v>
      </c>
      <c r="H28">
        <v>361</v>
      </c>
      <c r="I28">
        <v>2</v>
      </c>
      <c r="J28">
        <v>22</v>
      </c>
      <c r="K28">
        <v>17</v>
      </c>
      <c r="L28">
        <v>144</v>
      </c>
      <c r="M28">
        <v>2</v>
      </c>
      <c r="N28">
        <v>0</v>
      </c>
      <c r="O28">
        <v>91.5</v>
      </c>
      <c r="Q28" s="29">
        <f>_xlfn.XLOOKUP($A28,'RB Proj'!A:A,'RB Proj'!K:K,0,0)</f>
        <v>88.3</v>
      </c>
      <c r="R28" s="9">
        <f>O28-Q28</f>
        <v>3.2000000000000028</v>
      </c>
      <c r="V28" s="9"/>
      <c r="AH28" s="2"/>
    </row>
    <row r="29" spans="1:34" x14ac:dyDescent="0.2">
      <c r="A29" t="s">
        <v>261</v>
      </c>
      <c r="B29" t="s">
        <v>55</v>
      </c>
      <c r="C29" t="s">
        <v>137</v>
      </c>
      <c r="D29">
        <v>29</v>
      </c>
      <c r="E29">
        <v>3</v>
      </c>
      <c r="F29">
        <v>0</v>
      </c>
      <c r="G29">
        <v>2</v>
      </c>
      <c r="H29">
        <v>0</v>
      </c>
      <c r="I29">
        <v>0</v>
      </c>
      <c r="J29">
        <v>3</v>
      </c>
      <c r="K29">
        <v>2</v>
      </c>
      <c r="L29">
        <v>31</v>
      </c>
      <c r="M29">
        <v>0</v>
      </c>
      <c r="N29">
        <v>1</v>
      </c>
      <c r="O29">
        <v>3.1</v>
      </c>
      <c r="Q29" s="29">
        <f>_xlfn.XLOOKUP($A29,'RB Proj'!A:A,'RB Proj'!K:K,0,0)</f>
        <v>0</v>
      </c>
      <c r="R29" s="9">
        <f>O29-Q29</f>
        <v>3.1</v>
      </c>
      <c r="V29" s="9"/>
      <c r="AH29" s="2"/>
    </row>
    <row r="30" spans="1:34" x14ac:dyDescent="0.2">
      <c r="A30" t="s">
        <v>249</v>
      </c>
      <c r="B30" t="s">
        <v>41</v>
      </c>
      <c r="C30" t="s">
        <v>137</v>
      </c>
      <c r="D30">
        <v>29</v>
      </c>
      <c r="E30">
        <v>6</v>
      </c>
      <c r="F30">
        <v>0</v>
      </c>
      <c r="G30">
        <v>3</v>
      </c>
      <c r="H30">
        <v>26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2.6</v>
      </c>
      <c r="Q30" s="29">
        <f>_xlfn.XLOOKUP($A30,'RB Proj'!A:A,'RB Proj'!K:K,0,0)</f>
        <v>0</v>
      </c>
      <c r="R30" s="9">
        <f>O30-Q30</f>
        <v>2.6</v>
      </c>
      <c r="V30" s="9"/>
      <c r="AH30" s="2"/>
    </row>
    <row r="31" spans="1:34" x14ac:dyDescent="0.2">
      <c r="A31" t="s">
        <v>267</v>
      </c>
      <c r="B31" t="s">
        <v>30</v>
      </c>
      <c r="C31" t="s">
        <v>137</v>
      </c>
      <c r="D31">
        <v>27</v>
      </c>
      <c r="E31">
        <v>3</v>
      </c>
      <c r="F31">
        <v>0</v>
      </c>
      <c r="G31">
        <v>3</v>
      </c>
      <c r="H31">
        <v>5</v>
      </c>
      <c r="I31">
        <v>0</v>
      </c>
      <c r="J31">
        <v>1</v>
      </c>
      <c r="K31">
        <v>1</v>
      </c>
      <c r="L31">
        <v>8</v>
      </c>
      <c r="M31">
        <v>0</v>
      </c>
      <c r="N31">
        <v>0</v>
      </c>
      <c r="O31">
        <v>2.2999999999999998</v>
      </c>
      <c r="Q31" s="29">
        <f>_xlfn.XLOOKUP($A31,'RB Proj'!A:A,'RB Proj'!K:K,0,0)</f>
        <v>0</v>
      </c>
      <c r="R31" s="9">
        <f>O31-Q31</f>
        <v>2.2999999999999998</v>
      </c>
      <c r="V31" s="9"/>
      <c r="AH31" s="2"/>
    </row>
    <row r="32" spans="1:34" x14ac:dyDescent="0.2">
      <c r="A32" t="s">
        <v>257</v>
      </c>
      <c r="B32" t="s">
        <v>57</v>
      </c>
      <c r="C32" t="s">
        <v>137</v>
      </c>
      <c r="D32">
        <v>25</v>
      </c>
      <c r="E32">
        <v>4</v>
      </c>
      <c r="F32">
        <v>0</v>
      </c>
      <c r="G32">
        <v>2</v>
      </c>
      <c r="H32">
        <v>10</v>
      </c>
      <c r="I32">
        <v>0</v>
      </c>
      <c r="J32">
        <v>1</v>
      </c>
      <c r="K32">
        <v>1</v>
      </c>
      <c r="L32">
        <v>12</v>
      </c>
      <c r="M32">
        <v>0</v>
      </c>
      <c r="N32">
        <v>0</v>
      </c>
      <c r="O32">
        <v>3.2</v>
      </c>
      <c r="Q32" s="29">
        <f>_xlfn.XLOOKUP($A32,'RB Proj'!A:A,'RB Proj'!K:K,0,0)</f>
        <v>1</v>
      </c>
      <c r="R32" s="9">
        <f>O32-Q32</f>
        <v>2.2000000000000002</v>
      </c>
      <c r="AH32" s="2"/>
    </row>
    <row r="33" spans="1:34" x14ac:dyDescent="0.2">
      <c r="A33" t="s">
        <v>268</v>
      </c>
      <c r="B33" t="s">
        <v>78</v>
      </c>
      <c r="C33" t="s">
        <v>137</v>
      </c>
      <c r="D33">
        <v>26</v>
      </c>
      <c r="E33">
        <v>7</v>
      </c>
      <c r="F33">
        <v>0</v>
      </c>
      <c r="G33">
        <v>3</v>
      </c>
      <c r="H33">
        <v>11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1.1000000000000001</v>
      </c>
      <c r="Q33" s="29">
        <f>_xlfn.XLOOKUP($A33,'RB Proj'!A:A,'RB Proj'!K:K,0,0)</f>
        <v>0</v>
      </c>
      <c r="R33" s="9">
        <f>O33-Q33</f>
        <v>1.1000000000000001</v>
      </c>
      <c r="AH33" s="2"/>
    </row>
    <row r="34" spans="1:34" x14ac:dyDescent="0.2">
      <c r="A34" t="s">
        <v>251</v>
      </c>
      <c r="B34" t="s">
        <v>59</v>
      </c>
      <c r="C34" t="s">
        <v>137</v>
      </c>
      <c r="D34">
        <v>31</v>
      </c>
      <c r="E34">
        <v>13</v>
      </c>
      <c r="F34">
        <v>6</v>
      </c>
      <c r="G34">
        <v>0</v>
      </c>
      <c r="H34">
        <v>0</v>
      </c>
      <c r="I34">
        <v>0</v>
      </c>
      <c r="J34">
        <v>3</v>
      </c>
      <c r="K34">
        <v>3</v>
      </c>
      <c r="L34">
        <v>33</v>
      </c>
      <c r="M34">
        <v>0</v>
      </c>
      <c r="N34">
        <v>0</v>
      </c>
      <c r="O34">
        <v>6.3</v>
      </c>
      <c r="Q34" s="29">
        <f>_xlfn.XLOOKUP($A34,'RB Proj'!A:A,'RB Proj'!K:K,0,0)</f>
        <v>5.2</v>
      </c>
      <c r="R34" s="9">
        <f>O34-Q34</f>
        <v>1.0999999999999996</v>
      </c>
      <c r="AH34" s="2"/>
    </row>
    <row r="35" spans="1:34" x14ac:dyDescent="0.2">
      <c r="A35" t="s">
        <v>289</v>
      </c>
      <c r="B35" t="s">
        <v>26</v>
      </c>
      <c r="C35" t="s">
        <v>137</v>
      </c>
      <c r="D35">
        <v>25</v>
      </c>
      <c r="E35">
        <v>1</v>
      </c>
      <c r="F35">
        <v>0</v>
      </c>
      <c r="G35">
        <v>1</v>
      </c>
      <c r="H35">
        <v>2</v>
      </c>
      <c r="I35">
        <v>0</v>
      </c>
      <c r="J35">
        <v>1</v>
      </c>
      <c r="K35">
        <v>1</v>
      </c>
      <c r="L35">
        <v>-2</v>
      </c>
      <c r="M35">
        <v>0</v>
      </c>
      <c r="N35">
        <v>0</v>
      </c>
      <c r="O35">
        <v>1</v>
      </c>
      <c r="Q35" s="29">
        <f>_xlfn.XLOOKUP($A35,'RB Proj'!A:A,'RB Proj'!K:K,0,0)</f>
        <v>0</v>
      </c>
      <c r="R35" s="9">
        <f>O35-Q35</f>
        <v>1</v>
      </c>
      <c r="AH35" s="2"/>
    </row>
    <row r="36" spans="1:34" x14ac:dyDescent="0.2">
      <c r="A36" t="s">
        <v>222</v>
      </c>
      <c r="B36" t="s">
        <v>45</v>
      </c>
      <c r="C36" t="s">
        <v>137</v>
      </c>
      <c r="D36">
        <v>24</v>
      </c>
      <c r="E36">
        <v>9</v>
      </c>
      <c r="F36">
        <v>1</v>
      </c>
      <c r="G36">
        <v>32</v>
      </c>
      <c r="H36">
        <v>129</v>
      </c>
      <c r="I36">
        <v>0</v>
      </c>
      <c r="J36">
        <v>5</v>
      </c>
      <c r="K36">
        <v>5</v>
      </c>
      <c r="L36">
        <v>22</v>
      </c>
      <c r="M36">
        <v>0</v>
      </c>
      <c r="N36">
        <v>0</v>
      </c>
      <c r="O36">
        <v>20.100000000000001</v>
      </c>
      <c r="Q36" s="29">
        <f>_xlfn.XLOOKUP($A36,'RB Proj'!A:A,'RB Proj'!K:K,0,0)</f>
        <v>19.2</v>
      </c>
      <c r="R36" s="9">
        <f>O36-Q36</f>
        <v>0.90000000000000213</v>
      </c>
      <c r="AH36" s="2"/>
    </row>
    <row r="37" spans="1:34" x14ac:dyDescent="0.2">
      <c r="A37" t="s">
        <v>248</v>
      </c>
      <c r="B37" t="s">
        <v>51</v>
      </c>
      <c r="C37" t="s">
        <v>137</v>
      </c>
      <c r="D37">
        <v>27</v>
      </c>
      <c r="E37">
        <v>16</v>
      </c>
      <c r="F37">
        <v>2</v>
      </c>
      <c r="G37">
        <v>8</v>
      </c>
      <c r="H37">
        <v>26</v>
      </c>
      <c r="I37">
        <v>0</v>
      </c>
      <c r="J37">
        <v>6</v>
      </c>
      <c r="K37">
        <v>3</v>
      </c>
      <c r="L37">
        <v>2</v>
      </c>
      <c r="M37">
        <v>0</v>
      </c>
      <c r="N37">
        <v>0</v>
      </c>
      <c r="O37">
        <v>5.8</v>
      </c>
      <c r="Q37" s="29">
        <f>_xlfn.XLOOKUP($A37,'RB Proj'!A:A,'RB Proj'!K:K,0,0)</f>
        <v>5.5</v>
      </c>
      <c r="R37" s="9">
        <f>O37-Q37</f>
        <v>0.29999999999999982</v>
      </c>
      <c r="AH37" s="2"/>
    </row>
    <row r="38" spans="1:34" x14ac:dyDescent="0.2">
      <c r="A38" t="s">
        <v>280</v>
      </c>
      <c r="B38" t="s">
        <v>24</v>
      </c>
      <c r="C38" t="s">
        <v>137</v>
      </c>
      <c r="D38">
        <v>24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Q38" s="29">
        <f>_xlfn.XLOOKUP($A38,'RB Proj'!A:A,'RB Proj'!K:K,0,0)</f>
        <v>0</v>
      </c>
      <c r="R38" s="9">
        <f>O38-Q38</f>
        <v>0</v>
      </c>
      <c r="AH38" s="2"/>
    </row>
    <row r="39" spans="1:34" x14ac:dyDescent="0.2">
      <c r="A39" t="s">
        <v>292</v>
      </c>
      <c r="B39" t="s">
        <v>43</v>
      </c>
      <c r="C39" t="s">
        <v>137</v>
      </c>
      <c r="D39">
        <v>29</v>
      </c>
      <c r="E39">
        <v>13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Q39" s="29">
        <f>_xlfn.XLOOKUP($A39,'RB Proj'!A:A,'RB Proj'!K:K,0,0)</f>
        <v>0</v>
      </c>
      <c r="R39" s="9">
        <f>O39-Q39</f>
        <v>0</v>
      </c>
      <c r="AH39" s="2"/>
    </row>
    <row r="40" spans="1:34" x14ac:dyDescent="0.2">
      <c r="A40" t="s">
        <v>282</v>
      </c>
      <c r="B40" t="s">
        <v>28</v>
      </c>
      <c r="C40" t="s">
        <v>137</v>
      </c>
      <c r="D40">
        <v>28</v>
      </c>
      <c r="E40">
        <v>3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Q40" s="29">
        <f>_xlfn.XLOOKUP($A40,'RB Proj'!A:A,'RB Proj'!K:K,0,0)</f>
        <v>0</v>
      </c>
      <c r="R40" s="9">
        <f>O40-Q40</f>
        <v>0</v>
      </c>
      <c r="AH40" s="2"/>
    </row>
    <row r="41" spans="1:34" x14ac:dyDescent="0.2">
      <c r="A41" t="s">
        <v>283</v>
      </c>
      <c r="B41" t="s">
        <v>47</v>
      </c>
      <c r="C41" t="s">
        <v>137</v>
      </c>
      <c r="D41">
        <v>24</v>
      </c>
      <c r="E41">
        <v>2</v>
      </c>
      <c r="F41">
        <v>0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  <c r="O41">
        <v>0</v>
      </c>
      <c r="Q41" s="29">
        <f>_xlfn.XLOOKUP($A41,'RB Proj'!A:A,'RB Proj'!K:K,0,0)</f>
        <v>0</v>
      </c>
      <c r="R41" s="9">
        <f>O41-Q41</f>
        <v>0</v>
      </c>
      <c r="AH41" s="2"/>
    </row>
    <row r="42" spans="1:34" x14ac:dyDescent="0.2">
      <c r="A42" t="s">
        <v>278</v>
      </c>
      <c r="B42" t="s">
        <v>30</v>
      </c>
      <c r="C42" t="s">
        <v>137</v>
      </c>
      <c r="D42">
        <v>25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Q42" s="29">
        <f>_xlfn.XLOOKUP($A42,'RB Proj'!A:A,'RB Proj'!K:K,0,0)</f>
        <v>0</v>
      </c>
      <c r="R42" s="9">
        <f>O42-Q42</f>
        <v>0</v>
      </c>
      <c r="AH42" s="2"/>
    </row>
    <row r="43" spans="1:34" x14ac:dyDescent="0.2">
      <c r="A43" t="s">
        <v>284</v>
      </c>
      <c r="B43" t="s">
        <v>74</v>
      </c>
      <c r="C43" t="s">
        <v>137</v>
      </c>
      <c r="D43">
        <v>27</v>
      </c>
      <c r="E43">
        <v>2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Q43" s="29">
        <f>_xlfn.XLOOKUP($A43,'RB Proj'!A:A,'RB Proj'!K:K,0,0)</f>
        <v>0</v>
      </c>
      <c r="R43" s="9">
        <f>O43-Q43</f>
        <v>0</v>
      </c>
      <c r="AH43" s="2"/>
    </row>
    <row r="44" spans="1:34" x14ac:dyDescent="0.2">
      <c r="A44" t="s">
        <v>290</v>
      </c>
      <c r="B44" t="s">
        <v>53</v>
      </c>
      <c r="C44" t="s">
        <v>137</v>
      </c>
      <c r="D44">
        <v>24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Q44" s="29">
        <f>_xlfn.XLOOKUP($A44,'RB Proj'!A:A,'RB Proj'!K:K,0,0)</f>
        <v>0</v>
      </c>
      <c r="R44" s="9">
        <f>O44-Q44</f>
        <v>0</v>
      </c>
      <c r="AH44" s="2"/>
    </row>
    <row r="45" spans="1:34" x14ac:dyDescent="0.2">
      <c r="A45" t="s">
        <v>291</v>
      </c>
      <c r="B45" t="s">
        <v>72</v>
      </c>
      <c r="C45" t="s">
        <v>137</v>
      </c>
      <c r="D45">
        <v>25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Q45" s="29">
        <f>_xlfn.XLOOKUP($A45,'RB Proj'!A:A,'RB Proj'!K:K,0,0)</f>
        <v>0</v>
      </c>
      <c r="R45" s="9">
        <f>O45-Q45</f>
        <v>0</v>
      </c>
      <c r="AH45" s="2"/>
    </row>
    <row r="46" spans="1:34" x14ac:dyDescent="0.2">
      <c r="A46" t="s">
        <v>293</v>
      </c>
      <c r="B46" t="s">
        <v>41</v>
      </c>
      <c r="C46" t="s">
        <v>137</v>
      </c>
      <c r="D46">
        <v>29</v>
      </c>
      <c r="E46">
        <v>1</v>
      </c>
      <c r="F46">
        <v>0</v>
      </c>
      <c r="G46">
        <v>1</v>
      </c>
      <c r="H46">
        <v>-2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-0.2</v>
      </c>
      <c r="Q46" s="29">
        <f>_xlfn.XLOOKUP($A46,'RB Proj'!A:A,'RB Proj'!K:K,0,0)</f>
        <v>0</v>
      </c>
      <c r="R46" s="9">
        <f>O46-Q46</f>
        <v>-0.2</v>
      </c>
      <c r="AH46" s="2"/>
    </row>
    <row r="47" spans="1:34" x14ac:dyDescent="0.2">
      <c r="A47" t="s">
        <v>244</v>
      </c>
      <c r="B47" t="s">
        <v>43</v>
      </c>
      <c r="C47" t="s">
        <v>137</v>
      </c>
      <c r="D47">
        <v>31</v>
      </c>
      <c r="E47">
        <v>17</v>
      </c>
      <c r="F47">
        <v>3</v>
      </c>
      <c r="G47">
        <v>7</v>
      </c>
      <c r="H47">
        <v>9</v>
      </c>
      <c r="I47">
        <v>0</v>
      </c>
      <c r="J47">
        <v>3</v>
      </c>
      <c r="K47">
        <v>3</v>
      </c>
      <c r="L47">
        <v>8</v>
      </c>
      <c r="M47">
        <v>0</v>
      </c>
      <c r="N47">
        <v>0</v>
      </c>
      <c r="O47">
        <v>6.7</v>
      </c>
      <c r="Q47" s="29">
        <f>_xlfn.XLOOKUP($A47,'RB Proj'!A:A,'RB Proj'!K:K,0,0)</f>
        <v>8.9</v>
      </c>
      <c r="R47" s="9">
        <f>O47-Q47</f>
        <v>-2.2000000000000002</v>
      </c>
      <c r="AH47" s="2"/>
    </row>
    <row r="48" spans="1:34" x14ac:dyDescent="0.2">
      <c r="A48" t="s">
        <v>174</v>
      </c>
      <c r="B48" t="s">
        <v>78</v>
      </c>
      <c r="C48" t="s">
        <v>137</v>
      </c>
      <c r="D48">
        <v>22</v>
      </c>
      <c r="E48">
        <v>17</v>
      </c>
      <c r="F48">
        <v>1</v>
      </c>
      <c r="G48">
        <v>100</v>
      </c>
      <c r="H48">
        <v>453</v>
      </c>
      <c r="I48">
        <v>2</v>
      </c>
      <c r="J48">
        <v>70</v>
      </c>
      <c r="K48">
        <v>52</v>
      </c>
      <c r="L48">
        <v>385</v>
      </c>
      <c r="M48">
        <v>1</v>
      </c>
      <c r="N48">
        <v>0</v>
      </c>
      <c r="O48">
        <v>153.80000000000001</v>
      </c>
      <c r="Q48" s="29">
        <f>_xlfn.XLOOKUP($A48,'RB Proj'!A:A,'RB Proj'!K:K,0,0)</f>
        <v>157</v>
      </c>
      <c r="R48" s="9">
        <f>O48-Q48</f>
        <v>-3.1999999999999886</v>
      </c>
      <c r="AH48" s="2"/>
    </row>
    <row r="49" spans="1:34" x14ac:dyDescent="0.2">
      <c r="A49" t="s">
        <v>165</v>
      </c>
      <c r="B49" t="s">
        <v>74</v>
      </c>
      <c r="C49" t="s">
        <v>137</v>
      </c>
      <c r="D49">
        <v>25</v>
      </c>
      <c r="E49">
        <v>17</v>
      </c>
      <c r="F49">
        <v>0</v>
      </c>
      <c r="G49">
        <v>149</v>
      </c>
      <c r="H49">
        <v>784</v>
      </c>
      <c r="I49">
        <v>4</v>
      </c>
      <c r="J49">
        <v>74</v>
      </c>
      <c r="K49">
        <v>61</v>
      </c>
      <c r="L49">
        <v>370</v>
      </c>
      <c r="M49">
        <v>0</v>
      </c>
      <c r="N49">
        <v>2</v>
      </c>
      <c r="O49">
        <v>196.4</v>
      </c>
      <c r="Q49" s="29">
        <f>_xlfn.XLOOKUP($A49,'RB Proj'!A:A,'RB Proj'!K:K,0,0)</f>
        <v>199.7</v>
      </c>
      <c r="R49" s="9">
        <f>O49-Q49</f>
        <v>-3.2999999999999829</v>
      </c>
      <c r="AH49" s="2"/>
    </row>
    <row r="50" spans="1:34" x14ac:dyDescent="0.2">
      <c r="A50" t="s">
        <v>279</v>
      </c>
      <c r="B50" t="s">
        <v>55</v>
      </c>
      <c r="C50" t="s">
        <v>137</v>
      </c>
      <c r="D50">
        <v>29</v>
      </c>
      <c r="E50">
        <v>12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Q50" s="29">
        <f>_xlfn.XLOOKUP($A50,'RB Proj'!A:A,'RB Proj'!K:K,0,0)</f>
        <v>3.7</v>
      </c>
      <c r="R50" s="9">
        <f>O50-Q50</f>
        <v>-3.7</v>
      </c>
      <c r="AH50" s="2"/>
    </row>
    <row r="51" spans="1:34" x14ac:dyDescent="0.2">
      <c r="A51" t="s">
        <v>156</v>
      </c>
      <c r="B51" t="s">
        <v>37</v>
      </c>
      <c r="C51" t="s">
        <v>137</v>
      </c>
      <c r="D51">
        <v>22</v>
      </c>
      <c r="E51">
        <v>11</v>
      </c>
      <c r="F51">
        <v>4</v>
      </c>
      <c r="G51">
        <v>103</v>
      </c>
      <c r="H51">
        <v>800</v>
      </c>
      <c r="I51">
        <v>8</v>
      </c>
      <c r="J51">
        <v>37</v>
      </c>
      <c r="K51">
        <v>27</v>
      </c>
      <c r="L51">
        <v>197</v>
      </c>
      <c r="M51">
        <v>3</v>
      </c>
      <c r="N51">
        <v>1</v>
      </c>
      <c r="O51">
        <v>190.7</v>
      </c>
      <c r="Q51" s="29">
        <f>_xlfn.XLOOKUP($A51,'RB Proj'!A:A,'RB Proj'!K:K,0,0)</f>
        <v>194.7</v>
      </c>
      <c r="R51" s="9">
        <f>O51-Q51</f>
        <v>-4</v>
      </c>
      <c r="AH51" s="2"/>
    </row>
    <row r="52" spans="1:34" x14ac:dyDescent="0.2">
      <c r="A52" t="s">
        <v>286</v>
      </c>
      <c r="B52" t="s">
        <v>47</v>
      </c>
      <c r="C52" t="s">
        <v>137</v>
      </c>
      <c r="D52">
        <v>26</v>
      </c>
      <c r="E52">
        <v>13</v>
      </c>
      <c r="F52">
        <v>1</v>
      </c>
      <c r="G52">
        <v>2</v>
      </c>
      <c r="H52">
        <v>12</v>
      </c>
      <c r="I52">
        <v>0</v>
      </c>
      <c r="J52">
        <v>3</v>
      </c>
      <c r="K52">
        <v>2</v>
      </c>
      <c r="L52">
        <v>12</v>
      </c>
      <c r="M52">
        <v>0</v>
      </c>
      <c r="N52">
        <v>1</v>
      </c>
      <c r="O52">
        <v>2.4</v>
      </c>
      <c r="Q52" s="29">
        <f>_xlfn.XLOOKUP($A52,'RB Proj'!A:A,'RB Proj'!K:K,0,0)</f>
        <v>6.9</v>
      </c>
      <c r="R52" s="9">
        <f>O52-Q52</f>
        <v>-4.5</v>
      </c>
      <c r="AH52" s="2"/>
    </row>
    <row r="53" spans="1:34" x14ac:dyDescent="0.2">
      <c r="A53" t="s">
        <v>250</v>
      </c>
      <c r="B53" t="s">
        <v>63</v>
      </c>
      <c r="C53" t="s">
        <v>137</v>
      </c>
      <c r="D53">
        <v>30</v>
      </c>
      <c r="E53">
        <v>17</v>
      </c>
      <c r="F53">
        <v>5</v>
      </c>
      <c r="G53">
        <v>1</v>
      </c>
      <c r="H53">
        <v>7</v>
      </c>
      <c r="I53">
        <v>0</v>
      </c>
      <c r="J53">
        <v>9</v>
      </c>
      <c r="K53">
        <v>7</v>
      </c>
      <c r="L53">
        <v>25</v>
      </c>
      <c r="M53">
        <v>0</v>
      </c>
      <c r="N53">
        <v>0</v>
      </c>
      <c r="O53">
        <v>10.199999999999999</v>
      </c>
      <c r="Q53" s="29">
        <f>_xlfn.XLOOKUP($A53,'RB Proj'!A:A,'RB Proj'!K:K,0,0)</f>
        <v>14.8</v>
      </c>
      <c r="R53" s="9">
        <f>O53-Q53</f>
        <v>-4.6000000000000014</v>
      </c>
      <c r="AH53" s="2"/>
    </row>
    <row r="54" spans="1:34" x14ac:dyDescent="0.2">
      <c r="A54" t="s">
        <v>285</v>
      </c>
      <c r="B54" t="s">
        <v>26</v>
      </c>
      <c r="C54" t="s">
        <v>137</v>
      </c>
      <c r="D54">
        <v>24</v>
      </c>
      <c r="E54">
        <v>2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Q54" s="29">
        <f>_xlfn.XLOOKUP($A54,'RB Proj'!A:A,'RB Proj'!K:K,0,0)</f>
        <v>4.9000000000000004</v>
      </c>
      <c r="R54" s="9">
        <f>O54-Q54</f>
        <v>-4.9000000000000004</v>
      </c>
      <c r="AH54" s="2"/>
    </row>
    <row r="55" spans="1:34" x14ac:dyDescent="0.2">
      <c r="A55" t="s">
        <v>264</v>
      </c>
      <c r="B55" t="s">
        <v>70</v>
      </c>
      <c r="C55" t="s">
        <v>137</v>
      </c>
      <c r="D55">
        <v>29</v>
      </c>
      <c r="E55">
        <v>13</v>
      </c>
      <c r="F55">
        <v>5</v>
      </c>
      <c r="G55">
        <v>0</v>
      </c>
      <c r="H55">
        <v>0</v>
      </c>
      <c r="I55">
        <v>0</v>
      </c>
      <c r="J55">
        <v>2</v>
      </c>
      <c r="K55">
        <v>1</v>
      </c>
      <c r="L55">
        <v>12</v>
      </c>
      <c r="M55">
        <v>0</v>
      </c>
      <c r="N55">
        <v>0</v>
      </c>
      <c r="O55">
        <v>2.2000000000000002</v>
      </c>
      <c r="Q55" s="29">
        <f>_xlfn.XLOOKUP($A55,'RB Proj'!A:A,'RB Proj'!K:K,0,0)</f>
        <v>7.4</v>
      </c>
      <c r="R55" s="9">
        <f>O55-Q55</f>
        <v>-5.2</v>
      </c>
      <c r="AH55" s="2"/>
    </row>
    <row r="56" spans="1:34" x14ac:dyDescent="0.2">
      <c r="A56" t="s">
        <v>150</v>
      </c>
      <c r="B56" t="s">
        <v>24</v>
      </c>
      <c r="C56" t="s">
        <v>137</v>
      </c>
      <c r="D56">
        <v>28</v>
      </c>
      <c r="E56">
        <v>17</v>
      </c>
      <c r="F56">
        <v>9</v>
      </c>
      <c r="G56">
        <v>198</v>
      </c>
      <c r="H56">
        <v>810</v>
      </c>
      <c r="I56">
        <v>13</v>
      </c>
      <c r="J56">
        <v>13</v>
      </c>
      <c r="K56">
        <v>12</v>
      </c>
      <c r="L56">
        <v>180</v>
      </c>
      <c r="M56">
        <v>0</v>
      </c>
      <c r="N56">
        <v>2</v>
      </c>
      <c r="O56">
        <v>187</v>
      </c>
      <c r="Q56" s="29">
        <f>_xlfn.XLOOKUP($A56,'RB Proj'!A:A,'RB Proj'!K:K,0,0)</f>
        <v>192.4</v>
      </c>
      <c r="R56" s="9">
        <f>O56-Q56</f>
        <v>-5.4000000000000057</v>
      </c>
      <c r="AH56" s="2"/>
    </row>
    <row r="57" spans="1:34" x14ac:dyDescent="0.2">
      <c r="A57" t="s">
        <v>229</v>
      </c>
      <c r="B57" t="s">
        <v>37</v>
      </c>
      <c r="C57" t="s">
        <v>137</v>
      </c>
      <c r="D57">
        <v>23</v>
      </c>
      <c r="E57">
        <v>9</v>
      </c>
      <c r="F57">
        <v>0</v>
      </c>
      <c r="G57">
        <v>19</v>
      </c>
      <c r="H57">
        <v>106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10.6</v>
      </c>
      <c r="Q57" s="29">
        <f>_xlfn.XLOOKUP($A57,'RB Proj'!A:A,'RB Proj'!K:K,0,0)</f>
        <v>17.2</v>
      </c>
      <c r="R57" s="9">
        <f>O57-Q57</f>
        <v>-6.6</v>
      </c>
      <c r="AH57" s="2"/>
    </row>
    <row r="58" spans="1:34" x14ac:dyDescent="0.2">
      <c r="A58" t="s">
        <v>275</v>
      </c>
      <c r="B58" t="s">
        <v>17</v>
      </c>
      <c r="C58" t="s">
        <v>137</v>
      </c>
      <c r="D58">
        <v>26</v>
      </c>
      <c r="E58">
        <v>17</v>
      </c>
      <c r="F58">
        <v>0</v>
      </c>
      <c r="G58">
        <v>0</v>
      </c>
      <c r="H58">
        <v>0</v>
      </c>
      <c r="I58">
        <v>0</v>
      </c>
      <c r="J58">
        <v>1</v>
      </c>
      <c r="K58">
        <v>1</v>
      </c>
      <c r="L58">
        <v>3</v>
      </c>
      <c r="M58">
        <v>0</v>
      </c>
      <c r="N58">
        <v>0</v>
      </c>
      <c r="O58">
        <v>1.3</v>
      </c>
      <c r="Q58" s="29">
        <f>_xlfn.XLOOKUP($A58,'RB Proj'!A:A,'RB Proj'!K:K,0,0)</f>
        <v>8.5</v>
      </c>
      <c r="R58" s="9">
        <f>O58-Q58</f>
        <v>-7.2</v>
      </c>
      <c r="AH58" s="2"/>
    </row>
    <row r="59" spans="1:34" x14ac:dyDescent="0.2">
      <c r="A59" t="s">
        <v>269</v>
      </c>
      <c r="B59" t="s">
        <v>53</v>
      </c>
      <c r="C59" t="s">
        <v>137</v>
      </c>
      <c r="D59">
        <v>34</v>
      </c>
      <c r="E59">
        <v>16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Q59" s="29">
        <f>_xlfn.XLOOKUP($A59,'RB Proj'!A:A,'RB Proj'!K:K,0,0)</f>
        <v>7.5</v>
      </c>
      <c r="R59" s="9">
        <f>O59-Q59</f>
        <v>-7.5</v>
      </c>
      <c r="AH59" s="2"/>
    </row>
    <row r="60" spans="1:34" x14ac:dyDescent="0.2">
      <c r="A60" t="s">
        <v>235</v>
      </c>
      <c r="B60" t="s">
        <v>22</v>
      </c>
      <c r="C60" t="s">
        <v>137</v>
      </c>
      <c r="D60">
        <v>23</v>
      </c>
      <c r="E60">
        <v>17</v>
      </c>
      <c r="F60">
        <v>0</v>
      </c>
      <c r="G60">
        <v>6</v>
      </c>
      <c r="H60">
        <v>19</v>
      </c>
      <c r="I60">
        <v>1</v>
      </c>
      <c r="J60">
        <v>4</v>
      </c>
      <c r="K60">
        <v>3</v>
      </c>
      <c r="L60">
        <v>18</v>
      </c>
      <c r="M60">
        <v>0</v>
      </c>
      <c r="N60">
        <v>0</v>
      </c>
      <c r="O60">
        <v>12.7</v>
      </c>
      <c r="Q60" s="29">
        <f>_xlfn.XLOOKUP($A60,'RB Proj'!A:A,'RB Proj'!K:K,0,0)</f>
        <v>20.3</v>
      </c>
      <c r="R60" s="9">
        <f>O60-Q60</f>
        <v>-7.6000000000000014</v>
      </c>
      <c r="AH60" s="2"/>
    </row>
    <row r="61" spans="1:34" x14ac:dyDescent="0.2">
      <c r="A61" t="s">
        <v>211</v>
      </c>
      <c r="B61" t="s">
        <v>39</v>
      </c>
      <c r="C61" t="s">
        <v>137</v>
      </c>
      <c r="D61">
        <v>27</v>
      </c>
      <c r="E61">
        <v>17</v>
      </c>
      <c r="F61">
        <v>0</v>
      </c>
      <c r="G61">
        <v>41</v>
      </c>
      <c r="H61">
        <v>108</v>
      </c>
      <c r="I61">
        <v>0</v>
      </c>
      <c r="J61">
        <v>12</v>
      </c>
      <c r="K61">
        <v>10</v>
      </c>
      <c r="L61">
        <v>140</v>
      </c>
      <c r="M61">
        <v>0</v>
      </c>
      <c r="N61">
        <v>0</v>
      </c>
      <c r="O61">
        <v>34.799999999999997</v>
      </c>
      <c r="Q61" s="29">
        <f>_xlfn.XLOOKUP($A61,'RB Proj'!A:A,'RB Proj'!K:K,0,0)</f>
        <v>43.2</v>
      </c>
      <c r="R61" s="9">
        <f>O61-Q61</f>
        <v>-8.4000000000000057</v>
      </c>
      <c r="AH61" s="2"/>
    </row>
    <row r="62" spans="1:34" x14ac:dyDescent="0.2">
      <c r="A62" t="s">
        <v>202</v>
      </c>
      <c r="B62" t="s">
        <v>55</v>
      </c>
      <c r="C62" t="s">
        <v>137</v>
      </c>
      <c r="D62">
        <v>24</v>
      </c>
      <c r="E62">
        <v>15</v>
      </c>
      <c r="F62">
        <v>0</v>
      </c>
      <c r="G62">
        <v>30</v>
      </c>
      <c r="H62">
        <v>187</v>
      </c>
      <c r="I62">
        <v>0</v>
      </c>
      <c r="J62">
        <v>31</v>
      </c>
      <c r="K62">
        <v>24</v>
      </c>
      <c r="L62">
        <v>101</v>
      </c>
      <c r="M62">
        <v>1</v>
      </c>
      <c r="N62">
        <v>0</v>
      </c>
      <c r="O62">
        <v>58.8</v>
      </c>
      <c r="Q62" s="29">
        <f>_xlfn.XLOOKUP($A62,'RB Proj'!A:A,'RB Proj'!K:K,0,0)</f>
        <v>67.3</v>
      </c>
      <c r="R62" s="9">
        <f>O62-Q62</f>
        <v>-8.5</v>
      </c>
      <c r="AH62" s="2"/>
    </row>
    <row r="63" spans="1:34" x14ac:dyDescent="0.2">
      <c r="A63" t="s">
        <v>160</v>
      </c>
      <c r="B63" t="s">
        <v>61</v>
      </c>
      <c r="C63" t="s">
        <v>137</v>
      </c>
      <c r="D63">
        <v>24</v>
      </c>
      <c r="E63">
        <v>17</v>
      </c>
      <c r="F63">
        <v>12</v>
      </c>
      <c r="G63">
        <v>238</v>
      </c>
      <c r="H63">
        <v>902</v>
      </c>
      <c r="I63">
        <v>5</v>
      </c>
      <c r="J63">
        <v>44</v>
      </c>
      <c r="K63">
        <v>39</v>
      </c>
      <c r="L63">
        <v>233</v>
      </c>
      <c r="M63">
        <v>0</v>
      </c>
      <c r="N63">
        <v>0</v>
      </c>
      <c r="O63">
        <v>182.5</v>
      </c>
      <c r="Q63" s="29">
        <f>_xlfn.XLOOKUP($A63,'RB Proj'!A:A,'RB Proj'!K:K,0,0)</f>
        <v>192</v>
      </c>
      <c r="R63" s="9">
        <f>O63-Q63</f>
        <v>-9.5</v>
      </c>
      <c r="AH63" s="2"/>
    </row>
    <row r="64" spans="1:34" x14ac:dyDescent="0.2">
      <c r="A64" t="s">
        <v>288</v>
      </c>
      <c r="B64" t="s">
        <v>61</v>
      </c>
      <c r="C64" t="s">
        <v>137</v>
      </c>
      <c r="D64">
        <v>27</v>
      </c>
      <c r="E64">
        <v>5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2</v>
      </c>
      <c r="M64">
        <v>0</v>
      </c>
      <c r="N64">
        <v>0</v>
      </c>
      <c r="O64">
        <v>1.2</v>
      </c>
      <c r="Q64" s="29">
        <f>_xlfn.XLOOKUP($A64,'RB Proj'!A:A,'RB Proj'!K:K,0,0)</f>
        <v>11.7</v>
      </c>
      <c r="R64" s="9">
        <f>O64-Q64</f>
        <v>-10.5</v>
      </c>
      <c r="AH64" s="2"/>
    </row>
    <row r="65" spans="1:34" x14ac:dyDescent="0.2">
      <c r="A65" t="s">
        <v>208</v>
      </c>
      <c r="B65" t="s">
        <v>37</v>
      </c>
      <c r="C65" t="s">
        <v>137</v>
      </c>
      <c r="D65">
        <v>25</v>
      </c>
      <c r="E65">
        <v>8</v>
      </c>
      <c r="F65">
        <v>0</v>
      </c>
      <c r="G65">
        <v>22</v>
      </c>
      <c r="H65">
        <v>61</v>
      </c>
      <c r="I65">
        <v>1</v>
      </c>
      <c r="J65">
        <v>23</v>
      </c>
      <c r="K65">
        <v>16</v>
      </c>
      <c r="L65">
        <v>88</v>
      </c>
      <c r="M65">
        <v>1</v>
      </c>
      <c r="N65">
        <v>0</v>
      </c>
      <c r="O65">
        <v>42.9</v>
      </c>
      <c r="Q65" s="29">
        <f>_xlfn.XLOOKUP($A65,'RB Proj'!A:A,'RB Proj'!K:K,0,0)</f>
        <v>54.5</v>
      </c>
      <c r="R65" s="9">
        <f>O65-Q65</f>
        <v>-11.600000000000001</v>
      </c>
      <c r="AH65" s="2"/>
    </row>
    <row r="66" spans="1:34" x14ac:dyDescent="0.2">
      <c r="A66" t="s">
        <v>216</v>
      </c>
      <c r="B66" t="s">
        <v>70</v>
      </c>
      <c r="C66" t="s">
        <v>137</v>
      </c>
      <c r="D66">
        <v>30</v>
      </c>
      <c r="E66">
        <v>17</v>
      </c>
      <c r="F66">
        <v>0</v>
      </c>
      <c r="G66">
        <v>15</v>
      </c>
      <c r="H66">
        <v>89</v>
      </c>
      <c r="I66">
        <v>0</v>
      </c>
      <c r="J66">
        <v>24</v>
      </c>
      <c r="K66">
        <v>19</v>
      </c>
      <c r="L66">
        <v>131</v>
      </c>
      <c r="M66">
        <v>0</v>
      </c>
      <c r="N66">
        <v>0</v>
      </c>
      <c r="O66">
        <v>41</v>
      </c>
      <c r="Q66" s="29">
        <f>_xlfn.XLOOKUP($A66,'RB Proj'!A:A,'RB Proj'!K:K,0,0)</f>
        <v>54.1</v>
      </c>
      <c r="R66" s="9">
        <f>O66-Q66</f>
        <v>-13.100000000000001</v>
      </c>
      <c r="AH66" s="2"/>
    </row>
    <row r="67" spans="1:34" x14ac:dyDescent="0.2">
      <c r="A67" t="s">
        <v>255</v>
      </c>
      <c r="B67" t="s">
        <v>49</v>
      </c>
      <c r="C67" t="s">
        <v>137</v>
      </c>
      <c r="D67">
        <v>24</v>
      </c>
      <c r="E67">
        <v>4</v>
      </c>
      <c r="F67">
        <v>0</v>
      </c>
      <c r="G67">
        <v>4</v>
      </c>
      <c r="H67">
        <v>6</v>
      </c>
      <c r="I67">
        <v>0</v>
      </c>
      <c r="J67">
        <v>2</v>
      </c>
      <c r="K67">
        <v>2</v>
      </c>
      <c r="L67">
        <v>13</v>
      </c>
      <c r="M67">
        <v>0</v>
      </c>
      <c r="N67">
        <v>0</v>
      </c>
      <c r="O67">
        <v>3.9</v>
      </c>
      <c r="Q67" s="29">
        <f>_xlfn.XLOOKUP($A67,'RB Proj'!A:A,'RB Proj'!K:K,0,0)</f>
        <v>20.2</v>
      </c>
      <c r="R67" s="9">
        <f>O67-Q67</f>
        <v>-16.3</v>
      </c>
      <c r="AH67" s="2"/>
    </row>
    <row r="68" spans="1:34" x14ac:dyDescent="0.2">
      <c r="A68" t="s">
        <v>188</v>
      </c>
      <c r="B68" t="s">
        <v>17</v>
      </c>
      <c r="C68" t="s">
        <v>137</v>
      </c>
      <c r="D68">
        <v>33</v>
      </c>
      <c r="E68">
        <v>16</v>
      </c>
      <c r="F68">
        <v>4</v>
      </c>
      <c r="G68">
        <v>79</v>
      </c>
      <c r="H68">
        <v>300</v>
      </c>
      <c r="I68">
        <v>4</v>
      </c>
      <c r="J68">
        <v>22</v>
      </c>
      <c r="K68">
        <v>17</v>
      </c>
      <c r="L68">
        <v>119</v>
      </c>
      <c r="M68">
        <v>0</v>
      </c>
      <c r="N68">
        <v>0</v>
      </c>
      <c r="O68">
        <v>82.9</v>
      </c>
      <c r="Q68" s="29">
        <f>_xlfn.XLOOKUP($A68,'RB Proj'!A:A,'RB Proj'!K:K,0,0)</f>
        <v>100.2</v>
      </c>
      <c r="R68" s="9">
        <f>O68-Q68</f>
        <v>-17.299999999999997</v>
      </c>
      <c r="AH68" s="2"/>
    </row>
    <row r="69" spans="1:34" x14ac:dyDescent="0.2">
      <c r="A69" t="s">
        <v>270</v>
      </c>
      <c r="B69" t="s">
        <v>30</v>
      </c>
      <c r="C69" t="s">
        <v>137</v>
      </c>
      <c r="D69">
        <v>27</v>
      </c>
      <c r="E69">
        <v>4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 s="29">
        <f>_xlfn.XLOOKUP($A69,'RB Proj'!A:A,'RB Proj'!K:K,0,0)</f>
        <v>17.3</v>
      </c>
      <c r="R69" s="9">
        <f>O69-Q69</f>
        <v>-17.3</v>
      </c>
      <c r="AH69" s="2"/>
    </row>
    <row r="70" spans="1:34" x14ac:dyDescent="0.2">
      <c r="A70" t="s">
        <v>138</v>
      </c>
      <c r="B70" t="s">
        <v>37</v>
      </c>
      <c r="C70" t="s">
        <v>137</v>
      </c>
      <c r="D70">
        <v>31</v>
      </c>
      <c r="E70">
        <v>15</v>
      </c>
      <c r="F70">
        <v>15</v>
      </c>
      <c r="G70">
        <v>209</v>
      </c>
      <c r="H70">
        <v>1012</v>
      </c>
      <c r="I70">
        <v>18</v>
      </c>
      <c r="J70">
        <v>32</v>
      </c>
      <c r="K70">
        <v>25</v>
      </c>
      <c r="L70">
        <v>175</v>
      </c>
      <c r="M70">
        <v>3</v>
      </c>
      <c r="N70">
        <v>1</v>
      </c>
      <c r="O70">
        <v>267.7</v>
      </c>
      <c r="Q70" s="29">
        <f>_xlfn.XLOOKUP($A70,'RB Proj'!A:A,'RB Proj'!K:K,0,0)</f>
        <v>288.3</v>
      </c>
      <c r="R70" s="9">
        <f>O70-Q70</f>
        <v>-20.600000000000023</v>
      </c>
      <c r="AH70" s="2"/>
    </row>
    <row r="71" spans="1:34" x14ac:dyDescent="0.2">
      <c r="A71" t="s">
        <v>192</v>
      </c>
      <c r="B71" t="s">
        <v>70</v>
      </c>
      <c r="C71" t="s">
        <v>137</v>
      </c>
      <c r="D71">
        <v>24</v>
      </c>
      <c r="E71">
        <v>17</v>
      </c>
      <c r="F71">
        <v>4</v>
      </c>
      <c r="G71">
        <v>104</v>
      </c>
      <c r="H71">
        <v>451</v>
      </c>
      <c r="I71">
        <v>1</v>
      </c>
      <c r="J71">
        <v>19</v>
      </c>
      <c r="K71">
        <v>15</v>
      </c>
      <c r="L71">
        <v>98</v>
      </c>
      <c r="M71">
        <v>0</v>
      </c>
      <c r="N71">
        <v>1</v>
      </c>
      <c r="O71">
        <v>73.900000000000006</v>
      </c>
      <c r="Q71" s="29">
        <f>_xlfn.XLOOKUP($A71,'RB Proj'!A:A,'RB Proj'!K:K,0,0)</f>
        <v>96.1</v>
      </c>
      <c r="R71" s="9">
        <f>O71-Q71</f>
        <v>-22.199999999999989</v>
      </c>
      <c r="AH71" s="2"/>
    </row>
    <row r="72" spans="1:34" x14ac:dyDescent="0.2">
      <c r="A72" t="s">
        <v>219</v>
      </c>
      <c r="B72" t="s">
        <v>76</v>
      </c>
      <c r="C72" t="s">
        <v>137</v>
      </c>
      <c r="D72">
        <v>23</v>
      </c>
      <c r="E72">
        <v>4</v>
      </c>
      <c r="F72">
        <v>0</v>
      </c>
      <c r="G72">
        <v>16</v>
      </c>
      <c r="H72">
        <v>65</v>
      </c>
      <c r="I72">
        <v>1</v>
      </c>
      <c r="J72">
        <v>3</v>
      </c>
      <c r="K72">
        <v>3</v>
      </c>
      <c r="L72">
        <v>58</v>
      </c>
      <c r="M72">
        <v>0</v>
      </c>
      <c r="N72">
        <v>0</v>
      </c>
      <c r="O72">
        <v>21.3</v>
      </c>
      <c r="Q72" s="29">
        <f>_xlfn.XLOOKUP($A72,'RB Proj'!A:A,'RB Proj'!K:K,0,0)</f>
        <v>43.8</v>
      </c>
      <c r="R72" s="9">
        <f>O72-Q72</f>
        <v>-22.499999999999996</v>
      </c>
      <c r="AH72" s="2"/>
    </row>
    <row r="73" spans="1:34" x14ac:dyDescent="0.2">
      <c r="A73" t="s">
        <v>737</v>
      </c>
      <c r="B73" t="s">
        <v>41</v>
      </c>
      <c r="C73" t="s">
        <v>137</v>
      </c>
      <c r="D73">
        <v>23</v>
      </c>
      <c r="E73">
        <v>13</v>
      </c>
      <c r="F73">
        <v>0</v>
      </c>
      <c r="G73">
        <v>51</v>
      </c>
      <c r="H73">
        <v>247</v>
      </c>
      <c r="I73">
        <v>2</v>
      </c>
      <c r="J73">
        <v>2</v>
      </c>
      <c r="K73">
        <v>2</v>
      </c>
      <c r="L73">
        <v>12</v>
      </c>
      <c r="M73">
        <v>0</v>
      </c>
      <c r="N73">
        <v>1</v>
      </c>
      <c r="O73">
        <v>37.9</v>
      </c>
      <c r="Q73" s="29">
        <f>_xlfn.XLOOKUP($A73,'RB Proj'!A:A,'RB Proj'!K:K,0,0)</f>
        <v>63.1</v>
      </c>
      <c r="R73" s="9">
        <f>O73-Q73</f>
        <v>-25.200000000000003</v>
      </c>
      <c r="AH73" s="2"/>
    </row>
    <row r="74" spans="1:34" x14ac:dyDescent="0.2">
      <c r="A74" t="s">
        <v>228</v>
      </c>
      <c r="B74" t="s">
        <v>70</v>
      </c>
      <c r="C74" t="s">
        <v>137</v>
      </c>
      <c r="D74">
        <v>33</v>
      </c>
      <c r="E74">
        <v>17</v>
      </c>
      <c r="F74">
        <v>0</v>
      </c>
      <c r="G74">
        <v>4</v>
      </c>
      <c r="H74">
        <v>31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11.1</v>
      </c>
      <c r="Q74" s="29">
        <f>_xlfn.XLOOKUP($A74,'RB Proj'!A:A,'RB Proj'!K:K,0,0)</f>
        <v>36.5</v>
      </c>
      <c r="R74" s="9">
        <f>O74-Q74</f>
        <v>-25.4</v>
      </c>
      <c r="AH74" s="2"/>
    </row>
    <row r="75" spans="1:34" x14ac:dyDescent="0.2">
      <c r="A75" t="s">
        <v>294</v>
      </c>
      <c r="B75" t="s">
        <v>24</v>
      </c>
      <c r="C75" t="s">
        <v>137</v>
      </c>
      <c r="D75">
        <v>24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Q75" s="29">
        <f>_xlfn.XLOOKUP($A75,'RB Proj'!A:A,'RB Proj'!K:K,0,0)</f>
        <v>25.9</v>
      </c>
      <c r="R75" s="9">
        <f>O75-Q75</f>
        <v>-25.9</v>
      </c>
      <c r="AH75" s="2"/>
    </row>
    <row r="76" spans="1:34" x14ac:dyDescent="0.2">
      <c r="A76" t="s">
        <v>734</v>
      </c>
      <c r="B76" t="s">
        <v>80</v>
      </c>
      <c r="C76" t="s">
        <v>137</v>
      </c>
      <c r="D76">
        <v>25</v>
      </c>
      <c r="E76">
        <v>17</v>
      </c>
      <c r="F76">
        <v>1</v>
      </c>
      <c r="G76">
        <v>63</v>
      </c>
      <c r="H76">
        <v>291</v>
      </c>
      <c r="I76">
        <v>1</v>
      </c>
      <c r="J76">
        <v>8</v>
      </c>
      <c r="K76">
        <v>5</v>
      </c>
      <c r="L76">
        <v>47</v>
      </c>
      <c r="M76">
        <v>0</v>
      </c>
      <c r="N76">
        <v>1</v>
      </c>
      <c r="O76">
        <v>42.8</v>
      </c>
      <c r="Q76" s="29">
        <f>_xlfn.XLOOKUP($A76,'RB Proj'!A:A,'RB Proj'!K:K,0,0)</f>
        <v>70.2</v>
      </c>
      <c r="R76" s="9">
        <f>O76-Q76</f>
        <v>-27.400000000000006</v>
      </c>
      <c r="AH76" s="2"/>
    </row>
    <row r="77" spans="1:34" x14ac:dyDescent="0.2">
      <c r="A77" t="s">
        <v>253</v>
      </c>
      <c r="B77" t="s">
        <v>53</v>
      </c>
      <c r="C77" t="s">
        <v>137</v>
      </c>
      <c r="D77">
        <v>25</v>
      </c>
      <c r="E77">
        <v>17</v>
      </c>
      <c r="F77">
        <v>0</v>
      </c>
      <c r="G77">
        <v>10</v>
      </c>
      <c r="H77">
        <v>36</v>
      </c>
      <c r="I77">
        <v>0</v>
      </c>
      <c r="J77">
        <v>9</v>
      </c>
      <c r="K77">
        <v>6</v>
      </c>
      <c r="L77">
        <v>26</v>
      </c>
      <c r="M77">
        <v>0</v>
      </c>
      <c r="N77">
        <v>2</v>
      </c>
      <c r="O77">
        <v>8.1999999999999993</v>
      </c>
      <c r="Q77" s="29">
        <f>_xlfn.XLOOKUP($A77,'RB Proj'!A:A,'RB Proj'!K:K,0,0)</f>
        <v>38.200000000000003</v>
      </c>
      <c r="R77" s="9">
        <f>O77-Q77</f>
        <v>-30.000000000000004</v>
      </c>
      <c r="AH77" s="2"/>
    </row>
    <row r="78" spans="1:34" x14ac:dyDescent="0.2">
      <c r="A78" t="s">
        <v>738</v>
      </c>
      <c r="B78" t="s">
        <v>24</v>
      </c>
      <c r="C78" t="s">
        <v>137</v>
      </c>
      <c r="D78">
        <v>30</v>
      </c>
      <c r="E78">
        <v>4</v>
      </c>
      <c r="F78">
        <v>0</v>
      </c>
      <c r="G78">
        <v>26</v>
      </c>
      <c r="H78">
        <v>81</v>
      </c>
      <c r="I78">
        <v>1</v>
      </c>
      <c r="J78">
        <v>3</v>
      </c>
      <c r="K78">
        <v>3</v>
      </c>
      <c r="L78">
        <v>46</v>
      </c>
      <c r="M78">
        <v>0</v>
      </c>
      <c r="N78">
        <v>1</v>
      </c>
      <c r="O78">
        <v>19.7</v>
      </c>
      <c r="Q78" s="29">
        <f>_xlfn.XLOOKUP($A78,'RB Proj'!A:A,'RB Proj'!K:K,0,0)</f>
        <v>51.2</v>
      </c>
      <c r="R78" s="9">
        <f>O78-Q78</f>
        <v>-31.500000000000004</v>
      </c>
      <c r="AH78" s="2"/>
    </row>
    <row r="79" spans="1:34" x14ac:dyDescent="0.2">
      <c r="A79" t="s">
        <v>142</v>
      </c>
      <c r="B79" t="s">
        <v>72</v>
      </c>
      <c r="C79" t="s">
        <v>137</v>
      </c>
      <c r="D79">
        <v>22</v>
      </c>
      <c r="E79">
        <v>17</v>
      </c>
      <c r="F79">
        <v>16</v>
      </c>
      <c r="G79">
        <v>223</v>
      </c>
      <c r="H79">
        <v>994</v>
      </c>
      <c r="I79">
        <v>5</v>
      </c>
      <c r="J79">
        <v>95</v>
      </c>
      <c r="K79">
        <v>76</v>
      </c>
      <c r="L79">
        <v>591</v>
      </c>
      <c r="M79">
        <v>4</v>
      </c>
      <c r="N79">
        <v>0</v>
      </c>
      <c r="O79">
        <v>290.5</v>
      </c>
      <c r="Q79" s="29">
        <f>_xlfn.XLOOKUP($A79,'RB Proj'!A:A,'RB Proj'!K:K,0,0)</f>
        <v>322.2</v>
      </c>
      <c r="R79" s="9">
        <f>O79-Q79</f>
        <v>-31.699999999999989</v>
      </c>
      <c r="AH79" s="2"/>
    </row>
    <row r="80" spans="1:34" x14ac:dyDescent="0.2">
      <c r="A80" t="s">
        <v>241</v>
      </c>
      <c r="B80" t="s">
        <v>82</v>
      </c>
      <c r="C80" t="s">
        <v>137</v>
      </c>
      <c r="D80">
        <v>24</v>
      </c>
      <c r="E80">
        <v>7</v>
      </c>
      <c r="F80">
        <v>0</v>
      </c>
      <c r="G80">
        <v>9</v>
      </c>
      <c r="H80">
        <v>19</v>
      </c>
      <c r="I80">
        <v>0</v>
      </c>
      <c r="J80">
        <v>7</v>
      </c>
      <c r="K80">
        <v>5</v>
      </c>
      <c r="L80">
        <v>47</v>
      </c>
      <c r="M80">
        <v>0</v>
      </c>
      <c r="N80">
        <v>0</v>
      </c>
      <c r="O80">
        <v>11.6</v>
      </c>
      <c r="Q80" s="29">
        <f>_xlfn.XLOOKUP($A80,'RB Proj'!A:A,'RB Proj'!K:K,0,0)</f>
        <v>43.4</v>
      </c>
      <c r="R80" s="9">
        <f>O80-Q80</f>
        <v>-31.799999999999997</v>
      </c>
      <c r="AH80" s="2"/>
    </row>
    <row r="81" spans="1:34" x14ac:dyDescent="0.2">
      <c r="A81" t="s">
        <v>287</v>
      </c>
      <c r="B81" t="s">
        <v>31</v>
      </c>
      <c r="C81" t="s">
        <v>137</v>
      </c>
      <c r="D81">
        <v>23</v>
      </c>
      <c r="E81">
        <v>2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Q81" s="29">
        <f>_xlfn.XLOOKUP($A81,'RB Proj'!A:A,'RB Proj'!K:K,0,0)</f>
        <v>33.6</v>
      </c>
      <c r="R81" s="9">
        <f>O81-Q81</f>
        <v>-33.6</v>
      </c>
      <c r="AH81" s="2"/>
    </row>
    <row r="82" spans="1:34" x14ac:dyDescent="0.2">
      <c r="A82" t="s">
        <v>214</v>
      </c>
      <c r="B82" t="s">
        <v>30</v>
      </c>
      <c r="C82" t="s">
        <v>137</v>
      </c>
      <c r="D82">
        <v>27</v>
      </c>
      <c r="E82">
        <v>17</v>
      </c>
      <c r="F82">
        <v>0</v>
      </c>
      <c r="G82">
        <v>41</v>
      </c>
      <c r="H82">
        <v>179</v>
      </c>
      <c r="I82">
        <v>1</v>
      </c>
      <c r="J82">
        <v>5</v>
      </c>
      <c r="K82">
        <v>5</v>
      </c>
      <c r="L82">
        <v>47</v>
      </c>
      <c r="M82">
        <v>0</v>
      </c>
      <c r="N82">
        <v>2</v>
      </c>
      <c r="O82">
        <v>29.6</v>
      </c>
      <c r="Q82" s="29">
        <f>_xlfn.XLOOKUP($A82,'RB Proj'!A:A,'RB Proj'!K:K,0,0)</f>
        <v>63.3</v>
      </c>
      <c r="R82" s="9">
        <f>O82-Q82</f>
        <v>-33.699999999999996</v>
      </c>
      <c r="AH82" s="2"/>
    </row>
    <row r="83" spans="1:34" x14ac:dyDescent="0.2">
      <c r="A83" t="s">
        <v>226</v>
      </c>
      <c r="B83" t="s">
        <v>20</v>
      </c>
      <c r="C83" t="s">
        <v>137</v>
      </c>
      <c r="D83">
        <v>28</v>
      </c>
      <c r="E83">
        <v>15</v>
      </c>
      <c r="F83">
        <v>0</v>
      </c>
      <c r="G83">
        <v>20</v>
      </c>
      <c r="H83">
        <v>86</v>
      </c>
      <c r="I83">
        <v>0</v>
      </c>
      <c r="J83">
        <v>6</v>
      </c>
      <c r="K83">
        <v>4</v>
      </c>
      <c r="L83">
        <v>52</v>
      </c>
      <c r="M83">
        <v>0</v>
      </c>
      <c r="N83">
        <v>1</v>
      </c>
      <c r="O83">
        <v>15.8</v>
      </c>
      <c r="Q83" s="29">
        <f>_xlfn.XLOOKUP($A83,'RB Proj'!A:A,'RB Proj'!K:K,0,0)</f>
        <v>49.5</v>
      </c>
      <c r="R83" s="9">
        <f>O83-Q83</f>
        <v>-33.700000000000003</v>
      </c>
      <c r="AH83" s="2"/>
    </row>
    <row r="84" spans="1:34" x14ac:dyDescent="0.2">
      <c r="A84" t="s">
        <v>272</v>
      </c>
      <c r="B84" t="s">
        <v>67</v>
      </c>
      <c r="C84" t="s">
        <v>137</v>
      </c>
      <c r="D84">
        <v>29</v>
      </c>
      <c r="E84">
        <v>3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Q84" s="29">
        <f>_xlfn.XLOOKUP($A84,'RB Proj'!A:A,'RB Proj'!K:K,0,0)</f>
        <v>34.1</v>
      </c>
      <c r="R84" s="9">
        <f>O84-Q84</f>
        <v>-34.1</v>
      </c>
      <c r="AH84" s="2"/>
    </row>
    <row r="85" spans="1:34" x14ac:dyDescent="0.2">
      <c r="A85" t="s">
        <v>266</v>
      </c>
      <c r="B85" t="s">
        <v>63</v>
      </c>
      <c r="C85" t="s">
        <v>137</v>
      </c>
      <c r="D85">
        <v>25</v>
      </c>
      <c r="E85">
        <v>9</v>
      </c>
      <c r="F85">
        <v>0</v>
      </c>
      <c r="G85">
        <v>5</v>
      </c>
      <c r="H85">
        <v>13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1.3</v>
      </c>
      <c r="Q85" s="29">
        <f>_xlfn.XLOOKUP($A85,'RB Proj'!A:A,'RB Proj'!K:K,0,0)</f>
        <v>36</v>
      </c>
      <c r="R85" s="9">
        <f>O85-Q85</f>
        <v>-34.700000000000003</v>
      </c>
      <c r="AH85" s="2"/>
    </row>
    <row r="86" spans="1:34" x14ac:dyDescent="0.2">
      <c r="A86" t="s">
        <v>232</v>
      </c>
      <c r="B86" t="s">
        <v>26</v>
      </c>
      <c r="C86" t="s">
        <v>137</v>
      </c>
      <c r="D86">
        <v>24</v>
      </c>
      <c r="E86">
        <v>7</v>
      </c>
      <c r="F86">
        <v>0</v>
      </c>
      <c r="G86">
        <v>14</v>
      </c>
      <c r="H86">
        <v>85</v>
      </c>
      <c r="I86">
        <v>0</v>
      </c>
      <c r="J86">
        <v>5</v>
      </c>
      <c r="K86">
        <v>4</v>
      </c>
      <c r="L86">
        <v>23</v>
      </c>
      <c r="M86">
        <v>0</v>
      </c>
      <c r="N86">
        <v>0</v>
      </c>
      <c r="O86">
        <v>14.8</v>
      </c>
      <c r="Q86" s="29">
        <f>_xlfn.XLOOKUP($A86,'RB Proj'!A:A,'RB Proj'!K:K,0,0)</f>
        <v>49.8</v>
      </c>
      <c r="R86" s="9">
        <f>O86-Q86</f>
        <v>-35</v>
      </c>
      <c r="AH86" s="2"/>
    </row>
    <row r="87" spans="1:34" x14ac:dyDescent="0.2">
      <c r="A87" t="s">
        <v>163</v>
      </c>
      <c r="B87" t="s">
        <v>33</v>
      </c>
      <c r="C87" t="s">
        <v>137</v>
      </c>
      <c r="D87">
        <v>26</v>
      </c>
      <c r="E87">
        <v>17</v>
      </c>
      <c r="F87">
        <v>10</v>
      </c>
      <c r="G87">
        <v>216</v>
      </c>
      <c r="H87">
        <v>898</v>
      </c>
      <c r="I87">
        <v>4</v>
      </c>
      <c r="J87">
        <v>38</v>
      </c>
      <c r="K87">
        <v>30</v>
      </c>
      <c r="L87">
        <v>193</v>
      </c>
      <c r="M87">
        <v>0</v>
      </c>
      <c r="N87">
        <v>0</v>
      </c>
      <c r="O87">
        <v>167.3</v>
      </c>
      <c r="Q87" s="29">
        <f>_xlfn.XLOOKUP($A87,'RB Proj'!A:A,'RB Proj'!K:K,0,0)</f>
        <v>202.3</v>
      </c>
      <c r="R87" s="9">
        <f>O87-Q87</f>
        <v>-35</v>
      </c>
      <c r="AH87" s="2"/>
    </row>
    <row r="88" spans="1:34" x14ac:dyDescent="0.2">
      <c r="A88" t="s">
        <v>198</v>
      </c>
      <c r="B88" t="s">
        <v>28</v>
      </c>
      <c r="C88" t="s">
        <v>137</v>
      </c>
      <c r="D88">
        <v>24</v>
      </c>
      <c r="E88">
        <v>17</v>
      </c>
      <c r="F88">
        <v>0</v>
      </c>
      <c r="G88">
        <v>40</v>
      </c>
      <c r="H88">
        <v>206</v>
      </c>
      <c r="I88">
        <v>3</v>
      </c>
      <c r="J88">
        <v>4</v>
      </c>
      <c r="K88">
        <v>3</v>
      </c>
      <c r="L88">
        <v>31</v>
      </c>
      <c r="M88">
        <v>0</v>
      </c>
      <c r="N88">
        <v>0</v>
      </c>
      <c r="O88">
        <v>44.7</v>
      </c>
      <c r="Q88" s="29">
        <f>_xlfn.XLOOKUP($A88,'RB Proj'!A:A,'RB Proj'!K:K,0,0)</f>
        <v>80.8</v>
      </c>
      <c r="R88" s="9">
        <f>O88-Q88</f>
        <v>-36.099999999999994</v>
      </c>
      <c r="AH88" s="2"/>
    </row>
    <row r="89" spans="1:34" x14ac:dyDescent="0.2">
      <c r="A89" t="s">
        <v>238</v>
      </c>
      <c r="B89" t="s">
        <v>33</v>
      </c>
      <c r="C89" t="s">
        <v>137</v>
      </c>
      <c r="D89">
        <v>29</v>
      </c>
      <c r="E89">
        <v>12</v>
      </c>
      <c r="F89">
        <v>0</v>
      </c>
      <c r="G89">
        <v>8</v>
      </c>
      <c r="H89">
        <v>35</v>
      </c>
      <c r="I89">
        <v>0</v>
      </c>
      <c r="J89">
        <v>7</v>
      </c>
      <c r="K89">
        <v>2</v>
      </c>
      <c r="L89">
        <v>18</v>
      </c>
      <c r="M89">
        <v>0</v>
      </c>
      <c r="N89">
        <v>0</v>
      </c>
      <c r="O89">
        <v>10.3</v>
      </c>
      <c r="Q89" s="29">
        <f>_xlfn.XLOOKUP($A89,'RB Proj'!A:A,'RB Proj'!K:K,0,0)</f>
        <v>47.1</v>
      </c>
      <c r="R89" s="9">
        <f>O89-Q89</f>
        <v>-36.799999999999997</v>
      </c>
      <c r="AH89" s="2"/>
    </row>
    <row r="90" spans="1:34" x14ac:dyDescent="0.2">
      <c r="A90" t="s">
        <v>158</v>
      </c>
      <c r="B90" t="s">
        <v>20</v>
      </c>
      <c r="C90" t="s">
        <v>137</v>
      </c>
      <c r="D90">
        <v>24</v>
      </c>
      <c r="E90">
        <v>16</v>
      </c>
      <c r="F90">
        <v>15</v>
      </c>
      <c r="G90">
        <v>229</v>
      </c>
      <c r="H90">
        <v>1049</v>
      </c>
      <c r="I90">
        <v>5</v>
      </c>
      <c r="J90">
        <v>49</v>
      </c>
      <c r="K90">
        <v>39</v>
      </c>
      <c r="L90">
        <v>214</v>
      </c>
      <c r="M90">
        <v>1</v>
      </c>
      <c r="N90">
        <v>1</v>
      </c>
      <c r="O90">
        <v>199.3</v>
      </c>
      <c r="Q90" s="29">
        <f>_xlfn.XLOOKUP($A90,'RB Proj'!A:A,'RB Proj'!K:K,0,0)</f>
        <v>237</v>
      </c>
      <c r="R90" s="9">
        <f>O90-Q90</f>
        <v>-37.699999999999989</v>
      </c>
      <c r="AH90" s="2"/>
    </row>
    <row r="91" spans="1:34" x14ac:dyDescent="0.2">
      <c r="A91" t="s">
        <v>277</v>
      </c>
      <c r="B91" t="s">
        <v>51</v>
      </c>
      <c r="C91" t="s">
        <v>137</v>
      </c>
      <c r="D91">
        <v>25</v>
      </c>
      <c r="E91">
        <v>16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Q91" s="29">
        <f>_xlfn.XLOOKUP($A91,'RB Proj'!A:A,'RB Proj'!K:K,0,0)</f>
        <v>37.700000000000003</v>
      </c>
      <c r="R91" s="9">
        <f>O91-Q91</f>
        <v>-37.700000000000003</v>
      </c>
      <c r="AH91" s="2"/>
    </row>
    <row r="92" spans="1:34" x14ac:dyDescent="0.2">
      <c r="A92" t="s">
        <v>186</v>
      </c>
      <c r="B92" t="s">
        <v>51</v>
      </c>
      <c r="C92" t="s">
        <v>137</v>
      </c>
      <c r="D92">
        <v>22</v>
      </c>
      <c r="E92">
        <v>15</v>
      </c>
      <c r="F92">
        <v>0</v>
      </c>
      <c r="G92">
        <v>81</v>
      </c>
      <c r="H92">
        <v>352</v>
      </c>
      <c r="I92">
        <v>2</v>
      </c>
      <c r="J92">
        <v>40</v>
      </c>
      <c r="K92">
        <v>34</v>
      </c>
      <c r="L92">
        <v>209</v>
      </c>
      <c r="M92">
        <v>0</v>
      </c>
      <c r="N92">
        <v>0</v>
      </c>
      <c r="O92">
        <v>102.1</v>
      </c>
      <c r="Q92" s="29">
        <f>_xlfn.XLOOKUP($A92,'RB Proj'!A:A,'RB Proj'!K:K,0,0)</f>
        <v>141.4</v>
      </c>
      <c r="R92" s="9">
        <f>O92-Q92</f>
        <v>-39.300000000000011</v>
      </c>
      <c r="AH92" s="2"/>
    </row>
    <row r="93" spans="1:34" x14ac:dyDescent="0.2">
      <c r="A93" t="s">
        <v>200</v>
      </c>
      <c r="B93" t="s">
        <v>65</v>
      </c>
      <c r="C93" t="s">
        <v>137</v>
      </c>
      <c r="D93">
        <v>23</v>
      </c>
      <c r="E93">
        <v>12</v>
      </c>
      <c r="F93">
        <v>0</v>
      </c>
      <c r="G93">
        <v>44</v>
      </c>
      <c r="H93">
        <v>179</v>
      </c>
      <c r="I93">
        <v>0</v>
      </c>
      <c r="J93">
        <v>15</v>
      </c>
      <c r="K93">
        <v>14</v>
      </c>
      <c r="L93">
        <v>156</v>
      </c>
      <c r="M93">
        <v>1</v>
      </c>
      <c r="N93">
        <v>0</v>
      </c>
      <c r="O93">
        <v>53.5</v>
      </c>
      <c r="Q93" s="29">
        <f>_xlfn.XLOOKUP($A93,'RB Proj'!A:A,'RB Proj'!K:K,0,0)</f>
        <v>93.9</v>
      </c>
      <c r="R93" s="9">
        <f>O93-Q93</f>
        <v>-40.400000000000006</v>
      </c>
      <c r="AH93" s="2"/>
    </row>
    <row r="94" spans="1:34" x14ac:dyDescent="0.2">
      <c r="A94" t="s">
        <v>236</v>
      </c>
      <c r="B94" t="s">
        <v>72</v>
      </c>
      <c r="C94" t="s">
        <v>137</v>
      </c>
      <c r="D94">
        <v>21</v>
      </c>
      <c r="E94">
        <v>6</v>
      </c>
      <c r="F94">
        <v>0</v>
      </c>
      <c r="G94">
        <v>22</v>
      </c>
      <c r="H94">
        <v>70</v>
      </c>
      <c r="I94">
        <v>0</v>
      </c>
      <c r="J94">
        <v>11</v>
      </c>
      <c r="K94">
        <v>7</v>
      </c>
      <c r="L94">
        <v>43</v>
      </c>
      <c r="M94">
        <v>0</v>
      </c>
      <c r="N94">
        <v>1</v>
      </c>
      <c r="O94">
        <v>16.3</v>
      </c>
      <c r="Q94" s="29">
        <f>_xlfn.XLOOKUP($A94,'RB Proj'!A:A,'RB Proj'!K:K,0,0)</f>
        <v>57.1</v>
      </c>
      <c r="R94" s="9">
        <f>O94-Q94</f>
        <v>-40.799999999999997</v>
      </c>
      <c r="AH94" s="2"/>
    </row>
    <row r="95" spans="1:34" x14ac:dyDescent="0.2">
      <c r="A95" t="s">
        <v>265</v>
      </c>
      <c r="B95" t="s">
        <v>74</v>
      </c>
      <c r="C95" t="s">
        <v>137</v>
      </c>
      <c r="D95">
        <v>24</v>
      </c>
      <c r="E95">
        <v>3</v>
      </c>
      <c r="F95">
        <v>0</v>
      </c>
      <c r="G95">
        <v>0</v>
      </c>
      <c r="H95">
        <v>0</v>
      </c>
      <c r="I95">
        <v>0</v>
      </c>
      <c r="J95">
        <v>2</v>
      </c>
      <c r="K95">
        <v>2</v>
      </c>
      <c r="L95">
        <v>11</v>
      </c>
      <c r="M95">
        <v>0</v>
      </c>
      <c r="N95">
        <v>0</v>
      </c>
      <c r="O95">
        <v>3.1</v>
      </c>
      <c r="Q95" s="29">
        <f>_xlfn.XLOOKUP($A95,'RB Proj'!A:A,'RB Proj'!K:K,0,0)</f>
        <v>44</v>
      </c>
      <c r="R95" s="9">
        <f>O95-Q95</f>
        <v>-40.9</v>
      </c>
      <c r="AH95" s="2"/>
    </row>
    <row r="96" spans="1:34" x14ac:dyDescent="0.2">
      <c r="A96" t="s">
        <v>254</v>
      </c>
      <c r="B96" t="s">
        <v>28</v>
      </c>
      <c r="C96" t="s">
        <v>137</v>
      </c>
      <c r="D96">
        <v>23</v>
      </c>
      <c r="E96">
        <v>1</v>
      </c>
      <c r="F96">
        <v>0</v>
      </c>
      <c r="G96">
        <v>6</v>
      </c>
      <c r="H96">
        <v>21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2.1</v>
      </c>
      <c r="Q96" s="29">
        <f>_xlfn.XLOOKUP($A96,'RB Proj'!A:A,'RB Proj'!K:K,0,0)</f>
        <v>44.2</v>
      </c>
      <c r="R96" s="9">
        <f>O96-Q96</f>
        <v>-42.1</v>
      </c>
      <c r="AH96" s="2"/>
    </row>
    <row r="97" spans="1:34" x14ac:dyDescent="0.2">
      <c r="A97" t="s">
        <v>227</v>
      </c>
      <c r="B97" t="s">
        <v>61</v>
      </c>
      <c r="C97" t="s">
        <v>137</v>
      </c>
      <c r="D97">
        <v>24</v>
      </c>
      <c r="E97">
        <v>12</v>
      </c>
      <c r="F97">
        <v>0</v>
      </c>
      <c r="G97">
        <v>14</v>
      </c>
      <c r="H97">
        <v>46</v>
      </c>
      <c r="I97">
        <v>0</v>
      </c>
      <c r="J97">
        <v>7</v>
      </c>
      <c r="K97">
        <v>6</v>
      </c>
      <c r="L97">
        <v>45</v>
      </c>
      <c r="M97">
        <v>0</v>
      </c>
      <c r="N97">
        <v>0</v>
      </c>
      <c r="O97">
        <v>17.100000000000001</v>
      </c>
      <c r="Q97" s="29">
        <f>_xlfn.XLOOKUP($A97,'RB Proj'!A:A,'RB Proj'!K:K,0,0)</f>
        <v>61.2</v>
      </c>
      <c r="R97" s="9">
        <f>O97-Q97</f>
        <v>-44.1</v>
      </c>
      <c r="AH97" s="2"/>
    </row>
    <row r="98" spans="1:34" x14ac:dyDescent="0.2">
      <c r="A98" t="s">
        <v>271</v>
      </c>
      <c r="B98" t="s">
        <v>78</v>
      </c>
      <c r="C98" t="s">
        <v>137</v>
      </c>
      <c r="D98">
        <v>23</v>
      </c>
      <c r="E98">
        <v>3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Q98" s="29">
        <f>_xlfn.XLOOKUP($A98,'RB Proj'!A:A,'RB Proj'!K:K,0,0)</f>
        <v>44.7</v>
      </c>
      <c r="R98" s="9">
        <f>O98-Q98</f>
        <v>-44.7</v>
      </c>
      <c r="AH98" s="2"/>
    </row>
    <row r="99" spans="1:34" x14ac:dyDescent="0.2">
      <c r="A99" t="s">
        <v>273</v>
      </c>
      <c r="B99" t="s">
        <v>22</v>
      </c>
      <c r="C99" t="s">
        <v>137</v>
      </c>
      <c r="D99">
        <v>25</v>
      </c>
      <c r="E99">
        <v>3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Q99" s="29">
        <f>_xlfn.XLOOKUP($A99,'RB Proj'!A:A,'RB Proj'!K:K,0,0)</f>
        <v>46.2</v>
      </c>
      <c r="R99" s="9">
        <f>O99-Q99</f>
        <v>-46.2</v>
      </c>
      <c r="AH99" s="2"/>
    </row>
    <row r="100" spans="1:34" x14ac:dyDescent="0.2">
      <c r="A100" t="s">
        <v>205</v>
      </c>
      <c r="B100" t="s">
        <v>82</v>
      </c>
      <c r="C100" t="s">
        <v>137</v>
      </c>
      <c r="D100">
        <v>28</v>
      </c>
      <c r="E100">
        <v>17</v>
      </c>
      <c r="F100">
        <v>4</v>
      </c>
      <c r="G100">
        <v>55</v>
      </c>
      <c r="H100">
        <v>151</v>
      </c>
      <c r="I100">
        <v>1</v>
      </c>
      <c r="J100">
        <v>21</v>
      </c>
      <c r="K100">
        <v>17</v>
      </c>
      <c r="L100">
        <v>88</v>
      </c>
      <c r="M100">
        <v>0</v>
      </c>
      <c r="N100">
        <v>0</v>
      </c>
      <c r="O100">
        <v>46.9</v>
      </c>
      <c r="Q100" s="29">
        <f>_xlfn.XLOOKUP($A100,'RB Proj'!A:A,'RB Proj'!K:K,0,0)</f>
        <v>93.9</v>
      </c>
      <c r="R100" s="9">
        <f>O100-Q100</f>
        <v>-47.000000000000007</v>
      </c>
      <c r="AH100" s="2"/>
    </row>
    <row r="101" spans="1:34" x14ac:dyDescent="0.2">
      <c r="A101" t="s">
        <v>178</v>
      </c>
      <c r="B101" t="s">
        <v>63</v>
      </c>
      <c r="C101" t="s">
        <v>137</v>
      </c>
      <c r="D101">
        <v>25</v>
      </c>
      <c r="E101">
        <v>17</v>
      </c>
      <c r="F101">
        <v>4</v>
      </c>
      <c r="G101">
        <v>102</v>
      </c>
      <c r="H101">
        <v>461</v>
      </c>
      <c r="I101">
        <v>3</v>
      </c>
      <c r="J101">
        <v>25</v>
      </c>
      <c r="K101">
        <v>21</v>
      </c>
      <c r="L101">
        <v>159</v>
      </c>
      <c r="M101">
        <v>0</v>
      </c>
      <c r="N101">
        <v>0</v>
      </c>
      <c r="O101">
        <v>101</v>
      </c>
      <c r="Q101" s="29">
        <f>_xlfn.XLOOKUP($A101,'RB Proj'!A:A,'RB Proj'!K:K,0,0)</f>
        <v>150.69999999999999</v>
      </c>
      <c r="R101" s="9">
        <f>O101-Q101</f>
        <v>-49.699999999999989</v>
      </c>
      <c r="AH101" s="2"/>
    </row>
    <row r="102" spans="1:34" x14ac:dyDescent="0.2">
      <c r="A102" t="s">
        <v>281</v>
      </c>
      <c r="B102" t="s">
        <v>53</v>
      </c>
      <c r="C102" t="s">
        <v>137</v>
      </c>
      <c r="D102">
        <v>23</v>
      </c>
      <c r="E102">
        <v>3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Q102" s="29">
        <f>_xlfn.XLOOKUP($A102,'RB Proj'!A:A,'RB Proj'!K:K,0,0)</f>
        <v>50.3</v>
      </c>
      <c r="R102" s="9">
        <f>O102-Q102</f>
        <v>-50.3</v>
      </c>
      <c r="AH102" s="2"/>
    </row>
    <row r="103" spans="1:34" x14ac:dyDescent="0.2">
      <c r="A103" t="s">
        <v>168</v>
      </c>
      <c r="B103" t="s">
        <v>76</v>
      </c>
      <c r="C103" t="s">
        <v>137</v>
      </c>
      <c r="D103">
        <v>28</v>
      </c>
      <c r="E103">
        <v>17</v>
      </c>
      <c r="F103">
        <v>5</v>
      </c>
      <c r="G103">
        <v>184</v>
      </c>
      <c r="H103">
        <v>642</v>
      </c>
      <c r="I103">
        <v>3</v>
      </c>
      <c r="J103">
        <v>65</v>
      </c>
      <c r="K103">
        <v>51</v>
      </c>
      <c r="L103">
        <v>313</v>
      </c>
      <c r="M103">
        <v>2</v>
      </c>
      <c r="N103">
        <v>1</v>
      </c>
      <c r="O103">
        <v>174.5</v>
      </c>
      <c r="Q103" s="29">
        <f>_xlfn.XLOOKUP($A103,'RB Proj'!A:A,'RB Proj'!K:K,0,0)</f>
        <v>224.8</v>
      </c>
      <c r="R103" s="9">
        <f>O103-Q103</f>
        <v>-50.300000000000011</v>
      </c>
      <c r="AH103" s="2"/>
    </row>
    <row r="104" spans="1:34" x14ac:dyDescent="0.2">
      <c r="A104" t="s">
        <v>136</v>
      </c>
      <c r="B104" t="s">
        <v>28</v>
      </c>
      <c r="C104" t="s">
        <v>137</v>
      </c>
      <c r="D104">
        <v>27</v>
      </c>
      <c r="E104">
        <v>16</v>
      </c>
      <c r="F104">
        <v>16</v>
      </c>
      <c r="G104">
        <v>272</v>
      </c>
      <c r="H104">
        <v>1459</v>
      </c>
      <c r="I104">
        <v>14</v>
      </c>
      <c r="J104">
        <v>83</v>
      </c>
      <c r="K104">
        <v>67</v>
      </c>
      <c r="L104">
        <v>564</v>
      </c>
      <c r="M104">
        <v>7</v>
      </c>
      <c r="N104">
        <v>2</v>
      </c>
      <c r="O104">
        <v>391.3</v>
      </c>
      <c r="Q104" s="29">
        <f>_xlfn.XLOOKUP($A104,'RB Proj'!A:A,'RB Proj'!K:K,0,0)</f>
        <v>443.1</v>
      </c>
      <c r="R104" s="9">
        <f>O104-Q104</f>
        <v>-51.800000000000011</v>
      </c>
      <c r="AH104" s="2"/>
    </row>
    <row r="105" spans="1:34" x14ac:dyDescent="0.2">
      <c r="A105" t="s">
        <v>258</v>
      </c>
      <c r="B105" t="s">
        <v>30</v>
      </c>
      <c r="C105" t="s">
        <v>137</v>
      </c>
      <c r="D105">
        <v>22</v>
      </c>
      <c r="E105">
        <v>2</v>
      </c>
      <c r="F105">
        <v>0</v>
      </c>
      <c r="G105">
        <v>3</v>
      </c>
      <c r="H105">
        <v>13</v>
      </c>
      <c r="I105">
        <v>0</v>
      </c>
      <c r="J105">
        <v>1</v>
      </c>
      <c r="K105">
        <v>1</v>
      </c>
      <c r="L105">
        <v>8</v>
      </c>
      <c r="M105">
        <v>0</v>
      </c>
      <c r="N105">
        <v>0</v>
      </c>
      <c r="O105">
        <v>3.1</v>
      </c>
      <c r="Q105" s="29">
        <f>_xlfn.XLOOKUP($A105,'RB Proj'!A:A,'RB Proj'!K:K,0,0)</f>
        <v>56.9</v>
      </c>
      <c r="R105" s="9">
        <f>O105-Q105</f>
        <v>-53.8</v>
      </c>
      <c r="AH105" s="2"/>
    </row>
    <row r="106" spans="1:34" x14ac:dyDescent="0.2">
      <c r="A106" t="s">
        <v>242</v>
      </c>
      <c r="B106" t="s">
        <v>82</v>
      </c>
      <c r="C106" t="s">
        <v>137</v>
      </c>
      <c r="D106">
        <v>24</v>
      </c>
      <c r="E106">
        <v>13</v>
      </c>
      <c r="F106">
        <v>0</v>
      </c>
      <c r="G106">
        <v>17</v>
      </c>
      <c r="H106">
        <v>48</v>
      </c>
      <c r="I106">
        <v>0</v>
      </c>
      <c r="J106">
        <v>7</v>
      </c>
      <c r="K106">
        <v>6</v>
      </c>
      <c r="L106">
        <v>22</v>
      </c>
      <c r="M106">
        <v>0</v>
      </c>
      <c r="N106">
        <v>0</v>
      </c>
      <c r="O106">
        <v>13</v>
      </c>
      <c r="Q106" s="29">
        <f>_xlfn.XLOOKUP($A106,'RB Proj'!A:A,'RB Proj'!K:K,0,0)</f>
        <v>67.900000000000006</v>
      </c>
      <c r="R106" s="9">
        <f>O106-Q106</f>
        <v>-54.900000000000006</v>
      </c>
      <c r="AH106" s="2"/>
    </row>
    <row r="107" spans="1:34" x14ac:dyDescent="0.2">
      <c r="A107" t="s">
        <v>262</v>
      </c>
      <c r="B107" t="s">
        <v>65</v>
      </c>
      <c r="C107" t="s">
        <v>137</v>
      </c>
      <c r="D107">
        <v>26</v>
      </c>
      <c r="E107">
        <v>8</v>
      </c>
      <c r="F107">
        <v>0</v>
      </c>
      <c r="G107">
        <v>2</v>
      </c>
      <c r="H107">
        <v>12</v>
      </c>
      <c r="I107">
        <v>0</v>
      </c>
      <c r="J107">
        <v>1</v>
      </c>
      <c r="K107">
        <v>1</v>
      </c>
      <c r="L107">
        <v>-1</v>
      </c>
      <c r="M107">
        <v>0</v>
      </c>
      <c r="N107">
        <v>0</v>
      </c>
      <c r="O107">
        <v>2.1</v>
      </c>
      <c r="Q107" s="29">
        <f>_xlfn.XLOOKUP($A107,'RB Proj'!A:A,'RB Proj'!K:K,0,0)</f>
        <v>57.5</v>
      </c>
      <c r="R107" s="9">
        <f>O107-Q107</f>
        <v>-55.4</v>
      </c>
      <c r="AH107" s="2"/>
    </row>
    <row r="108" spans="1:34" x14ac:dyDescent="0.2">
      <c r="A108" t="s">
        <v>191</v>
      </c>
      <c r="B108" t="s">
        <v>31</v>
      </c>
      <c r="C108" t="s">
        <v>137</v>
      </c>
      <c r="D108">
        <v>31</v>
      </c>
      <c r="E108">
        <v>12</v>
      </c>
      <c r="F108">
        <v>0</v>
      </c>
      <c r="G108">
        <v>21</v>
      </c>
      <c r="H108">
        <v>60</v>
      </c>
      <c r="I108">
        <v>1</v>
      </c>
      <c r="J108">
        <v>32</v>
      </c>
      <c r="K108">
        <v>25</v>
      </c>
      <c r="L108">
        <v>192</v>
      </c>
      <c r="M108">
        <v>4</v>
      </c>
      <c r="N108">
        <v>0</v>
      </c>
      <c r="O108">
        <v>84.4</v>
      </c>
      <c r="Q108" s="29">
        <f>_xlfn.XLOOKUP($A108,'RB Proj'!A:A,'RB Proj'!K:K,0,0)</f>
        <v>139.80000000000001</v>
      </c>
      <c r="R108" s="9">
        <f>O108-Q108</f>
        <v>-55.400000000000006</v>
      </c>
      <c r="AH108" s="2"/>
    </row>
    <row r="109" spans="1:34" x14ac:dyDescent="0.2">
      <c r="A109" t="s">
        <v>194</v>
      </c>
      <c r="B109" t="s">
        <v>31</v>
      </c>
      <c r="C109" t="s">
        <v>137</v>
      </c>
      <c r="D109">
        <v>24</v>
      </c>
      <c r="E109">
        <v>15</v>
      </c>
      <c r="F109">
        <v>3</v>
      </c>
      <c r="G109">
        <v>70</v>
      </c>
      <c r="H109">
        <v>223</v>
      </c>
      <c r="I109">
        <v>1</v>
      </c>
      <c r="J109">
        <v>22</v>
      </c>
      <c r="K109">
        <v>17</v>
      </c>
      <c r="L109">
        <v>188</v>
      </c>
      <c r="M109">
        <v>1</v>
      </c>
      <c r="N109">
        <v>0</v>
      </c>
      <c r="O109">
        <v>70.099999999999994</v>
      </c>
      <c r="Q109" s="29">
        <f>_xlfn.XLOOKUP($A109,'RB Proj'!A:A,'RB Proj'!K:K,0,0)</f>
        <v>127.6</v>
      </c>
      <c r="R109" s="9">
        <f>O109-Q109</f>
        <v>-57.5</v>
      </c>
      <c r="AH109" s="2"/>
    </row>
    <row r="110" spans="1:34" x14ac:dyDescent="0.2">
      <c r="A110" t="s">
        <v>276</v>
      </c>
      <c r="B110" t="s">
        <v>55</v>
      </c>
      <c r="C110" t="s">
        <v>137</v>
      </c>
      <c r="D110">
        <v>27</v>
      </c>
      <c r="E110">
        <v>5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0</v>
      </c>
      <c r="O110">
        <v>0</v>
      </c>
      <c r="Q110" s="29">
        <f>_xlfn.XLOOKUP($A110,'RB Proj'!A:A,'RB Proj'!K:K,0,0)</f>
        <v>67.8</v>
      </c>
      <c r="R110" s="9">
        <f>O110-Q110</f>
        <v>-67.8</v>
      </c>
      <c r="AH110" s="2"/>
    </row>
    <row r="111" spans="1:34" x14ac:dyDescent="0.2">
      <c r="A111" t="s">
        <v>247</v>
      </c>
      <c r="B111" t="s">
        <v>35</v>
      </c>
      <c r="C111" t="s">
        <v>137</v>
      </c>
      <c r="D111">
        <v>26</v>
      </c>
      <c r="E111">
        <v>6</v>
      </c>
      <c r="F111">
        <v>0</v>
      </c>
      <c r="G111">
        <v>24</v>
      </c>
      <c r="H111">
        <v>42</v>
      </c>
      <c r="I111">
        <v>0</v>
      </c>
      <c r="J111">
        <v>5</v>
      </c>
      <c r="K111">
        <v>2</v>
      </c>
      <c r="L111">
        <v>2</v>
      </c>
      <c r="M111">
        <v>0</v>
      </c>
      <c r="N111">
        <v>0</v>
      </c>
      <c r="O111">
        <v>6.4</v>
      </c>
      <c r="Q111" s="29">
        <f>_xlfn.XLOOKUP($A111,'RB Proj'!A:A,'RB Proj'!K:K,0,0)</f>
        <v>75.099999999999994</v>
      </c>
      <c r="R111" s="9">
        <f>O111-Q111</f>
        <v>-68.699999999999989</v>
      </c>
      <c r="AH111" s="2"/>
    </row>
    <row r="112" spans="1:34" x14ac:dyDescent="0.2">
      <c r="A112" t="s">
        <v>274</v>
      </c>
      <c r="B112" t="s">
        <v>55</v>
      </c>
      <c r="C112" t="s">
        <v>137</v>
      </c>
      <c r="D112">
        <v>26</v>
      </c>
      <c r="E112">
        <v>3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Q112" s="29">
        <f>_xlfn.XLOOKUP($A112,'RB Proj'!A:A,'RB Proj'!K:K,0,0)</f>
        <v>72.7</v>
      </c>
      <c r="R112" s="9">
        <f>O112-Q112</f>
        <v>-72.7</v>
      </c>
      <c r="AH112" s="2"/>
    </row>
    <row r="113" spans="1:42" x14ac:dyDescent="0.2">
      <c r="A113" t="s">
        <v>159</v>
      </c>
      <c r="B113" t="s">
        <v>47</v>
      </c>
      <c r="C113" t="s">
        <v>137</v>
      </c>
      <c r="D113">
        <v>28</v>
      </c>
      <c r="E113">
        <v>13</v>
      </c>
      <c r="F113">
        <v>12</v>
      </c>
      <c r="G113">
        <v>180</v>
      </c>
      <c r="H113">
        <v>694</v>
      </c>
      <c r="I113">
        <v>5</v>
      </c>
      <c r="J113">
        <v>86</v>
      </c>
      <c r="K113">
        <v>75</v>
      </c>
      <c r="L113">
        <v>466</v>
      </c>
      <c r="M113">
        <v>1</v>
      </c>
      <c r="N113">
        <v>0</v>
      </c>
      <c r="O113">
        <v>233</v>
      </c>
      <c r="Q113" s="29">
        <f>_xlfn.XLOOKUP($A113,'RB Proj'!A:A,'RB Proj'!K:K,0,0)</f>
        <v>305.89999999999998</v>
      </c>
      <c r="R113" s="9">
        <f>O113-Q113</f>
        <v>-72.899999999999977</v>
      </c>
      <c r="AH113" s="2"/>
      <c r="AO113" t="e">
        <f>_xlfn.TEXTBEFORE(AR103," ")</f>
        <v>#N/A</v>
      </c>
      <c r="AP113" t="e" cm="1">
        <f t="array" ref="AP113">_xlfn.TEXTSPLIT(_xlfn.TEXTAFTER(AR103," ")," ")</f>
        <v>#N/A</v>
      </c>
    </row>
    <row r="114" spans="1:42" x14ac:dyDescent="0.2">
      <c r="A114" t="s">
        <v>146</v>
      </c>
      <c r="B114" t="s">
        <v>17</v>
      </c>
      <c r="C114" t="s">
        <v>137</v>
      </c>
      <c r="D114">
        <v>24</v>
      </c>
      <c r="E114">
        <v>17</v>
      </c>
      <c r="F114">
        <v>13</v>
      </c>
      <c r="G114">
        <v>237</v>
      </c>
      <c r="H114">
        <v>1122</v>
      </c>
      <c r="I114">
        <v>2</v>
      </c>
      <c r="J114">
        <v>54</v>
      </c>
      <c r="K114">
        <v>44</v>
      </c>
      <c r="L114">
        <v>445</v>
      </c>
      <c r="M114">
        <v>4</v>
      </c>
      <c r="N114">
        <v>2</v>
      </c>
      <c r="O114">
        <v>232.7</v>
      </c>
      <c r="Q114" s="29">
        <f>_xlfn.XLOOKUP($A114,'RB Proj'!A:A,'RB Proj'!K:K,0,0)</f>
        <v>306.2</v>
      </c>
      <c r="R114" s="9">
        <f>O114-Q114</f>
        <v>-73.5</v>
      </c>
      <c r="AH114" s="2"/>
    </row>
    <row r="115" spans="1:42" x14ac:dyDescent="0.2">
      <c r="A115" t="s">
        <v>223</v>
      </c>
      <c r="B115" t="s">
        <v>49</v>
      </c>
      <c r="C115" t="s">
        <v>137</v>
      </c>
      <c r="D115">
        <v>22</v>
      </c>
      <c r="E115">
        <v>9</v>
      </c>
      <c r="F115">
        <v>0</v>
      </c>
      <c r="G115">
        <v>37</v>
      </c>
      <c r="H115">
        <v>96</v>
      </c>
      <c r="I115">
        <v>0</v>
      </c>
      <c r="J115">
        <v>6</v>
      </c>
      <c r="K115">
        <v>6</v>
      </c>
      <c r="L115">
        <v>34</v>
      </c>
      <c r="M115">
        <v>0</v>
      </c>
      <c r="N115">
        <v>0</v>
      </c>
      <c r="O115">
        <v>19</v>
      </c>
      <c r="Q115" s="29">
        <f>_xlfn.XLOOKUP($A115,'RB Proj'!A:A,'RB Proj'!K:K,0,0)</f>
        <v>95.6</v>
      </c>
      <c r="R115" s="9">
        <f>O115-Q115</f>
        <v>-76.599999999999994</v>
      </c>
      <c r="AH115" s="2"/>
    </row>
    <row r="116" spans="1:42" x14ac:dyDescent="0.2">
      <c r="A116" t="s">
        <v>187</v>
      </c>
      <c r="B116" t="s">
        <v>20</v>
      </c>
      <c r="C116" t="s">
        <v>137</v>
      </c>
      <c r="D116">
        <v>24</v>
      </c>
      <c r="E116">
        <v>16</v>
      </c>
      <c r="F116">
        <v>2</v>
      </c>
      <c r="G116">
        <v>84</v>
      </c>
      <c r="H116">
        <v>364</v>
      </c>
      <c r="I116">
        <v>2</v>
      </c>
      <c r="J116">
        <v>37</v>
      </c>
      <c r="K116">
        <v>30</v>
      </c>
      <c r="L116">
        <v>183</v>
      </c>
      <c r="M116">
        <v>0</v>
      </c>
      <c r="N116">
        <v>1</v>
      </c>
      <c r="O116">
        <v>97.4</v>
      </c>
      <c r="Q116" s="29">
        <f>_xlfn.XLOOKUP($A116,'RB Proj'!A:A,'RB Proj'!K:K,0,0)</f>
        <v>175.2</v>
      </c>
      <c r="R116" s="9">
        <f>O116-Q116</f>
        <v>-77.799999999999983</v>
      </c>
      <c r="AH116" s="2"/>
    </row>
    <row r="117" spans="1:42" x14ac:dyDescent="0.2">
      <c r="A117" t="s">
        <v>240</v>
      </c>
      <c r="B117" t="s">
        <v>65</v>
      </c>
      <c r="C117" t="s">
        <v>137</v>
      </c>
      <c r="D117">
        <v>26</v>
      </c>
      <c r="E117">
        <v>17</v>
      </c>
      <c r="F117">
        <v>0</v>
      </c>
      <c r="G117">
        <v>15</v>
      </c>
      <c r="H117">
        <v>69</v>
      </c>
      <c r="I117">
        <v>0</v>
      </c>
      <c r="J117">
        <v>9</v>
      </c>
      <c r="K117">
        <v>7</v>
      </c>
      <c r="L117">
        <v>10</v>
      </c>
      <c r="M117">
        <v>0</v>
      </c>
      <c r="N117">
        <v>0</v>
      </c>
      <c r="O117">
        <v>14.9</v>
      </c>
      <c r="Q117" s="29">
        <f>_xlfn.XLOOKUP($A117,'RB Proj'!A:A,'RB Proj'!K:K,0,0)</f>
        <v>93</v>
      </c>
      <c r="R117" s="9">
        <f>O117-Q117</f>
        <v>-78.099999999999994</v>
      </c>
      <c r="AH117" s="2"/>
    </row>
    <row r="118" spans="1:42" x14ac:dyDescent="0.2">
      <c r="A118" t="s">
        <v>209</v>
      </c>
      <c r="B118" t="s">
        <v>35</v>
      </c>
      <c r="C118" t="s">
        <v>137</v>
      </c>
      <c r="D118">
        <v>27</v>
      </c>
      <c r="E118">
        <v>13</v>
      </c>
      <c r="F118">
        <v>0</v>
      </c>
      <c r="G118">
        <v>49</v>
      </c>
      <c r="H118">
        <v>176</v>
      </c>
      <c r="I118">
        <v>0</v>
      </c>
      <c r="J118">
        <v>17</v>
      </c>
      <c r="K118">
        <v>14</v>
      </c>
      <c r="L118">
        <v>81</v>
      </c>
      <c r="M118">
        <v>0</v>
      </c>
      <c r="N118">
        <v>0</v>
      </c>
      <c r="O118">
        <v>39.700000000000003</v>
      </c>
      <c r="Q118" s="29">
        <f>_xlfn.XLOOKUP($A118,'RB Proj'!A:A,'RB Proj'!K:K,0,0)</f>
        <v>119.4</v>
      </c>
      <c r="R118" s="9">
        <f>O118-Q118</f>
        <v>-79.7</v>
      </c>
      <c r="AH118" s="2"/>
    </row>
    <row r="119" spans="1:42" x14ac:dyDescent="0.2">
      <c r="A119" t="s">
        <v>143</v>
      </c>
      <c r="B119" t="s">
        <v>35</v>
      </c>
      <c r="C119" t="s">
        <v>137</v>
      </c>
      <c r="D119">
        <v>24</v>
      </c>
      <c r="E119">
        <v>17</v>
      </c>
      <c r="F119">
        <v>17</v>
      </c>
      <c r="G119">
        <v>272</v>
      </c>
      <c r="H119">
        <v>990</v>
      </c>
      <c r="I119">
        <v>6</v>
      </c>
      <c r="J119">
        <v>70</v>
      </c>
      <c r="K119">
        <v>64</v>
      </c>
      <c r="L119">
        <v>549</v>
      </c>
      <c r="M119">
        <v>3</v>
      </c>
      <c r="N119">
        <v>2</v>
      </c>
      <c r="O119">
        <v>267.89999999999998</v>
      </c>
      <c r="Q119" s="29">
        <f>_xlfn.XLOOKUP($A119,'RB Proj'!A:A,'RB Proj'!K:K,0,0)</f>
        <v>350.3</v>
      </c>
      <c r="R119" s="9">
        <f>O119-Q119</f>
        <v>-82.400000000000034</v>
      </c>
      <c r="AH119" s="2"/>
    </row>
    <row r="120" spans="1:42" x14ac:dyDescent="0.2">
      <c r="A120" t="s">
        <v>256</v>
      </c>
      <c r="B120" t="s">
        <v>45</v>
      </c>
      <c r="C120" t="s">
        <v>137</v>
      </c>
      <c r="D120">
        <v>22</v>
      </c>
      <c r="E120">
        <v>10</v>
      </c>
      <c r="F120">
        <v>0</v>
      </c>
      <c r="G120">
        <v>9</v>
      </c>
      <c r="H120">
        <v>19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1.9</v>
      </c>
      <c r="Q120" s="29">
        <f>_xlfn.XLOOKUP($A120,'RB Proj'!A:A,'RB Proj'!K:K,0,0)</f>
        <v>86</v>
      </c>
      <c r="R120" s="9">
        <f>O120-Q120</f>
        <v>-84.1</v>
      </c>
      <c r="AG120" s="21"/>
      <c r="AH120" s="22"/>
      <c r="AI120" s="21"/>
      <c r="AJ120" s="21"/>
      <c r="AK120" s="21"/>
    </row>
    <row r="121" spans="1:42" x14ac:dyDescent="0.2">
      <c r="A121" t="s">
        <v>207</v>
      </c>
      <c r="B121" t="s">
        <v>59</v>
      </c>
      <c r="C121" t="s">
        <v>137</v>
      </c>
      <c r="D121">
        <v>32</v>
      </c>
      <c r="E121">
        <v>14</v>
      </c>
      <c r="F121">
        <v>0</v>
      </c>
      <c r="G121">
        <v>50</v>
      </c>
      <c r="H121">
        <v>181</v>
      </c>
      <c r="I121">
        <v>0</v>
      </c>
      <c r="J121">
        <v>12</v>
      </c>
      <c r="K121">
        <v>9</v>
      </c>
      <c r="L121">
        <v>38</v>
      </c>
      <c r="M121">
        <v>1</v>
      </c>
      <c r="N121">
        <v>0</v>
      </c>
      <c r="O121">
        <v>36.9</v>
      </c>
      <c r="Q121" s="29">
        <f>_xlfn.XLOOKUP($A121,'RB Proj'!A:A,'RB Proj'!K:K,0,0)</f>
        <v>126.8</v>
      </c>
      <c r="R121" s="9">
        <f>O121-Q121</f>
        <v>-89.9</v>
      </c>
      <c r="AG121" s="21"/>
      <c r="AH121" s="22"/>
      <c r="AI121" s="21"/>
      <c r="AJ121" s="21"/>
      <c r="AK121" s="21"/>
    </row>
    <row r="122" spans="1:42" x14ac:dyDescent="0.2">
      <c r="A122" t="s">
        <v>145</v>
      </c>
      <c r="B122" t="s">
        <v>30</v>
      </c>
      <c r="C122" t="s">
        <v>137</v>
      </c>
      <c r="D122">
        <v>21</v>
      </c>
      <c r="E122">
        <v>15</v>
      </c>
      <c r="F122">
        <v>3</v>
      </c>
      <c r="G122">
        <v>182</v>
      </c>
      <c r="H122">
        <v>945</v>
      </c>
      <c r="I122">
        <v>10</v>
      </c>
      <c r="J122">
        <v>71</v>
      </c>
      <c r="K122">
        <v>52</v>
      </c>
      <c r="L122">
        <v>316</v>
      </c>
      <c r="M122">
        <v>1</v>
      </c>
      <c r="N122">
        <v>1</v>
      </c>
      <c r="O122">
        <v>242.1</v>
      </c>
      <c r="Q122" s="29">
        <f>_xlfn.XLOOKUP($A122,'RB Proj'!A:A,'RB Proj'!K:K,0,0)</f>
        <v>333.1</v>
      </c>
      <c r="R122" s="9">
        <f>O122-Q122</f>
        <v>-91.000000000000028</v>
      </c>
      <c r="AG122" s="21"/>
      <c r="AH122" s="22"/>
      <c r="AI122" s="21"/>
      <c r="AJ122" s="21"/>
      <c r="AK122" s="21"/>
      <c r="AO122" t="e">
        <f>_xlfn.TEXTBEFORE(AR113," ")</f>
        <v>#N/A</v>
      </c>
      <c r="AP122" t="e" cm="1">
        <f t="array" ref="AP122">_xlfn.TEXTSPLIT(_xlfn.TEXTAFTER(AR113," ")," ")</f>
        <v>#N/A</v>
      </c>
    </row>
    <row r="123" spans="1:42" x14ac:dyDescent="0.2">
      <c r="A123" t="s">
        <v>193</v>
      </c>
      <c r="B123" t="s">
        <v>49</v>
      </c>
      <c r="C123" t="s">
        <v>137</v>
      </c>
      <c r="D123">
        <v>26</v>
      </c>
      <c r="E123">
        <v>17</v>
      </c>
      <c r="F123">
        <v>3</v>
      </c>
      <c r="G123">
        <v>107</v>
      </c>
      <c r="H123">
        <v>405</v>
      </c>
      <c r="I123">
        <v>2</v>
      </c>
      <c r="J123">
        <v>12</v>
      </c>
      <c r="K123">
        <v>8</v>
      </c>
      <c r="L123">
        <v>32</v>
      </c>
      <c r="M123">
        <v>0</v>
      </c>
      <c r="N123">
        <v>1</v>
      </c>
      <c r="O123">
        <v>61.7</v>
      </c>
      <c r="Q123" s="29">
        <f>_xlfn.XLOOKUP($A123,'RB Proj'!A:A,'RB Proj'!K:K,0,0)</f>
        <v>155.5</v>
      </c>
      <c r="R123" s="9">
        <f>O123-Q123</f>
        <v>-93.8</v>
      </c>
      <c r="AG123" s="21"/>
      <c r="AH123" s="22"/>
      <c r="AI123" s="21"/>
      <c r="AJ123" s="21"/>
      <c r="AK123" s="21"/>
    </row>
    <row r="124" spans="1:42" x14ac:dyDescent="0.2">
      <c r="A124" t="s">
        <v>204</v>
      </c>
      <c r="B124" t="s">
        <v>47</v>
      </c>
      <c r="C124" t="s">
        <v>137</v>
      </c>
      <c r="D124">
        <v>21</v>
      </c>
      <c r="E124">
        <v>8</v>
      </c>
      <c r="F124">
        <v>0</v>
      </c>
      <c r="G124">
        <v>41</v>
      </c>
      <c r="H124">
        <v>156</v>
      </c>
      <c r="I124">
        <v>1</v>
      </c>
      <c r="J124">
        <v>11</v>
      </c>
      <c r="K124">
        <v>10</v>
      </c>
      <c r="L124">
        <v>117</v>
      </c>
      <c r="M124">
        <v>0</v>
      </c>
      <c r="N124">
        <v>0</v>
      </c>
      <c r="O124">
        <v>43.3</v>
      </c>
      <c r="Q124" s="29">
        <f>_xlfn.XLOOKUP($A124,'RB Proj'!A:A,'RB Proj'!K:K,0,0)</f>
        <v>141.4</v>
      </c>
      <c r="R124" s="9">
        <f>O124-Q124</f>
        <v>-98.100000000000009</v>
      </c>
      <c r="AG124" s="21"/>
      <c r="AH124" s="22"/>
      <c r="AI124" s="21"/>
      <c r="AJ124" s="21"/>
      <c r="AK124" s="21"/>
    </row>
    <row r="125" spans="1:42" x14ac:dyDescent="0.2">
      <c r="A125" t="s">
        <v>169</v>
      </c>
      <c r="B125" t="s">
        <v>59</v>
      </c>
      <c r="C125" t="s">
        <v>137</v>
      </c>
      <c r="D125">
        <v>23</v>
      </c>
      <c r="E125">
        <v>17</v>
      </c>
      <c r="F125">
        <v>3</v>
      </c>
      <c r="G125">
        <v>186</v>
      </c>
      <c r="H125">
        <v>683</v>
      </c>
      <c r="I125">
        <v>4</v>
      </c>
      <c r="J125">
        <v>23</v>
      </c>
      <c r="K125">
        <v>18</v>
      </c>
      <c r="L125">
        <v>193</v>
      </c>
      <c r="M125">
        <v>1</v>
      </c>
      <c r="N125">
        <v>0</v>
      </c>
      <c r="O125">
        <v>137.6</v>
      </c>
      <c r="Q125" s="29">
        <f>_xlfn.XLOOKUP($A125,'RB Proj'!A:A,'RB Proj'!K:K,0,0)</f>
        <v>240.1</v>
      </c>
      <c r="R125" s="9">
        <f>O125-Q125</f>
        <v>-102.5</v>
      </c>
      <c r="AG125" s="21"/>
      <c r="AH125" s="22"/>
      <c r="AI125" s="21"/>
      <c r="AJ125" s="21"/>
      <c r="AK125" s="21"/>
    </row>
    <row r="126" spans="1:42" x14ac:dyDescent="0.2">
      <c r="A126" t="s">
        <v>252</v>
      </c>
      <c r="B126" t="s">
        <v>35</v>
      </c>
      <c r="C126" t="s">
        <v>137</v>
      </c>
      <c r="D126">
        <v>22</v>
      </c>
      <c r="E126">
        <v>11</v>
      </c>
      <c r="F126">
        <v>0</v>
      </c>
      <c r="G126">
        <v>15</v>
      </c>
      <c r="H126">
        <v>23</v>
      </c>
      <c r="I126">
        <v>0</v>
      </c>
      <c r="J126">
        <v>2</v>
      </c>
      <c r="K126">
        <v>2</v>
      </c>
      <c r="L126">
        <v>9</v>
      </c>
      <c r="M126">
        <v>0</v>
      </c>
      <c r="N126">
        <v>0</v>
      </c>
      <c r="O126">
        <v>5.2</v>
      </c>
      <c r="Q126" s="29">
        <f>_xlfn.XLOOKUP($A126,'RB Proj'!A:A,'RB Proj'!K:K,0,0)</f>
        <v>108.4</v>
      </c>
      <c r="R126" s="9">
        <f>O126-Q126</f>
        <v>-103.2</v>
      </c>
      <c r="AG126" s="21"/>
      <c r="AH126" s="22"/>
      <c r="AI126" s="21"/>
      <c r="AJ126" s="21"/>
      <c r="AK126" s="21"/>
    </row>
    <row r="127" spans="1:42" x14ac:dyDescent="0.2">
      <c r="A127" t="s">
        <v>263</v>
      </c>
      <c r="B127" t="s">
        <v>57</v>
      </c>
      <c r="C127" t="s">
        <v>137</v>
      </c>
      <c r="D127">
        <v>23</v>
      </c>
      <c r="E127">
        <v>1</v>
      </c>
      <c r="F127">
        <v>0</v>
      </c>
      <c r="G127">
        <v>1</v>
      </c>
      <c r="H127">
        <v>1</v>
      </c>
      <c r="I127">
        <v>0</v>
      </c>
      <c r="J127">
        <v>1</v>
      </c>
      <c r="K127">
        <v>1</v>
      </c>
      <c r="L127">
        <v>6</v>
      </c>
      <c r="M127">
        <v>0</v>
      </c>
      <c r="N127">
        <v>0</v>
      </c>
      <c r="O127">
        <v>1.7</v>
      </c>
      <c r="Q127" s="29">
        <f>_xlfn.XLOOKUP($A127,'RB Proj'!A:A,'RB Proj'!K:K,0,0)</f>
        <v>105.8</v>
      </c>
      <c r="R127" s="9">
        <f>O127-Q127</f>
        <v>-104.1</v>
      </c>
      <c r="AG127" s="21"/>
      <c r="AH127" s="22"/>
      <c r="AI127" s="21"/>
      <c r="AJ127" s="21"/>
      <c r="AK127" s="21"/>
    </row>
    <row r="128" spans="1:42" x14ac:dyDescent="0.2">
      <c r="A128" t="s">
        <v>731</v>
      </c>
      <c r="B128" t="s">
        <v>39</v>
      </c>
      <c r="C128" t="s">
        <v>137</v>
      </c>
      <c r="D128">
        <v>24</v>
      </c>
      <c r="E128">
        <v>17</v>
      </c>
      <c r="F128">
        <v>17</v>
      </c>
      <c r="G128">
        <v>267</v>
      </c>
      <c r="H128">
        <v>1008</v>
      </c>
      <c r="I128">
        <v>11</v>
      </c>
      <c r="J128">
        <v>73</v>
      </c>
      <c r="K128">
        <v>58</v>
      </c>
      <c r="L128">
        <v>476</v>
      </c>
      <c r="M128">
        <v>1</v>
      </c>
      <c r="N128">
        <v>0</v>
      </c>
      <c r="O128">
        <v>282.39999999999998</v>
      </c>
      <c r="Q128" s="29">
        <f>_xlfn.XLOOKUP($A128,'RB Proj'!A:A,'RB Proj'!K:K,0,0)</f>
        <v>386.7</v>
      </c>
      <c r="R128" s="9">
        <f>O128-Q128</f>
        <v>-104.30000000000001</v>
      </c>
      <c r="AG128" s="21"/>
      <c r="AH128" s="22"/>
      <c r="AI128" s="21"/>
      <c r="AJ128" s="21"/>
      <c r="AK128" s="21"/>
    </row>
    <row r="129" spans="1:37" x14ac:dyDescent="0.2">
      <c r="A129" t="s">
        <v>183</v>
      </c>
      <c r="B129" t="s">
        <v>53</v>
      </c>
      <c r="C129" t="s">
        <v>137</v>
      </c>
      <c r="D129">
        <v>22</v>
      </c>
      <c r="E129">
        <v>16</v>
      </c>
      <c r="F129">
        <v>2</v>
      </c>
      <c r="G129">
        <v>108</v>
      </c>
      <c r="H129">
        <v>462</v>
      </c>
      <c r="I129">
        <v>1</v>
      </c>
      <c r="J129">
        <v>40</v>
      </c>
      <c r="K129">
        <v>33</v>
      </c>
      <c r="L129">
        <v>209</v>
      </c>
      <c r="M129">
        <v>0</v>
      </c>
      <c r="N129">
        <v>0</v>
      </c>
      <c r="O129">
        <v>106.1</v>
      </c>
      <c r="Q129" s="29">
        <f>_xlfn.XLOOKUP($A129,'RB Proj'!A:A,'RB Proj'!K:K,0,0)</f>
        <v>213.1</v>
      </c>
      <c r="R129" s="9">
        <f>O129-Q129</f>
        <v>-107</v>
      </c>
      <c r="AG129" s="21"/>
      <c r="AH129" s="22"/>
      <c r="AI129" s="21"/>
      <c r="AJ129" s="21"/>
      <c r="AK129" s="21"/>
    </row>
    <row r="130" spans="1:37" x14ac:dyDescent="0.2">
      <c r="A130" t="s">
        <v>179</v>
      </c>
      <c r="B130" t="s">
        <v>51</v>
      </c>
      <c r="C130" t="s">
        <v>137</v>
      </c>
      <c r="D130">
        <v>27</v>
      </c>
      <c r="E130">
        <v>9</v>
      </c>
      <c r="F130">
        <v>8</v>
      </c>
      <c r="G130">
        <v>109</v>
      </c>
      <c r="H130">
        <v>425</v>
      </c>
      <c r="I130">
        <v>4</v>
      </c>
      <c r="J130">
        <v>16</v>
      </c>
      <c r="K130">
        <v>11</v>
      </c>
      <c r="L130">
        <v>77</v>
      </c>
      <c r="M130">
        <v>1</v>
      </c>
      <c r="N130">
        <v>0</v>
      </c>
      <c r="O130">
        <v>91.2</v>
      </c>
      <c r="Q130" s="29">
        <f>_xlfn.XLOOKUP($A130,'RB Proj'!A:A,'RB Proj'!K:K,0,0)</f>
        <v>198.5</v>
      </c>
      <c r="R130" s="9">
        <f>O130-Q130</f>
        <v>-107.3</v>
      </c>
      <c r="AG130" s="21"/>
      <c r="AH130" s="22"/>
      <c r="AI130" s="21"/>
      <c r="AJ130" s="21"/>
      <c r="AK130" s="21"/>
    </row>
    <row r="131" spans="1:37" x14ac:dyDescent="0.2">
      <c r="A131" t="s">
        <v>239</v>
      </c>
      <c r="B131" t="s">
        <v>22</v>
      </c>
      <c r="C131" t="s">
        <v>137</v>
      </c>
      <c r="D131">
        <v>22</v>
      </c>
      <c r="E131">
        <v>7</v>
      </c>
      <c r="F131">
        <v>0</v>
      </c>
      <c r="G131">
        <v>23</v>
      </c>
      <c r="H131">
        <v>40</v>
      </c>
      <c r="I131">
        <v>0</v>
      </c>
      <c r="J131">
        <v>7</v>
      </c>
      <c r="K131">
        <v>7</v>
      </c>
      <c r="L131">
        <v>40</v>
      </c>
      <c r="M131">
        <v>0</v>
      </c>
      <c r="N131">
        <v>0</v>
      </c>
      <c r="O131">
        <v>15</v>
      </c>
      <c r="Q131" s="29">
        <f>_xlfn.XLOOKUP($A131,'RB Proj'!A:A,'RB Proj'!K:K,0,0)</f>
        <v>122.6</v>
      </c>
      <c r="R131" s="9">
        <f>O131-Q131</f>
        <v>-107.6</v>
      </c>
      <c r="AG131" s="21"/>
      <c r="AH131" s="22"/>
      <c r="AI131" s="21"/>
      <c r="AJ131" s="21"/>
      <c r="AK131" s="21"/>
    </row>
    <row r="132" spans="1:37" x14ac:dyDescent="0.2">
      <c r="A132" t="s">
        <v>234</v>
      </c>
      <c r="B132" t="s">
        <v>67</v>
      </c>
      <c r="C132" t="s">
        <v>137</v>
      </c>
      <c r="D132">
        <v>24</v>
      </c>
      <c r="E132">
        <v>8</v>
      </c>
      <c r="F132">
        <v>1</v>
      </c>
      <c r="G132">
        <v>35</v>
      </c>
      <c r="H132">
        <v>74</v>
      </c>
      <c r="I132">
        <v>0</v>
      </c>
      <c r="J132">
        <v>4</v>
      </c>
      <c r="K132">
        <v>4</v>
      </c>
      <c r="L132">
        <v>26</v>
      </c>
      <c r="M132">
        <v>0</v>
      </c>
      <c r="N132">
        <v>0</v>
      </c>
      <c r="O132">
        <v>14</v>
      </c>
      <c r="Q132" s="29">
        <f>_xlfn.XLOOKUP($A132,'RB Proj'!A:A,'RB Proj'!K:K,0,0)</f>
        <v>135.6</v>
      </c>
      <c r="R132" s="9">
        <f>O132-Q132</f>
        <v>-121.6</v>
      </c>
      <c r="AG132" s="21"/>
      <c r="AH132" s="22"/>
      <c r="AI132" s="21"/>
      <c r="AJ132" s="21"/>
      <c r="AK132" s="21"/>
    </row>
    <row r="133" spans="1:37" x14ac:dyDescent="0.2">
      <c r="A133" t="s">
        <v>180</v>
      </c>
      <c r="B133" t="s">
        <v>41</v>
      </c>
      <c r="C133" t="s">
        <v>137</v>
      </c>
      <c r="D133">
        <v>25</v>
      </c>
      <c r="E133">
        <v>16</v>
      </c>
      <c r="F133">
        <v>2</v>
      </c>
      <c r="G133">
        <v>65</v>
      </c>
      <c r="H133">
        <v>265</v>
      </c>
      <c r="I133">
        <v>1</v>
      </c>
      <c r="J133">
        <v>59</v>
      </c>
      <c r="K133">
        <v>48</v>
      </c>
      <c r="L133">
        <v>389</v>
      </c>
      <c r="M133">
        <v>2</v>
      </c>
      <c r="N133">
        <v>2</v>
      </c>
      <c r="O133">
        <v>127.4</v>
      </c>
      <c r="Q133" s="29">
        <f>_xlfn.XLOOKUP($A133,'RB Proj'!A:A,'RB Proj'!K:K,0,0)</f>
        <v>251.2</v>
      </c>
      <c r="R133" s="9">
        <f>O133-Q133</f>
        <v>-123.79999999999998</v>
      </c>
      <c r="AG133" s="21"/>
      <c r="AH133" s="22"/>
      <c r="AI133" s="21"/>
      <c r="AJ133" s="21"/>
      <c r="AK133" s="21"/>
    </row>
    <row r="134" spans="1:37" x14ac:dyDescent="0.2">
      <c r="A134" t="s">
        <v>144</v>
      </c>
      <c r="B134" t="s">
        <v>30</v>
      </c>
      <c r="C134" t="s">
        <v>137</v>
      </c>
      <c r="D134">
        <v>26</v>
      </c>
      <c r="E134">
        <v>14</v>
      </c>
      <c r="F134">
        <v>14</v>
      </c>
      <c r="G134">
        <v>219</v>
      </c>
      <c r="H134">
        <v>1015</v>
      </c>
      <c r="I134">
        <v>13</v>
      </c>
      <c r="J134">
        <v>24</v>
      </c>
      <c r="K134">
        <v>16</v>
      </c>
      <c r="L134">
        <v>117</v>
      </c>
      <c r="M134">
        <v>0</v>
      </c>
      <c r="N134">
        <v>1</v>
      </c>
      <c r="O134">
        <v>207.2</v>
      </c>
      <c r="Q134" s="29">
        <f>_xlfn.XLOOKUP($A134,'RB Proj'!A:A,'RB Proj'!K:K,0,0)</f>
        <v>336.8</v>
      </c>
      <c r="R134" s="9">
        <f>O134-Q134</f>
        <v>-129.60000000000002</v>
      </c>
      <c r="AG134" s="21"/>
      <c r="AH134" s="22"/>
      <c r="AI134" s="21"/>
      <c r="AJ134" s="21"/>
      <c r="AK134" s="21"/>
    </row>
    <row r="135" spans="1:37" x14ac:dyDescent="0.2">
      <c r="A135" t="s">
        <v>295</v>
      </c>
      <c r="B135" t="s">
        <v>296</v>
      </c>
      <c r="C135" t="s">
        <v>137</v>
      </c>
      <c r="D135">
        <v>24</v>
      </c>
      <c r="E135">
        <v>4</v>
      </c>
      <c r="F135">
        <v>1</v>
      </c>
      <c r="G135">
        <v>14</v>
      </c>
      <c r="H135">
        <v>16</v>
      </c>
      <c r="I135">
        <v>0</v>
      </c>
      <c r="J135">
        <v>6</v>
      </c>
      <c r="K135">
        <v>5</v>
      </c>
      <c r="L135">
        <v>14</v>
      </c>
      <c r="M135">
        <v>0</v>
      </c>
      <c r="N135">
        <v>2</v>
      </c>
      <c r="O135">
        <v>4</v>
      </c>
      <c r="Q135" s="29">
        <f>_xlfn.XLOOKUP($A135,'RB Proj'!A:A,'RB Proj'!K:K,0,0)</f>
        <v>134.80000000000001</v>
      </c>
      <c r="R135" s="9">
        <f>O135-Q135</f>
        <v>-130.80000000000001</v>
      </c>
      <c r="AG135" s="21"/>
      <c r="AH135" s="22"/>
      <c r="AI135" s="21"/>
      <c r="AJ135" s="21"/>
      <c r="AK135" s="21"/>
    </row>
    <row r="136" spans="1:37" x14ac:dyDescent="0.2">
      <c r="A136" t="s">
        <v>152</v>
      </c>
      <c r="B136" t="s">
        <v>31</v>
      </c>
      <c r="C136" t="s">
        <v>137</v>
      </c>
      <c r="D136">
        <v>24</v>
      </c>
      <c r="E136">
        <v>14</v>
      </c>
      <c r="F136">
        <v>13</v>
      </c>
      <c r="G136">
        <v>205</v>
      </c>
      <c r="H136">
        <v>935</v>
      </c>
      <c r="I136">
        <v>7</v>
      </c>
      <c r="J136">
        <v>49</v>
      </c>
      <c r="K136">
        <v>44</v>
      </c>
      <c r="L136">
        <v>244</v>
      </c>
      <c r="M136">
        <v>2</v>
      </c>
      <c r="N136">
        <v>1</v>
      </c>
      <c r="O136">
        <v>213.9</v>
      </c>
      <c r="Q136" s="29">
        <f>_xlfn.XLOOKUP($A136,'RB Proj'!A:A,'RB Proj'!K:K,0,0)</f>
        <v>346.1</v>
      </c>
      <c r="R136" s="9">
        <f>O136-Q136</f>
        <v>-132.20000000000002</v>
      </c>
      <c r="AG136" s="21"/>
      <c r="AH136" s="22"/>
      <c r="AI136" s="21"/>
      <c r="AJ136" s="21"/>
      <c r="AK136" s="21"/>
    </row>
    <row r="137" spans="1:37" x14ac:dyDescent="0.2">
      <c r="A137" t="s">
        <v>167</v>
      </c>
      <c r="B137" t="s">
        <v>43</v>
      </c>
      <c r="C137" t="s">
        <v>137</v>
      </c>
      <c r="D137">
        <v>23</v>
      </c>
      <c r="E137">
        <v>16</v>
      </c>
      <c r="F137">
        <v>13</v>
      </c>
      <c r="G137">
        <v>217</v>
      </c>
      <c r="H137">
        <v>774</v>
      </c>
      <c r="I137">
        <v>3</v>
      </c>
      <c r="J137">
        <v>58</v>
      </c>
      <c r="K137">
        <v>47</v>
      </c>
      <c r="L137">
        <v>228</v>
      </c>
      <c r="M137">
        <v>2</v>
      </c>
      <c r="N137">
        <v>1</v>
      </c>
      <c r="O137">
        <v>179.2</v>
      </c>
      <c r="Q137" s="29">
        <f>_xlfn.XLOOKUP($A137,'RB Proj'!A:A,'RB Proj'!K:K,0,0)</f>
        <v>312.2</v>
      </c>
      <c r="R137" s="9">
        <f>O137-Q137</f>
        <v>-133</v>
      </c>
      <c r="AG137" s="21"/>
      <c r="AH137" s="22"/>
      <c r="AI137" s="21"/>
      <c r="AJ137" s="21"/>
      <c r="AK137" s="21"/>
    </row>
    <row r="138" spans="1:37" x14ac:dyDescent="0.2">
      <c r="A138" t="s">
        <v>732</v>
      </c>
      <c r="B138" t="s">
        <v>37</v>
      </c>
      <c r="C138" t="s">
        <v>137</v>
      </c>
      <c r="D138">
        <v>28</v>
      </c>
      <c r="E138">
        <v>10</v>
      </c>
      <c r="F138">
        <v>0</v>
      </c>
      <c r="G138">
        <v>41</v>
      </c>
      <c r="H138">
        <v>188</v>
      </c>
      <c r="I138">
        <v>0</v>
      </c>
      <c r="J138">
        <v>17</v>
      </c>
      <c r="K138">
        <v>14</v>
      </c>
      <c r="L138">
        <v>85</v>
      </c>
      <c r="M138">
        <v>0</v>
      </c>
      <c r="N138">
        <v>0</v>
      </c>
      <c r="O138">
        <v>41.3</v>
      </c>
      <c r="Q138" s="29">
        <f>_xlfn.XLOOKUP($A138,'RB Proj'!A:A,'RB Proj'!K:K,0,0)</f>
        <v>176.3</v>
      </c>
      <c r="R138" s="9">
        <f>O138-Q138</f>
        <v>-135</v>
      </c>
      <c r="AG138" s="21"/>
      <c r="AH138" s="22"/>
      <c r="AI138" s="21"/>
      <c r="AJ138" s="21"/>
      <c r="AK138" s="21"/>
    </row>
    <row r="139" spans="1:37" x14ac:dyDescent="0.2">
      <c r="A139" t="s">
        <v>157</v>
      </c>
      <c r="B139" t="s">
        <v>41</v>
      </c>
      <c r="C139" t="s">
        <v>137</v>
      </c>
      <c r="D139">
        <v>24</v>
      </c>
      <c r="E139">
        <v>15</v>
      </c>
      <c r="F139">
        <v>15</v>
      </c>
      <c r="G139">
        <v>178</v>
      </c>
      <c r="H139">
        <v>733</v>
      </c>
      <c r="I139">
        <v>5</v>
      </c>
      <c r="J139">
        <v>43</v>
      </c>
      <c r="K139">
        <v>36</v>
      </c>
      <c r="L139">
        <v>368</v>
      </c>
      <c r="M139">
        <v>4</v>
      </c>
      <c r="N139">
        <v>2</v>
      </c>
      <c r="O139">
        <v>198.1</v>
      </c>
      <c r="Q139" s="29">
        <f>_xlfn.XLOOKUP($A139,'RB Proj'!A:A,'RB Proj'!K:K,0,0)</f>
        <v>333.7</v>
      </c>
      <c r="R139" s="9">
        <f>O139-Q139</f>
        <v>-135.6</v>
      </c>
      <c r="AG139" s="21"/>
      <c r="AH139" s="22"/>
      <c r="AI139" s="21"/>
      <c r="AJ139" s="21"/>
      <c r="AK139" s="21"/>
    </row>
    <row r="140" spans="1:37" x14ac:dyDescent="0.2">
      <c r="A140" t="s">
        <v>141</v>
      </c>
      <c r="B140" t="s">
        <v>65</v>
      </c>
      <c r="C140" t="s">
        <v>137</v>
      </c>
      <c r="D140">
        <v>27</v>
      </c>
      <c r="E140">
        <v>17</v>
      </c>
      <c r="F140">
        <v>17</v>
      </c>
      <c r="G140">
        <v>257</v>
      </c>
      <c r="H140">
        <v>1034</v>
      </c>
      <c r="I140">
        <v>9</v>
      </c>
      <c r="J140">
        <v>64</v>
      </c>
      <c r="K140">
        <v>52</v>
      </c>
      <c r="L140">
        <v>376</v>
      </c>
      <c r="M140">
        <v>3</v>
      </c>
      <c r="N140">
        <v>0</v>
      </c>
      <c r="O140">
        <v>267</v>
      </c>
      <c r="Q140" s="29">
        <f>_xlfn.XLOOKUP($A140,'RB Proj'!A:A,'RB Proj'!K:K,0,0)</f>
        <v>408.3</v>
      </c>
      <c r="R140" s="9">
        <f>O140-Q140</f>
        <v>-141.30000000000001</v>
      </c>
      <c r="AG140" s="21"/>
      <c r="AH140" s="22"/>
      <c r="AI140" s="21"/>
      <c r="AJ140" s="21"/>
      <c r="AK140" s="21"/>
    </row>
    <row r="141" spans="1:37" x14ac:dyDescent="0.2">
      <c r="A141" t="s">
        <v>184</v>
      </c>
      <c r="B141" t="s">
        <v>43</v>
      </c>
      <c r="C141" t="s">
        <v>137</v>
      </c>
      <c r="D141">
        <v>28</v>
      </c>
      <c r="E141">
        <v>17</v>
      </c>
      <c r="F141">
        <v>1</v>
      </c>
      <c r="G141">
        <v>53</v>
      </c>
      <c r="H141">
        <v>238</v>
      </c>
      <c r="I141">
        <v>1</v>
      </c>
      <c r="J141">
        <v>56</v>
      </c>
      <c r="K141">
        <v>50</v>
      </c>
      <c r="L141">
        <v>455</v>
      </c>
      <c r="M141">
        <v>0</v>
      </c>
      <c r="N141">
        <v>2</v>
      </c>
      <c r="O141">
        <v>121.3</v>
      </c>
      <c r="Q141" s="29">
        <f>_xlfn.XLOOKUP($A141,'RB Proj'!A:A,'RB Proj'!K:K,0,0)</f>
        <v>270.89999999999998</v>
      </c>
      <c r="R141" s="9">
        <f>O141-Q141</f>
        <v>-149.59999999999997</v>
      </c>
      <c r="AG141" s="21"/>
      <c r="AH141" s="22"/>
      <c r="AI141" s="21"/>
      <c r="AJ141" s="21"/>
      <c r="AK141" s="21"/>
    </row>
    <row r="142" spans="1:37" x14ac:dyDescent="0.2">
      <c r="A142" t="s">
        <v>217</v>
      </c>
      <c r="B142" t="s">
        <v>39</v>
      </c>
      <c r="C142" t="s">
        <v>137</v>
      </c>
      <c r="D142">
        <v>22</v>
      </c>
      <c r="E142">
        <v>17</v>
      </c>
      <c r="F142">
        <v>0</v>
      </c>
      <c r="G142">
        <v>50</v>
      </c>
      <c r="H142">
        <v>132</v>
      </c>
      <c r="I142">
        <v>2</v>
      </c>
      <c r="J142">
        <v>4</v>
      </c>
      <c r="K142">
        <v>1</v>
      </c>
      <c r="L142">
        <v>6</v>
      </c>
      <c r="M142">
        <v>0</v>
      </c>
      <c r="N142">
        <v>2</v>
      </c>
      <c r="O142">
        <v>22.8</v>
      </c>
      <c r="Q142" s="29">
        <f>_xlfn.XLOOKUP($A142,'RB Proj'!A:A,'RB Proj'!K:K,0,0)</f>
        <v>178.2</v>
      </c>
      <c r="R142" s="9">
        <f>O142-Q142</f>
        <v>-155.39999999999998</v>
      </c>
      <c r="AG142" s="21"/>
      <c r="AH142" s="22"/>
      <c r="AI142" s="21"/>
      <c r="AJ142" s="21"/>
      <c r="AK142" s="21"/>
    </row>
    <row r="143" spans="1:37" x14ac:dyDescent="0.2">
      <c r="A143" t="s">
        <v>149</v>
      </c>
      <c r="B143" t="s">
        <v>67</v>
      </c>
      <c r="C143" t="s">
        <v>137</v>
      </c>
      <c r="D143">
        <v>28</v>
      </c>
      <c r="E143">
        <v>13</v>
      </c>
      <c r="F143">
        <v>13</v>
      </c>
      <c r="G143">
        <v>208</v>
      </c>
      <c r="H143">
        <v>1040</v>
      </c>
      <c r="I143">
        <v>7</v>
      </c>
      <c r="J143">
        <v>33</v>
      </c>
      <c r="K143">
        <v>27</v>
      </c>
      <c r="L143">
        <v>165</v>
      </c>
      <c r="M143">
        <v>2</v>
      </c>
      <c r="N143">
        <v>0</v>
      </c>
      <c r="O143">
        <v>201.5</v>
      </c>
      <c r="Q143" s="29">
        <f>_xlfn.XLOOKUP($A143,'RB Proj'!A:A,'RB Proj'!K:K,0,0)</f>
        <v>373.5</v>
      </c>
      <c r="R143" s="9">
        <f>O143-Q143</f>
        <v>-172</v>
      </c>
      <c r="AG143" s="21"/>
      <c r="AH143" s="22"/>
      <c r="AI143" s="21"/>
      <c r="AJ143" s="21"/>
      <c r="AK143" s="21"/>
    </row>
    <row r="144" spans="1:37" x14ac:dyDescent="0.2">
      <c r="A144" t="s">
        <v>175</v>
      </c>
      <c r="B144" t="s">
        <v>26</v>
      </c>
      <c r="C144" t="s">
        <v>137</v>
      </c>
      <c r="D144">
        <v>25</v>
      </c>
      <c r="E144">
        <v>15</v>
      </c>
      <c r="F144">
        <v>6</v>
      </c>
      <c r="G144">
        <v>178</v>
      </c>
      <c r="H144">
        <v>613</v>
      </c>
      <c r="I144">
        <v>2</v>
      </c>
      <c r="J144">
        <v>28</v>
      </c>
      <c r="K144">
        <v>22</v>
      </c>
      <c r="L144">
        <v>223</v>
      </c>
      <c r="M144">
        <v>0</v>
      </c>
      <c r="N144">
        <v>0</v>
      </c>
      <c r="O144">
        <v>117.6</v>
      </c>
      <c r="Q144" s="29">
        <f>_xlfn.XLOOKUP($A144,'RB Proj'!A:A,'RB Proj'!K:K,0,0)</f>
        <v>291.8</v>
      </c>
      <c r="R144" s="9">
        <f>O144-Q144</f>
        <v>-174.20000000000002</v>
      </c>
      <c r="AG144" s="21"/>
      <c r="AH144" s="22"/>
      <c r="AI144" s="21"/>
      <c r="AJ144" s="21"/>
      <c r="AK144" s="21"/>
    </row>
    <row r="145" spans="1:37" x14ac:dyDescent="0.2">
      <c r="A145" t="s">
        <v>220</v>
      </c>
      <c r="B145" t="s">
        <v>17</v>
      </c>
      <c r="C145" t="s">
        <v>137</v>
      </c>
      <c r="D145">
        <v>26</v>
      </c>
      <c r="E145">
        <v>6</v>
      </c>
      <c r="F145">
        <v>0</v>
      </c>
      <c r="G145">
        <v>23</v>
      </c>
      <c r="H145">
        <v>94</v>
      </c>
      <c r="I145">
        <v>1</v>
      </c>
      <c r="J145">
        <v>2</v>
      </c>
      <c r="K145">
        <v>2</v>
      </c>
      <c r="L145">
        <v>16</v>
      </c>
      <c r="M145">
        <v>0</v>
      </c>
      <c r="N145">
        <v>0</v>
      </c>
      <c r="O145">
        <v>19</v>
      </c>
      <c r="Q145" s="29">
        <f>_xlfn.XLOOKUP($A145,'RB Proj'!A:A,'RB Proj'!K:K,0,0)</f>
        <v>200.6</v>
      </c>
      <c r="R145" s="9">
        <f>O145-Q145</f>
        <v>-181.6</v>
      </c>
      <c r="AG145" s="21"/>
      <c r="AH145" s="22"/>
      <c r="AI145" s="21"/>
      <c r="AJ145" s="21"/>
      <c r="AK145" s="21"/>
    </row>
    <row r="146" spans="1:37" x14ac:dyDescent="0.2">
      <c r="A146" t="s">
        <v>199</v>
      </c>
      <c r="B146" t="s">
        <v>28</v>
      </c>
      <c r="C146" t="s">
        <v>137</v>
      </c>
      <c r="D146">
        <v>25</v>
      </c>
      <c r="E146">
        <v>11</v>
      </c>
      <c r="F146">
        <v>1</v>
      </c>
      <c r="G146">
        <v>75</v>
      </c>
      <c r="H146">
        <v>281</v>
      </c>
      <c r="I146">
        <v>2</v>
      </c>
      <c r="J146">
        <v>8</v>
      </c>
      <c r="K146">
        <v>6</v>
      </c>
      <c r="L146">
        <v>14</v>
      </c>
      <c r="M146">
        <v>0</v>
      </c>
      <c r="N146">
        <v>0</v>
      </c>
      <c r="O146">
        <v>47.5</v>
      </c>
      <c r="Q146" s="29">
        <f>_xlfn.XLOOKUP($A146,'RB Proj'!A:A,'RB Proj'!K:K,0,0)</f>
        <v>231.1</v>
      </c>
      <c r="R146" s="9">
        <f>O146-Q146</f>
        <v>-183.6</v>
      </c>
      <c r="AG146" s="21"/>
      <c r="AH146" s="22"/>
      <c r="AI146" s="21"/>
      <c r="AJ146" s="21"/>
      <c r="AK146" s="21"/>
    </row>
    <row r="147" spans="1:37" x14ac:dyDescent="0.2">
      <c r="A147" t="s">
        <v>164</v>
      </c>
      <c r="B147" t="s">
        <v>57</v>
      </c>
      <c r="C147" t="s">
        <v>137</v>
      </c>
      <c r="D147">
        <v>24</v>
      </c>
      <c r="E147">
        <v>10</v>
      </c>
      <c r="F147">
        <v>7</v>
      </c>
      <c r="G147">
        <v>169</v>
      </c>
      <c r="H147">
        <v>741</v>
      </c>
      <c r="I147">
        <v>7</v>
      </c>
      <c r="J147">
        <v>23</v>
      </c>
      <c r="K147">
        <v>19</v>
      </c>
      <c r="L147">
        <v>153</v>
      </c>
      <c r="M147">
        <v>1</v>
      </c>
      <c r="N147">
        <v>0</v>
      </c>
      <c r="O147">
        <v>156.4</v>
      </c>
      <c r="Q147" s="29">
        <f>_xlfn.XLOOKUP($A147,'RB Proj'!A:A,'RB Proj'!K:K,0,0)</f>
        <v>341.1</v>
      </c>
      <c r="R147" s="9">
        <f>O147-Q147</f>
        <v>-184.70000000000002</v>
      </c>
      <c r="AG147" s="21"/>
      <c r="AH147" s="22"/>
      <c r="AI147" s="21"/>
      <c r="AJ147" s="21"/>
      <c r="AK147" s="21"/>
    </row>
    <row r="148" spans="1:37" x14ac:dyDescent="0.2">
      <c r="A148" t="s">
        <v>176</v>
      </c>
      <c r="B148" t="s">
        <v>51</v>
      </c>
      <c r="C148" t="s">
        <v>137</v>
      </c>
      <c r="D148">
        <v>25</v>
      </c>
      <c r="E148">
        <v>12</v>
      </c>
      <c r="F148">
        <v>9</v>
      </c>
      <c r="G148">
        <v>132</v>
      </c>
      <c r="H148">
        <v>611</v>
      </c>
      <c r="I148">
        <v>2</v>
      </c>
      <c r="J148">
        <v>31</v>
      </c>
      <c r="K148">
        <v>20</v>
      </c>
      <c r="L148">
        <v>134</v>
      </c>
      <c r="M148">
        <v>1</v>
      </c>
      <c r="N148">
        <v>1</v>
      </c>
      <c r="O148">
        <v>112.5</v>
      </c>
      <c r="Q148" s="29">
        <f>_xlfn.XLOOKUP($A148,'RB Proj'!A:A,'RB Proj'!K:K,0,0)</f>
        <v>298.3</v>
      </c>
      <c r="R148" s="9">
        <f>O148-Q148</f>
        <v>-185.8</v>
      </c>
      <c r="AG148" s="21"/>
      <c r="AH148" s="22"/>
      <c r="AI148" s="21"/>
      <c r="AJ148" s="21"/>
      <c r="AK148" s="21"/>
    </row>
    <row r="149" spans="1:37" x14ac:dyDescent="0.2">
      <c r="A149" t="s">
        <v>151</v>
      </c>
      <c r="B149" t="s">
        <v>53</v>
      </c>
      <c r="C149" t="s">
        <v>137</v>
      </c>
      <c r="D149">
        <v>23</v>
      </c>
      <c r="E149">
        <v>15</v>
      </c>
      <c r="F149">
        <v>15</v>
      </c>
      <c r="G149">
        <v>219</v>
      </c>
      <c r="H149">
        <v>905</v>
      </c>
      <c r="I149">
        <v>8</v>
      </c>
      <c r="J149">
        <v>37</v>
      </c>
      <c r="K149">
        <v>29</v>
      </c>
      <c r="L149">
        <v>259</v>
      </c>
      <c r="M149">
        <v>1</v>
      </c>
      <c r="N149">
        <v>0</v>
      </c>
      <c r="O149">
        <v>199.4</v>
      </c>
      <c r="Q149" s="29">
        <f>_xlfn.XLOOKUP($A149,'RB Proj'!A:A,'RB Proj'!K:K,0,0)</f>
        <v>391.2</v>
      </c>
      <c r="R149" s="9">
        <f>O149-Q149</f>
        <v>-191.79999999999998</v>
      </c>
      <c r="AG149" s="21"/>
      <c r="AH149" s="22"/>
      <c r="AI149" s="21"/>
      <c r="AJ149" s="21"/>
      <c r="AK149" s="21"/>
    </row>
    <row r="150" spans="1:37" x14ac:dyDescent="0.2">
      <c r="A150" t="s">
        <v>147</v>
      </c>
      <c r="B150" t="s">
        <v>59</v>
      </c>
      <c r="C150" t="s">
        <v>137</v>
      </c>
      <c r="D150">
        <v>21</v>
      </c>
      <c r="E150">
        <v>17</v>
      </c>
      <c r="F150">
        <v>16</v>
      </c>
      <c r="G150">
        <v>214</v>
      </c>
      <c r="H150">
        <v>976</v>
      </c>
      <c r="I150">
        <v>4</v>
      </c>
      <c r="J150">
        <v>86</v>
      </c>
      <c r="K150">
        <v>58</v>
      </c>
      <c r="L150">
        <v>487</v>
      </c>
      <c r="M150">
        <v>4</v>
      </c>
      <c r="N150">
        <v>3</v>
      </c>
      <c r="O150">
        <v>246.3</v>
      </c>
      <c r="Q150" s="29">
        <f>_xlfn.XLOOKUP($A150,'RB Proj'!A:A,'RB Proj'!K:K,0,0)</f>
        <v>451.9</v>
      </c>
      <c r="R150" s="9">
        <f>O150-Q150</f>
        <v>-205.59999999999997</v>
      </c>
      <c r="AG150" s="21"/>
      <c r="AH150" s="22"/>
      <c r="AI150" s="21"/>
      <c r="AJ150" s="21"/>
      <c r="AK150" s="21"/>
    </row>
    <row r="151" spans="1:37" x14ac:dyDescent="0.2">
      <c r="A151" t="s">
        <v>153</v>
      </c>
      <c r="B151" t="s">
        <v>22</v>
      </c>
      <c r="C151" t="s">
        <v>137</v>
      </c>
      <c r="D151">
        <v>26</v>
      </c>
      <c r="E151">
        <v>17</v>
      </c>
      <c r="F151">
        <v>17</v>
      </c>
      <c r="G151">
        <v>252</v>
      </c>
      <c r="H151">
        <v>1005</v>
      </c>
      <c r="I151">
        <v>6</v>
      </c>
      <c r="J151">
        <v>67</v>
      </c>
      <c r="K151">
        <v>55</v>
      </c>
      <c r="L151">
        <v>311</v>
      </c>
      <c r="M151">
        <v>0</v>
      </c>
      <c r="N151">
        <v>1</v>
      </c>
      <c r="O151">
        <v>222.6</v>
      </c>
      <c r="Q151" s="29">
        <f>_xlfn.XLOOKUP($A151,'RB Proj'!A:A,'RB Proj'!K:K,0,0)</f>
        <v>435</v>
      </c>
      <c r="R151" s="9">
        <f>O151-Q151</f>
        <v>-212.4</v>
      </c>
      <c r="AG151" s="21"/>
      <c r="AH151" s="22"/>
      <c r="AI151" s="21"/>
      <c r="AJ151" s="21"/>
      <c r="AK151" s="21"/>
    </row>
    <row r="152" spans="1:37" x14ac:dyDescent="0.2">
      <c r="A152" t="s">
        <v>197</v>
      </c>
      <c r="B152" t="s">
        <v>47</v>
      </c>
      <c r="C152" t="s">
        <v>137</v>
      </c>
      <c r="D152">
        <v>28</v>
      </c>
      <c r="E152">
        <v>13</v>
      </c>
      <c r="F152">
        <v>4</v>
      </c>
      <c r="G152">
        <v>106</v>
      </c>
      <c r="H152">
        <v>306</v>
      </c>
      <c r="I152">
        <v>1</v>
      </c>
      <c r="J152">
        <v>20</v>
      </c>
      <c r="K152">
        <v>18</v>
      </c>
      <c r="L152">
        <v>62</v>
      </c>
      <c r="M152">
        <v>0</v>
      </c>
      <c r="N152">
        <v>0</v>
      </c>
      <c r="O152">
        <v>60.8</v>
      </c>
      <c r="Q152" s="29">
        <f>_xlfn.XLOOKUP($A152,'RB Proj'!A:A,'RB Proj'!K:K,0,0)</f>
        <v>274.8</v>
      </c>
      <c r="R152" s="9">
        <f>O152-Q152</f>
        <v>-214</v>
      </c>
      <c r="AG152" s="21"/>
      <c r="AH152" s="22"/>
      <c r="AI152" s="21"/>
      <c r="AJ152" s="21"/>
      <c r="AK152" s="21"/>
    </row>
    <row r="153" spans="1:37" x14ac:dyDescent="0.2">
      <c r="A153" t="s">
        <v>166</v>
      </c>
      <c r="B153" t="s">
        <v>49</v>
      </c>
      <c r="C153" t="s">
        <v>137</v>
      </c>
      <c r="D153">
        <v>28</v>
      </c>
      <c r="E153">
        <v>14</v>
      </c>
      <c r="F153">
        <v>14</v>
      </c>
      <c r="G153">
        <v>179</v>
      </c>
      <c r="H153">
        <v>628</v>
      </c>
      <c r="I153">
        <v>5</v>
      </c>
      <c r="J153">
        <v>74</v>
      </c>
      <c r="K153">
        <v>51</v>
      </c>
      <c r="L153">
        <v>436</v>
      </c>
      <c r="M153">
        <v>1</v>
      </c>
      <c r="N153">
        <v>4</v>
      </c>
      <c r="O153">
        <v>185.4</v>
      </c>
      <c r="Q153" s="29">
        <f>_xlfn.XLOOKUP($A153,'RB Proj'!A:A,'RB Proj'!K:K,0,0)</f>
        <v>409.2</v>
      </c>
      <c r="R153" s="9">
        <f>O153-Q153</f>
        <v>-223.79999999999998</v>
      </c>
      <c r="AG153" s="21"/>
      <c r="AH153" s="22"/>
      <c r="AI153" s="21"/>
      <c r="AJ153" s="21"/>
      <c r="AK153" s="21"/>
    </row>
    <row r="154" spans="1:37" x14ac:dyDescent="0.2">
      <c r="A154" t="s">
        <v>155</v>
      </c>
      <c r="B154" t="s">
        <v>74</v>
      </c>
      <c r="C154" t="s">
        <v>137</v>
      </c>
      <c r="D154">
        <v>25</v>
      </c>
      <c r="E154">
        <v>17</v>
      </c>
      <c r="F154">
        <v>17</v>
      </c>
      <c r="G154">
        <v>255</v>
      </c>
      <c r="H154">
        <v>1035</v>
      </c>
      <c r="I154">
        <v>8</v>
      </c>
      <c r="J154">
        <v>38</v>
      </c>
      <c r="K154">
        <v>29</v>
      </c>
      <c r="L154">
        <v>170</v>
      </c>
      <c r="M154">
        <v>0</v>
      </c>
      <c r="N154">
        <v>1</v>
      </c>
      <c r="O154">
        <v>195.5</v>
      </c>
      <c r="Q154" s="29">
        <f>_xlfn.XLOOKUP($A154,'RB Proj'!A:A,'RB Proj'!K:K,0,0)</f>
        <v>423.1</v>
      </c>
      <c r="R154" s="9">
        <f>O154-Q154</f>
        <v>-227.60000000000002</v>
      </c>
      <c r="AH154" s="2"/>
    </row>
    <row r="155" spans="1:37" x14ac:dyDescent="0.2">
      <c r="A155" t="s">
        <v>148</v>
      </c>
      <c r="B155" t="s">
        <v>82</v>
      </c>
      <c r="C155" t="s">
        <v>137</v>
      </c>
      <c r="D155">
        <v>26</v>
      </c>
      <c r="E155">
        <v>14</v>
      </c>
      <c r="F155">
        <v>14</v>
      </c>
      <c r="G155">
        <v>247</v>
      </c>
      <c r="H155">
        <v>962</v>
      </c>
      <c r="I155">
        <v>6</v>
      </c>
      <c r="J155">
        <v>60</v>
      </c>
      <c r="K155">
        <v>41</v>
      </c>
      <c r="L155">
        <v>280</v>
      </c>
      <c r="M155">
        <v>4</v>
      </c>
      <c r="N155">
        <v>2</v>
      </c>
      <c r="O155">
        <v>223.2</v>
      </c>
      <c r="Q155" s="29">
        <f>_xlfn.XLOOKUP($A155,'RB Proj'!A:A,'RB Proj'!K:K,0,0)</f>
        <v>454.1</v>
      </c>
      <c r="R155" s="9">
        <f>O155-Q155</f>
        <v>-230.90000000000003</v>
      </c>
      <c r="AH155" s="2"/>
    </row>
    <row r="156" spans="1:37" x14ac:dyDescent="0.2">
      <c r="A156" t="s">
        <v>170</v>
      </c>
      <c r="B156" t="s">
        <v>76</v>
      </c>
      <c r="C156" t="s">
        <v>137</v>
      </c>
      <c r="D156">
        <v>25</v>
      </c>
      <c r="E156">
        <v>12</v>
      </c>
      <c r="F156">
        <v>12</v>
      </c>
      <c r="G156">
        <v>156</v>
      </c>
      <c r="H156">
        <v>619</v>
      </c>
      <c r="I156">
        <v>4</v>
      </c>
      <c r="J156">
        <v>51</v>
      </c>
      <c r="K156">
        <v>38</v>
      </c>
      <c r="L156">
        <v>238</v>
      </c>
      <c r="M156">
        <v>0</v>
      </c>
      <c r="N156">
        <v>1</v>
      </c>
      <c r="O156">
        <v>145.69999999999999</v>
      </c>
      <c r="Q156" s="29">
        <f>_xlfn.XLOOKUP($A156,'RB Proj'!A:A,'RB Proj'!K:K,0,0)</f>
        <v>382</v>
      </c>
      <c r="R156" s="9">
        <f>O156-Q156</f>
        <v>-236.3</v>
      </c>
      <c r="AH156" s="2"/>
    </row>
    <row r="157" spans="1:37" x14ac:dyDescent="0.2">
      <c r="A157" t="s">
        <v>171</v>
      </c>
      <c r="B157" t="s">
        <v>26</v>
      </c>
      <c r="C157" t="s">
        <v>137</v>
      </c>
      <c r="D157">
        <v>29</v>
      </c>
      <c r="E157">
        <v>11</v>
      </c>
      <c r="F157">
        <v>11</v>
      </c>
      <c r="G157">
        <v>142</v>
      </c>
      <c r="H157">
        <v>656</v>
      </c>
      <c r="I157">
        <v>2</v>
      </c>
      <c r="J157">
        <v>43</v>
      </c>
      <c r="K157">
        <v>30</v>
      </c>
      <c r="L157">
        <v>233</v>
      </c>
      <c r="M157">
        <v>1</v>
      </c>
      <c r="N157">
        <v>1</v>
      </c>
      <c r="O157">
        <v>134.9</v>
      </c>
      <c r="Q157" s="29">
        <f>_xlfn.XLOOKUP($A157,'RB Proj'!A:A,'RB Proj'!K:K,0,0)</f>
        <v>375.6</v>
      </c>
      <c r="R157" s="9">
        <f>O157-Q157</f>
        <v>-240.70000000000002</v>
      </c>
      <c r="AH157" s="2"/>
    </row>
    <row r="158" spans="1:37" x14ac:dyDescent="0.2">
      <c r="A158" t="s">
        <v>173</v>
      </c>
      <c r="B158" t="s">
        <v>63</v>
      </c>
      <c r="C158" t="s">
        <v>137</v>
      </c>
      <c r="D158">
        <v>25</v>
      </c>
      <c r="E158">
        <v>16</v>
      </c>
      <c r="F158">
        <v>13</v>
      </c>
      <c r="G158">
        <v>180</v>
      </c>
      <c r="H158">
        <v>700</v>
      </c>
      <c r="I158">
        <v>0</v>
      </c>
      <c r="J158">
        <v>44</v>
      </c>
      <c r="K158">
        <v>30</v>
      </c>
      <c r="L158">
        <v>192</v>
      </c>
      <c r="M158">
        <v>3</v>
      </c>
      <c r="N158">
        <v>2</v>
      </c>
      <c r="O158">
        <v>133.19999999999999</v>
      </c>
      <c r="Q158" s="29">
        <f>_xlfn.XLOOKUP($A158,'RB Proj'!A:A,'RB Proj'!K:K,0,0)</f>
        <v>379.8</v>
      </c>
      <c r="R158" s="9">
        <f>O158-Q158</f>
        <v>-246.60000000000002</v>
      </c>
      <c r="AH158" s="2"/>
    </row>
    <row r="159" spans="1:37" x14ac:dyDescent="0.2">
      <c r="A159" t="s">
        <v>246</v>
      </c>
      <c r="B159" t="s">
        <v>20</v>
      </c>
      <c r="C159" t="s">
        <v>137</v>
      </c>
      <c r="D159">
        <v>27</v>
      </c>
      <c r="E159">
        <v>3</v>
      </c>
      <c r="F159">
        <v>0</v>
      </c>
      <c r="G159">
        <v>11</v>
      </c>
      <c r="H159">
        <v>33</v>
      </c>
      <c r="I159">
        <v>0</v>
      </c>
      <c r="J159">
        <v>1</v>
      </c>
      <c r="K159">
        <v>1</v>
      </c>
      <c r="L159">
        <v>5</v>
      </c>
      <c r="M159">
        <v>0</v>
      </c>
      <c r="N159">
        <v>0</v>
      </c>
      <c r="O159">
        <v>4.8</v>
      </c>
      <c r="Q159" s="29">
        <f>_xlfn.XLOOKUP($A159,'RB Proj'!A:A,'RB Proj'!K:K,0,0)</f>
        <v>251.9</v>
      </c>
      <c r="R159" s="9">
        <f>O159-Q159</f>
        <v>-247.1</v>
      </c>
      <c r="AH159" s="2"/>
    </row>
    <row r="160" spans="1:37" x14ac:dyDescent="0.2">
      <c r="A160" t="s">
        <v>210</v>
      </c>
      <c r="B160" t="s">
        <v>72</v>
      </c>
      <c r="C160" t="s">
        <v>137</v>
      </c>
      <c r="D160">
        <v>28</v>
      </c>
      <c r="E160">
        <v>15</v>
      </c>
      <c r="F160">
        <v>1</v>
      </c>
      <c r="G160">
        <v>67</v>
      </c>
      <c r="H160">
        <v>214</v>
      </c>
      <c r="I160">
        <v>0</v>
      </c>
      <c r="J160">
        <v>20</v>
      </c>
      <c r="K160">
        <v>15</v>
      </c>
      <c r="L160">
        <v>78</v>
      </c>
      <c r="M160">
        <v>0</v>
      </c>
      <c r="N160">
        <v>2</v>
      </c>
      <c r="O160">
        <v>40.200000000000003</v>
      </c>
      <c r="Q160" s="29">
        <f>_xlfn.XLOOKUP($A160,'RB Proj'!A:A,'RB Proj'!K:K,0,0)</f>
        <v>304.60000000000002</v>
      </c>
      <c r="R160" s="9">
        <f>O160-Q160</f>
        <v>-264.40000000000003</v>
      </c>
      <c r="AH160" s="2"/>
    </row>
    <row r="161" spans="1:34" x14ac:dyDescent="0.2">
      <c r="A161" t="s">
        <v>140</v>
      </c>
      <c r="B161" t="s">
        <v>78</v>
      </c>
      <c r="C161" t="s">
        <v>137</v>
      </c>
      <c r="D161">
        <v>29</v>
      </c>
      <c r="E161">
        <v>17</v>
      </c>
      <c r="F161">
        <v>17</v>
      </c>
      <c r="G161">
        <v>280</v>
      </c>
      <c r="H161">
        <v>1167</v>
      </c>
      <c r="I161">
        <v>12</v>
      </c>
      <c r="J161">
        <v>36</v>
      </c>
      <c r="K161">
        <v>28</v>
      </c>
      <c r="L161">
        <v>214</v>
      </c>
      <c r="M161">
        <v>0</v>
      </c>
      <c r="N161">
        <v>0</v>
      </c>
      <c r="O161">
        <v>246.7</v>
      </c>
      <c r="Q161" s="29">
        <f>_xlfn.XLOOKUP($A161,'RB Proj'!A:A,'RB Proj'!K:K,0,0)</f>
        <v>526.1</v>
      </c>
      <c r="R161" s="9">
        <f>O161-Q161</f>
        <v>-279.40000000000003</v>
      </c>
      <c r="AH161" s="2"/>
    </row>
    <row r="162" spans="1:34" x14ac:dyDescent="0.2">
      <c r="A162" t="s">
        <v>190</v>
      </c>
      <c r="B162" t="s">
        <v>61</v>
      </c>
      <c r="C162" t="s">
        <v>137</v>
      </c>
      <c r="D162">
        <v>26</v>
      </c>
      <c r="E162">
        <v>16</v>
      </c>
      <c r="F162">
        <v>5</v>
      </c>
      <c r="G162">
        <v>129</v>
      </c>
      <c r="H162">
        <v>432</v>
      </c>
      <c r="I162">
        <v>1</v>
      </c>
      <c r="J162">
        <v>41</v>
      </c>
      <c r="K162">
        <v>27</v>
      </c>
      <c r="L162">
        <v>154</v>
      </c>
      <c r="M162">
        <v>0</v>
      </c>
      <c r="N162">
        <v>2</v>
      </c>
      <c r="O162">
        <v>87.6</v>
      </c>
      <c r="Q162" s="29">
        <f>_xlfn.XLOOKUP($A162,'RB Proj'!A:A,'RB Proj'!K:K,0,0)</f>
        <v>368.1</v>
      </c>
      <c r="R162" s="9">
        <f>O162-Q162</f>
        <v>-280.5</v>
      </c>
      <c r="AH162" s="2"/>
    </row>
    <row r="163" spans="1:34" x14ac:dyDescent="0.2">
      <c r="A163" t="s">
        <v>161</v>
      </c>
      <c r="B163" t="s">
        <v>70</v>
      </c>
      <c r="C163" t="s">
        <v>137</v>
      </c>
      <c r="D163">
        <v>25</v>
      </c>
      <c r="E163">
        <v>13</v>
      </c>
      <c r="F163">
        <v>13</v>
      </c>
      <c r="G163">
        <v>233</v>
      </c>
      <c r="H163">
        <v>805</v>
      </c>
      <c r="I163">
        <v>6</v>
      </c>
      <c r="J163">
        <v>54</v>
      </c>
      <c r="K163">
        <v>37</v>
      </c>
      <c r="L163">
        <v>296</v>
      </c>
      <c r="M163">
        <v>0</v>
      </c>
      <c r="N163">
        <v>1</v>
      </c>
      <c r="O163">
        <v>181.1</v>
      </c>
      <c r="Q163" s="29">
        <f>_xlfn.XLOOKUP($A163,'RB Proj'!A:A,'RB Proj'!K:K,0,0)</f>
        <v>466.8</v>
      </c>
      <c r="R163" s="9">
        <f>O163-Q163</f>
        <v>-285.70000000000005</v>
      </c>
      <c r="AH163" s="2"/>
    </row>
    <row r="164" spans="1:34" x14ac:dyDescent="0.2">
      <c r="A164" t="s">
        <v>233</v>
      </c>
      <c r="B164" t="s">
        <v>24</v>
      </c>
      <c r="C164" t="s">
        <v>137</v>
      </c>
      <c r="D164">
        <v>25</v>
      </c>
      <c r="E164">
        <v>1</v>
      </c>
      <c r="F164">
        <v>1</v>
      </c>
      <c r="G164">
        <v>8</v>
      </c>
      <c r="H164">
        <v>22</v>
      </c>
      <c r="I164">
        <v>1</v>
      </c>
      <c r="J164">
        <v>3</v>
      </c>
      <c r="K164">
        <v>2</v>
      </c>
      <c r="L164">
        <v>15</v>
      </c>
      <c r="M164">
        <v>0</v>
      </c>
      <c r="N164">
        <v>0</v>
      </c>
      <c r="O164">
        <v>11.7</v>
      </c>
      <c r="Q164" s="29">
        <f>_xlfn.XLOOKUP($A164,'RB Proj'!A:A,'RB Proj'!K:K,0,0)</f>
        <v>329.5</v>
      </c>
      <c r="R164" s="9">
        <f>O164-Q164</f>
        <v>-317.8</v>
      </c>
      <c r="AH164" s="2"/>
    </row>
    <row r="165" spans="1:34" x14ac:dyDescent="0.2">
      <c r="A165" t="s">
        <v>201</v>
      </c>
      <c r="B165" t="s">
        <v>55</v>
      </c>
      <c r="C165" t="s">
        <v>137</v>
      </c>
      <c r="D165">
        <v>24</v>
      </c>
      <c r="E165">
        <v>7</v>
      </c>
      <c r="F165">
        <v>1</v>
      </c>
      <c r="G165">
        <v>60</v>
      </c>
      <c r="H165">
        <v>167</v>
      </c>
      <c r="I165">
        <v>2</v>
      </c>
      <c r="J165">
        <v>12</v>
      </c>
      <c r="K165">
        <v>11</v>
      </c>
      <c r="L165">
        <v>70</v>
      </c>
      <c r="M165">
        <v>0</v>
      </c>
      <c r="N165">
        <v>0</v>
      </c>
      <c r="O165">
        <v>46.7</v>
      </c>
      <c r="Q165" s="29">
        <f>_xlfn.XLOOKUP($A165,'RB Proj'!A:A,'RB Proj'!K:K,0,0)</f>
        <v>380.1</v>
      </c>
      <c r="R165" s="9">
        <f>O165-Q165</f>
        <v>-333.40000000000003</v>
      </c>
      <c r="AH165" s="2"/>
    </row>
    <row r="166" spans="1:34" x14ac:dyDescent="0.2">
      <c r="A166" t="s">
        <v>185</v>
      </c>
      <c r="B166" t="s">
        <v>33</v>
      </c>
      <c r="C166" t="s">
        <v>137</v>
      </c>
      <c r="D166">
        <v>23</v>
      </c>
      <c r="E166">
        <v>14</v>
      </c>
      <c r="F166">
        <v>7</v>
      </c>
      <c r="G166">
        <v>145</v>
      </c>
      <c r="H166">
        <v>416</v>
      </c>
      <c r="I166">
        <v>2</v>
      </c>
      <c r="J166">
        <v>17</v>
      </c>
      <c r="K166">
        <v>13</v>
      </c>
      <c r="L166">
        <v>101</v>
      </c>
      <c r="M166">
        <v>0</v>
      </c>
      <c r="N166">
        <v>0</v>
      </c>
      <c r="O166">
        <v>82.7</v>
      </c>
      <c r="Q166" s="29">
        <f>_xlfn.XLOOKUP($A166,'RB Proj'!A:A,'RB Proj'!K:K,0,0)</f>
        <v>419.4</v>
      </c>
      <c r="R166" s="9">
        <f>O166-Q166</f>
        <v>-336.7</v>
      </c>
      <c r="AH166" s="2"/>
    </row>
    <row r="167" spans="1:34" x14ac:dyDescent="0.2">
      <c r="A167" t="s">
        <v>218</v>
      </c>
      <c r="B167" t="s">
        <v>80</v>
      </c>
      <c r="C167" t="s">
        <v>137</v>
      </c>
      <c r="D167">
        <v>28</v>
      </c>
      <c r="E167">
        <v>2</v>
      </c>
      <c r="F167">
        <v>2</v>
      </c>
      <c r="G167">
        <v>28</v>
      </c>
      <c r="H167">
        <v>170</v>
      </c>
      <c r="I167">
        <v>0</v>
      </c>
      <c r="J167">
        <v>4</v>
      </c>
      <c r="K167">
        <v>4</v>
      </c>
      <c r="L167">
        <v>21</v>
      </c>
      <c r="M167">
        <v>0</v>
      </c>
      <c r="N167">
        <v>0</v>
      </c>
      <c r="O167">
        <v>23.1</v>
      </c>
      <c r="Q167" s="29">
        <f>_xlfn.XLOOKUP($A167,'RB Proj'!A:A,'RB Proj'!K:K,0,0)</f>
        <v>495.1</v>
      </c>
      <c r="R167" s="9">
        <f>O167-Q167</f>
        <v>-472</v>
      </c>
      <c r="AH167" s="2"/>
    </row>
    <row r="168" spans="1:34" x14ac:dyDescent="0.2">
      <c r="AH168" s="2"/>
    </row>
  </sheetData>
  <autoFilter ref="A1:R178" xr:uid="{00000000-0001-0000-0100-000000000000}">
    <sortState xmlns:xlrd2="http://schemas.microsoft.com/office/spreadsheetml/2017/richdata2" ref="A2:R177">
      <sortCondition descending="1" ref="R1:R178"/>
    </sortState>
  </autoFilter>
  <mergeCells count="6">
    <mergeCell ref="Y2:AA2"/>
    <mergeCell ref="U1:W1"/>
    <mergeCell ref="Y1:AA1"/>
    <mergeCell ref="U2:W2"/>
    <mergeCell ref="U10:W10"/>
    <mergeCell ref="Y10:AA10"/>
  </mergeCells>
  <conditionalFormatting sqref="R1:R167">
    <cfRule type="colorScale" priority="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26:V26 X26">
    <cfRule type="colorScale" priority="10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W3">
    <cfRule type="colorScale" priority="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1:W11">
    <cfRule type="colorScale" priority="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1:AA11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E1:AE1048576">
    <cfRule type="containsText" dxfId="3" priority="4" operator="containsText" text="TRUE">
      <formula>NOT(ISERROR(SEARCH("TRUE",AE1)))</formula>
    </cfRule>
  </conditionalFormatting>
  <conditionalFormatting sqref="Y3:AA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2">
    <cfRule type="containsText" dxfId="2" priority="1" operator="containsText" text="Reed">
      <formula>NOT(ISERROR(SEARCH("Reed",AF2)))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244"/>
  <sheetViews>
    <sheetView zoomScale="110" zoomScaleNormal="110" workbookViewId="0">
      <selection activeCell="AJ11" sqref="AJ11"/>
    </sheetView>
  </sheetViews>
  <sheetFormatPr baseColWidth="10" defaultColWidth="8.83203125" defaultRowHeight="15" x14ac:dyDescent="0.2"/>
  <cols>
    <col min="1" max="1" width="20.5" bestFit="1" customWidth="1"/>
    <col min="21" max="21" width="4.83203125" bestFit="1" customWidth="1"/>
    <col min="22" max="22" width="6.5" bestFit="1" customWidth="1"/>
    <col min="23" max="23" width="27.6640625" bestFit="1" customWidth="1"/>
    <col min="24" max="24" width="4.5" customWidth="1"/>
    <col min="25" max="25" width="4.83203125" bestFit="1" customWidth="1"/>
    <col min="26" max="26" width="7.5" bestFit="1" customWidth="1"/>
    <col min="27" max="27" width="19" bestFit="1" customWidth="1"/>
    <col min="28" max="28" width="14.6640625" bestFit="1" customWidth="1"/>
    <col min="29" max="29" width="8.83203125" style="13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  <c r="H1" s="1" t="s">
        <v>12</v>
      </c>
      <c r="I1" s="1" t="s">
        <v>13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14</v>
      </c>
      <c r="O1" s="1" t="s">
        <v>15</v>
      </c>
      <c r="Q1" s="6" t="s">
        <v>772</v>
      </c>
      <c r="R1" s="6" t="s">
        <v>773</v>
      </c>
      <c r="Y1" t="s">
        <v>779</v>
      </c>
      <c r="AC1" s="14"/>
    </row>
    <row r="2" spans="1:29" x14ac:dyDescent="0.2">
      <c r="A2" t="s">
        <v>303</v>
      </c>
      <c r="B2" t="s">
        <v>20</v>
      </c>
      <c r="C2" t="s">
        <v>298</v>
      </c>
      <c r="D2">
        <v>26</v>
      </c>
      <c r="E2">
        <v>17</v>
      </c>
      <c r="F2">
        <v>17</v>
      </c>
      <c r="G2">
        <v>0</v>
      </c>
      <c r="H2">
        <v>0</v>
      </c>
      <c r="I2">
        <v>0</v>
      </c>
      <c r="J2">
        <v>158</v>
      </c>
      <c r="K2">
        <v>106</v>
      </c>
      <c r="L2">
        <v>1456</v>
      </c>
      <c r="M2">
        <v>7</v>
      </c>
      <c r="N2">
        <v>2</v>
      </c>
      <c r="O2">
        <v>289.60000000000002</v>
      </c>
      <c r="Q2">
        <f>_xlfn.XLOOKUP($A2,'WR Proj'!A:A,'WR Proj'!K:K,0,0)</f>
        <v>243</v>
      </c>
      <c r="R2" s="9">
        <f>O2-Q2</f>
        <v>46.600000000000023</v>
      </c>
      <c r="U2" s="27" t="s">
        <v>776</v>
      </c>
      <c r="V2" s="27"/>
      <c r="W2" s="27"/>
      <c r="X2" s="11"/>
      <c r="Y2" s="27" t="str">
        <f>"Top 5 (min. 1+ projected pt.)"</f>
        <v>Top 5 (min. 1+ projected pt.)</v>
      </c>
      <c r="Z2" s="27"/>
      <c r="AA2" s="27"/>
      <c r="AB2" s="11"/>
      <c r="AC2" s="28" t="s">
        <v>778</v>
      </c>
    </row>
    <row r="3" spans="1:29" x14ac:dyDescent="0.2">
      <c r="A3" t="s">
        <v>375</v>
      </c>
      <c r="B3" t="s">
        <v>47</v>
      </c>
      <c r="C3" t="s">
        <v>298</v>
      </c>
      <c r="D3">
        <v>24</v>
      </c>
      <c r="E3">
        <v>10</v>
      </c>
      <c r="F3">
        <v>3</v>
      </c>
      <c r="G3">
        <v>0</v>
      </c>
      <c r="H3">
        <v>0</v>
      </c>
      <c r="I3">
        <v>0</v>
      </c>
      <c r="J3">
        <v>18</v>
      </c>
      <c r="K3">
        <v>12</v>
      </c>
      <c r="L3">
        <v>246</v>
      </c>
      <c r="M3">
        <v>4</v>
      </c>
      <c r="N3">
        <v>0</v>
      </c>
      <c r="O3">
        <v>60.6</v>
      </c>
      <c r="Q3">
        <f>_xlfn.XLOOKUP($A3,'WR Proj'!A:A,'WR Proj'!K:K,0,0)</f>
        <v>18.8</v>
      </c>
      <c r="R3" s="9">
        <f>O3-Q3</f>
        <v>41.8</v>
      </c>
      <c r="U3" s="18" t="s">
        <v>774</v>
      </c>
      <c r="V3" s="18" t="s">
        <v>775</v>
      </c>
      <c r="W3" s="18" t="s">
        <v>0</v>
      </c>
      <c r="X3" s="11"/>
      <c r="Y3" s="18" t="s">
        <v>774</v>
      </c>
      <c r="Z3" s="18" t="s">
        <v>775</v>
      </c>
      <c r="AA3" s="18" t="s">
        <v>0</v>
      </c>
      <c r="AB3" s="11"/>
      <c r="AC3" s="19">
        <v>14</v>
      </c>
    </row>
    <row r="4" spans="1:29" x14ac:dyDescent="0.2">
      <c r="A4" t="s">
        <v>326</v>
      </c>
      <c r="B4" t="s">
        <v>61</v>
      </c>
      <c r="C4" t="s">
        <v>298</v>
      </c>
      <c r="D4">
        <v>33</v>
      </c>
      <c r="E4">
        <v>17</v>
      </c>
      <c r="F4">
        <v>17</v>
      </c>
      <c r="G4">
        <v>1</v>
      </c>
      <c r="H4">
        <v>6</v>
      </c>
      <c r="I4">
        <v>0</v>
      </c>
      <c r="J4">
        <v>137</v>
      </c>
      <c r="K4">
        <v>103</v>
      </c>
      <c r="L4">
        <v>1014</v>
      </c>
      <c r="M4">
        <v>4</v>
      </c>
      <c r="N4">
        <v>0</v>
      </c>
      <c r="O4">
        <v>231</v>
      </c>
      <c r="Q4">
        <f>_xlfn.XLOOKUP($A4,'WR Proj'!A:A,'WR Proj'!K:K,0,0)</f>
        <v>138.5</v>
      </c>
      <c r="R4" s="9">
        <f>O4-Q4</f>
        <v>92.5</v>
      </c>
      <c r="U4" s="11">
        <v>1</v>
      </c>
      <c r="V4" s="16">
        <f>LARGE(R:R, U4)</f>
        <v>247.2</v>
      </c>
      <c r="W4" s="11" t="str" cm="1">
        <f t="array" ref="W4">INDEX($A$2:$A$300, MATCH(1, ($R$2:$R$300=LARGE($R$2:$R$300, U4)) * (COUNTIF(W$3:W3, $A$2:$A$300)=0), 0))</f>
        <v>Puka Nacua</v>
      </c>
      <c r="X4" s="11"/>
      <c r="Y4" s="11">
        <v>1</v>
      </c>
      <c r="Z4" s="16" cm="1">
        <f t="array" ref="Z4">LARGE(_xlfn._xlws.FILTER($R$2:$R$300,$Q$2:$Q$300&gt;0),Y4)</f>
        <v>247.2</v>
      </c>
      <c r="AA4" s="30" t="str" cm="1">
        <f t="array" ref="AA4">INDEX(_xlfn._xlws.FILTER($A$2:$A$300,$Q$2:$Q$300&gt;0), MATCH(1, (_xlfn._xlws.FILTER($R$2:$R$300,$Q$2:$Q$300&gt;0)=LARGE(_xlfn._xlws.FILTER($R$2:$R$300,$Q$2:$Q$300&gt;0), Y4)) * (COUNTIF(AA$3:AA3, _xlfn._xlws.FILTER($A$2:$A$300,$Q$2:$Q$300&gt;0))=0), 0))</f>
        <v>Puka Nacua</v>
      </c>
      <c r="AB4" s="11"/>
      <c r="AC4" s="11"/>
    </row>
    <row r="5" spans="1:29" x14ac:dyDescent="0.2">
      <c r="A5" t="s">
        <v>361</v>
      </c>
      <c r="B5" t="s">
        <v>57</v>
      </c>
      <c r="C5" t="s">
        <v>298</v>
      </c>
      <c r="D5">
        <v>23</v>
      </c>
      <c r="E5">
        <v>17</v>
      </c>
      <c r="F5">
        <v>16</v>
      </c>
      <c r="G5">
        <v>0</v>
      </c>
      <c r="H5">
        <v>0</v>
      </c>
      <c r="I5">
        <v>0</v>
      </c>
      <c r="J5">
        <v>65</v>
      </c>
      <c r="K5">
        <v>32</v>
      </c>
      <c r="L5">
        <v>514</v>
      </c>
      <c r="M5">
        <v>2</v>
      </c>
      <c r="N5">
        <v>0</v>
      </c>
      <c r="O5">
        <v>95.4</v>
      </c>
      <c r="Q5">
        <f>_xlfn.XLOOKUP($A5,'WR Proj'!A:A,'WR Proj'!K:K,0,0)</f>
        <v>113.9</v>
      </c>
      <c r="R5" s="9">
        <f>O5-Q5</f>
        <v>-18.5</v>
      </c>
      <c r="U5" s="11">
        <v>2</v>
      </c>
      <c r="V5" s="16">
        <f t="shared" ref="V5:V8" si="0">LARGE(R:R, U5)</f>
        <v>126</v>
      </c>
      <c r="W5" s="11" t="str" cm="1">
        <f t="array" ref="W5">INDEX($A$2:$A$300, MATCH(1, ($R$2:$R$300=LARGE($R$2:$R$300, U5)) * (COUNTIF(W$3:W4, $A$2:$A$300)=0), 0))</f>
        <v>CeeDee Lamb</v>
      </c>
      <c r="X5" s="11"/>
      <c r="Y5" s="11">
        <v>2</v>
      </c>
      <c r="Z5" s="16" cm="1">
        <f t="array" ref="Z5">LARGE(_xlfn._xlws.FILTER($R$2:$R$300,$Q$2:$Q$300&gt;0),Y5)</f>
        <v>126</v>
      </c>
      <c r="AA5" s="30" t="str" cm="1">
        <f t="array" ref="AA5">INDEX(_xlfn._xlws.FILTER($A$2:$A$300,$Q$2:$Q$300&gt;0), MATCH(1, (_xlfn._xlws.FILTER($R$2:$R$300,$Q$2:$Q$300&gt;0)=LARGE(_xlfn._xlws.FILTER($R$2:$R$300,$Q$2:$Q$300&gt;0), Y5)) * (COUNTIF(AA$3:AA4, _xlfn._xlws.FILTER($A$2:$A$300,$Q$2:$Q$300&gt;0))=0), 0))</f>
        <v>CeeDee Lamb</v>
      </c>
      <c r="AB5" s="11"/>
      <c r="AC5" s="11"/>
    </row>
    <row r="6" spans="1:29" x14ac:dyDescent="0.2">
      <c r="A6" t="s">
        <v>404</v>
      </c>
      <c r="B6" t="s">
        <v>49</v>
      </c>
      <c r="C6" t="s">
        <v>298</v>
      </c>
      <c r="D6">
        <v>31</v>
      </c>
      <c r="E6">
        <v>8</v>
      </c>
      <c r="F6">
        <v>3</v>
      </c>
      <c r="G6">
        <v>0</v>
      </c>
      <c r="H6">
        <v>0</v>
      </c>
      <c r="I6">
        <v>0</v>
      </c>
      <c r="J6">
        <v>29</v>
      </c>
      <c r="K6">
        <v>16</v>
      </c>
      <c r="L6">
        <v>232</v>
      </c>
      <c r="M6">
        <v>1</v>
      </c>
      <c r="N6">
        <v>0</v>
      </c>
      <c r="O6">
        <v>45.2</v>
      </c>
      <c r="Q6">
        <f>_xlfn.XLOOKUP($A6,'WR Proj'!A:A,'WR Proj'!K:K,0,0)</f>
        <v>3.3</v>
      </c>
      <c r="R6" s="9">
        <f>O6-Q6</f>
        <v>41.900000000000006</v>
      </c>
      <c r="U6" s="11">
        <v>3</v>
      </c>
      <c r="V6" s="16">
        <f t="shared" si="0"/>
        <v>122.4</v>
      </c>
      <c r="W6" s="11" t="str" cm="1">
        <f t="array" ref="W6">INDEX($A$2:$A$300, MATCH(1, ($R$2:$R$300=LARGE($R$2:$R$300, U6)) * (COUNTIF(W$3:W5, $A$2:$A$300)=0), 0))</f>
        <v>Rashee Rice</v>
      </c>
      <c r="X6" s="11"/>
      <c r="Y6" s="11">
        <v>3</v>
      </c>
      <c r="Z6" s="16" cm="1">
        <f t="array" ref="Z6">LARGE(_xlfn._xlws.FILTER($R$2:$R$300,$Q$2:$Q$300&gt;0),Y6)</f>
        <v>122.4</v>
      </c>
      <c r="AA6" s="30" t="str" cm="1">
        <f t="array" ref="AA6">INDEX(_xlfn._xlws.FILTER($A$2:$A$300,$Q$2:$Q$300&gt;0), MATCH(1, (_xlfn._xlws.FILTER($R$2:$R$300,$Q$2:$Q$300&gt;0)=LARGE(_xlfn._xlws.FILTER($R$2:$R$300,$Q$2:$Q$300&gt;0), Y6)) * (COUNTIF(AA$3:AA5, _xlfn._xlws.FILTER($A$2:$A$300,$Q$2:$Q$300&gt;0))=0), 0))</f>
        <v>Rashee Rice</v>
      </c>
      <c r="AB6" s="11"/>
      <c r="AC6" s="11"/>
    </row>
    <row r="7" spans="1:29" x14ac:dyDescent="0.2">
      <c r="A7" t="s">
        <v>392</v>
      </c>
      <c r="B7" t="s">
        <v>72</v>
      </c>
      <c r="C7" t="s">
        <v>298</v>
      </c>
      <c r="D7">
        <v>28</v>
      </c>
      <c r="E7">
        <v>14</v>
      </c>
      <c r="F7">
        <v>12</v>
      </c>
      <c r="G7">
        <v>0</v>
      </c>
      <c r="H7">
        <v>0</v>
      </c>
      <c r="I7">
        <v>0</v>
      </c>
      <c r="J7">
        <v>49</v>
      </c>
      <c r="K7">
        <v>23</v>
      </c>
      <c r="L7">
        <v>311</v>
      </c>
      <c r="M7">
        <v>1</v>
      </c>
      <c r="N7">
        <v>0</v>
      </c>
      <c r="O7">
        <v>60.1</v>
      </c>
      <c r="Q7">
        <f>_xlfn.XLOOKUP($A7,'WR Proj'!A:A,'WR Proj'!K:K,0,0)</f>
        <v>147.4</v>
      </c>
      <c r="R7" s="9">
        <f>O7-Q7</f>
        <v>-87.300000000000011</v>
      </c>
      <c r="U7" s="11">
        <v>4</v>
      </c>
      <c r="V7" s="16">
        <f t="shared" si="0"/>
        <v>109.99999999999997</v>
      </c>
      <c r="W7" s="11" t="str" cm="1">
        <f t="array" ref="W7">INDEX($A$2:$A$300, MATCH(1, ($R$2:$R$300=LARGE($R$2:$R$300, U7)) * (COUNTIF(W$3:W6, $A$2:$A$300)=0), 0))</f>
        <v>Nico Collins</v>
      </c>
      <c r="X7" s="11"/>
      <c r="Y7" s="11">
        <v>4</v>
      </c>
      <c r="Z7" s="16" cm="1">
        <f t="array" ref="Z7">LARGE(_xlfn._xlws.FILTER($R$2:$R$300,$Q$2:$Q$300&gt;0),Y7)</f>
        <v>109.99999999999997</v>
      </c>
      <c r="AA7" s="30" t="str" cm="1">
        <f t="array" ref="AA7">INDEX(_xlfn._xlws.FILTER($A$2:$A$300,$Q$2:$Q$300&gt;0), MATCH(1, (_xlfn._xlws.FILTER($R$2:$R$300,$Q$2:$Q$300&gt;0)=LARGE(_xlfn._xlws.FILTER($R$2:$R$300,$Q$2:$Q$300&gt;0), Y7)) * (COUNTIF(AA$3:AA6, _xlfn._xlws.FILTER($A$2:$A$300,$Q$2:$Q$300&gt;0))=0), 0))</f>
        <v>Nico Collins</v>
      </c>
      <c r="AB7" s="11"/>
      <c r="AC7" s="11"/>
    </row>
    <row r="8" spans="1:29" x14ac:dyDescent="0.2">
      <c r="A8" t="s">
        <v>698</v>
      </c>
      <c r="B8" t="s">
        <v>74</v>
      </c>
      <c r="C8" t="s">
        <v>298</v>
      </c>
      <c r="D8">
        <v>30</v>
      </c>
      <c r="E8">
        <v>17</v>
      </c>
      <c r="F8">
        <v>17</v>
      </c>
      <c r="G8">
        <v>0</v>
      </c>
      <c r="H8">
        <v>0</v>
      </c>
      <c r="I8">
        <v>0</v>
      </c>
      <c r="J8">
        <v>49</v>
      </c>
      <c r="K8">
        <v>34</v>
      </c>
      <c r="L8">
        <v>280</v>
      </c>
      <c r="M8">
        <v>0</v>
      </c>
      <c r="N8">
        <v>0</v>
      </c>
      <c r="O8">
        <v>62</v>
      </c>
      <c r="Q8">
        <f>_xlfn.XLOOKUP($A8,'WR Proj'!A:A,'WR Proj'!K:K,0,0)</f>
        <v>97.7</v>
      </c>
      <c r="R8" s="9">
        <f>O8-Q8</f>
        <v>-35.700000000000003</v>
      </c>
      <c r="U8" s="11">
        <v>5</v>
      </c>
      <c r="V8" s="16">
        <f t="shared" si="0"/>
        <v>93.6</v>
      </c>
      <c r="W8" s="11" t="str" cm="1">
        <f t="array" ref="W8">INDEX($A$2:$A$300, MATCH(1, ($R$2:$R$300=LARGE($R$2:$R$300, U8)) * (COUNTIF(W$3:W7, $A$2:$A$300)=0), 0))</f>
        <v>Jayden Reed</v>
      </c>
      <c r="X8" s="11"/>
      <c r="Y8" s="11">
        <v>5</v>
      </c>
      <c r="Z8" s="16" cm="1">
        <f t="array" ref="Z8">LARGE(_xlfn._xlws.FILTER($R$2:$R$300,$Q$2:$Q$300&gt;0),Y8)</f>
        <v>93.6</v>
      </c>
      <c r="AA8" s="30" t="str" cm="1">
        <f t="array" ref="AA8">INDEX(_xlfn._xlws.FILTER($A$2:$A$300,$Q$2:$Q$300&gt;0), MATCH(1, (_xlfn._xlws.FILTER($R$2:$R$300,$Q$2:$Q$300&gt;0)=LARGE(_xlfn._xlws.FILTER($R$2:$R$300,$Q$2:$Q$300&gt;0), Y8)) * (COUNTIF(AA$3:AA7, _xlfn._xlws.FILTER($A$2:$A$300,$Q$2:$Q$300&gt;0))=0), 0))</f>
        <v>Jayden Reed</v>
      </c>
      <c r="AB8" s="11"/>
      <c r="AC8" s="11"/>
    </row>
    <row r="9" spans="1:29" x14ac:dyDescent="0.2">
      <c r="A9" t="s">
        <v>311</v>
      </c>
      <c r="B9" t="s">
        <v>80</v>
      </c>
      <c r="C9" t="s">
        <v>298</v>
      </c>
      <c r="D9">
        <v>29</v>
      </c>
      <c r="E9">
        <v>15</v>
      </c>
      <c r="F9">
        <v>15</v>
      </c>
      <c r="G9">
        <v>0</v>
      </c>
      <c r="H9">
        <v>0</v>
      </c>
      <c r="I9">
        <v>0</v>
      </c>
      <c r="J9">
        <v>128</v>
      </c>
      <c r="K9">
        <v>72</v>
      </c>
      <c r="L9">
        <v>1250</v>
      </c>
      <c r="M9">
        <v>5</v>
      </c>
      <c r="N9">
        <v>1</v>
      </c>
      <c r="O9">
        <v>227</v>
      </c>
      <c r="Q9">
        <f>_xlfn.XLOOKUP($A9,'WR Proj'!A:A,'WR Proj'!K:K,0,0)</f>
        <v>214.6</v>
      </c>
      <c r="R9" s="9">
        <f>O9-Q9</f>
        <v>12.400000000000006</v>
      </c>
      <c r="U9" s="11"/>
      <c r="V9" s="11"/>
      <c r="W9" s="11"/>
      <c r="X9" s="11"/>
      <c r="Y9" s="11"/>
      <c r="Z9" s="11"/>
      <c r="AA9" s="11"/>
      <c r="AB9" s="11"/>
      <c r="AC9" s="11"/>
    </row>
    <row r="10" spans="1:29" x14ac:dyDescent="0.2">
      <c r="A10" t="s">
        <v>512</v>
      </c>
      <c r="B10" t="s">
        <v>57</v>
      </c>
      <c r="C10" t="s">
        <v>298</v>
      </c>
      <c r="D10">
        <v>24</v>
      </c>
      <c r="E10">
        <v>3</v>
      </c>
      <c r="F10">
        <v>0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Q10">
        <f>_xlfn.XLOOKUP($A10,'WR Proj'!A:A,'WR Proj'!K:K,0,0)</f>
        <v>34.9</v>
      </c>
      <c r="R10" s="9">
        <f>O10-Q10</f>
        <v>-34.9</v>
      </c>
      <c r="U10" s="27" t="s">
        <v>777</v>
      </c>
      <c r="V10" s="27"/>
      <c r="W10" s="27"/>
      <c r="X10" s="11"/>
      <c r="Y10" s="27" t="str">
        <f>"Bottom 5 (min. "&amp;$AC$3&amp;" games played)"</f>
        <v>Bottom 5 (min. 14 games played)</v>
      </c>
      <c r="Z10" s="27"/>
      <c r="AA10" s="27"/>
      <c r="AB10" s="11"/>
      <c r="AC10" s="11"/>
    </row>
    <row r="11" spans="1:29" x14ac:dyDescent="0.2">
      <c r="A11" t="s">
        <v>300</v>
      </c>
      <c r="B11" t="s">
        <v>30</v>
      </c>
      <c r="C11" t="s">
        <v>298</v>
      </c>
      <c r="D11">
        <v>24</v>
      </c>
      <c r="E11">
        <v>16</v>
      </c>
      <c r="F11">
        <v>16</v>
      </c>
      <c r="G11">
        <v>4</v>
      </c>
      <c r="H11">
        <v>24</v>
      </c>
      <c r="I11">
        <v>0</v>
      </c>
      <c r="J11">
        <v>164</v>
      </c>
      <c r="K11">
        <v>119</v>
      </c>
      <c r="L11">
        <v>1515</v>
      </c>
      <c r="M11">
        <v>10</v>
      </c>
      <c r="N11">
        <v>1</v>
      </c>
      <c r="O11">
        <v>330.9</v>
      </c>
      <c r="Q11">
        <f>_xlfn.XLOOKUP($A11,'WR Proj'!A:A,'WR Proj'!K:K,0,0)</f>
        <v>256.3</v>
      </c>
      <c r="R11" s="9">
        <f>O11-Q11</f>
        <v>74.599999999999966</v>
      </c>
      <c r="U11" s="18" t="s">
        <v>774</v>
      </c>
      <c r="V11" s="18" t="s">
        <v>775</v>
      </c>
      <c r="W11" s="18" t="s">
        <v>0</v>
      </c>
      <c r="X11" s="11"/>
      <c r="Y11" s="18" t="s">
        <v>774</v>
      </c>
      <c r="Z11" s="18" t="s">
        <v>775</v>
      </c>
      <c r="AA11" s="18" t="s">
        <v>0</v>
      </c>
      <c r="AB11" s="11"/>
      <c r="AC11" s="11"/>
    </row>
    <row r="12" spans="1:29" x14ac:dyDescent="0.2">
      <c r="A12" t="s">
        <v>485</v>
      </c>
      <c r="B12" t="s">
        <v>67</v>
      </c>
      <c r="C12" t="s">
        <v>298</v>
      </c>
      <c r="D12">
        <v>26</v>
      </c>
      <c r="E12">
        <v>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Q12">
        <f>_xlfn.XLOOKUP($A12,'WR Proj'!A:A,'WR Proj'!K:K,0,0)</f>
        <v>3.5</v>
      </c>
      <c r="R12" s="9">
        <f>O12-Q12</f>
        <v>-3.5</v>
      </c>
      <c r="U12" s="11">
        <v>1</v>
      </c>
      <c r="V12" s="16">
        <f>SMALL($R$2:$R$300, U12)</f>
        <v>-150.89999999999998</v>
      </c>
      <c r="W12" s="11" t="str" cm="1">
        <f t="array" ref="W12">INDEX($A$2:$A$300, MATCH(1, ($R$2:$R$300=SMALL($R$2:$R$300, U12)) * (COUNTIF(W$11:W11, $A$2:$A$300)=0), 0))</f>
        <v>Mike Williams</v>
      </c>
      <c r="X12" s="11"/>
      <c r="Y12" s="11">
        <v>1</v>
      </c>
      <c r="Z12" s="17" cm="1">
        <f t="array" ref="Z12">SMALL(_xlfn._xlws.FILTER($R$2:$R$300,$E$2:$E$300&gt;=$AC$3),Y12)</f>
        <v>-95.2</v>
      </c>
      <c r="AA12" s="31" t="str" cm="1">
        <f t="array" ref="AA12">INDEX(_xlfn._xlws.FILTER($A$2:$A$300,$E$2:$E$300&gt;=$AC$3), MATCH(1, (_xlfn._xlws.FILTER($R$2:$R$300,$E$2:$E$300&gt;=$AC$3)=SMALL(_xlfn._xlws.FILTER($R$2:$R$300,$E$2:$E$300&gt;=$AC$3), Y12)) * (COUNTIF(AA$11:AA11, _xlfn._xlws.FILTER($A$2:$A$300,$E$2:$E$300&gt;=$AC$3))=0), 0))</f>
        <v>Skyy Moore</v>
      </c>
      <c r="AB12" s="11"/>
      <c r="AC12" s="11"/>
    </row>
    <row r="13" spans="1:29" x14ac:dyDescent="0.2">
      <c r="A13" t="s">
        <v>394</v>
      </c>
      <c r="B13" t="s">
        <v>65</v>
      </c>
      <c r="C13" t="s">
        <v>298</v>
      </c>
      <c r="D13">
        <v>24</v>
      </c>
      <c r="E13">
        <v>16</v>
      </c>
      <c r="F13">
        <v>1</v>
      </c>
      <c r="G13">
        <v>0</v>
      </c>
      <c r="H13">
        <v>0</v>
      </c>
      <c r="I13">
        <v>0</v>
      </c>
      <c r="J13">
        <v>25</v>
      </c>
      <c r="K13">
        <v>15</v>
      </c>
      <c r="L13">
        <v>116</v>
      </c>
      <c r="M13">
        <v>4</v>
      </c>
      <c r="N13">
        <v>0</v>
      </c>
      <c r="O13">
        <v>50.6</v>
      </c>
      <c r="Q13">
        <f>_xlfn.XLOOKUP($A13,'WR Proj'!A:A,'WR Proj'!K:K,0,0)</f>
        <v>7</v>
      </c>
      <c r="R13" s="9">
        <f>O13-Q13</f>
        <v>43.6</v>
      </c>
      <c r="U13" s="11">
        <v>2</v>
      </c>
      <c r="V13" s="16">
        <f t="shared" ref="V13:V16" si="1">SMALL($R$2:$R$300, U13)</f>
        <v>-121.4</v>
      </c>
      <c r="W13" s="11" t="str" cm="1">
        <f t="array" ref="W13">INDEX($A$2:$A$300, MATCH(1, ($R$2:$R$300=SMALL($R$2:$R$300, U13)) * (COUNTIF(W$11:W12, $A$2:$A$300)=0), 0))</f>
        <v>Treylon Burks</v>
      </c>
      <c r="X13" s="11"/>
      <c r="Y13" s="11">
        <v>2</v>
      </c>
      <c r="Z13" s="17" cm="1">
        <f t="array" ref="Z13">SMALL(_xlfn._xlws.FILTER($R$2:$R$300,$E$2:$E$300&gt;=$AC$3),Y13)</f>
        <v>-91.6</v>
      </c>
      <c r="AA13" s="31" t="str" cm="1">
        <f t="array" ref="AA13">INDEX(_xlfn._xlws.FILTER($A$2:$A$300,$E$2:$E$300&gt;=$AC$3), MATCH(1, (_xlfn._xlws.FILTER($R$2:$R$300,$E$2:$E$300&gt;=$AC$3)=SMALL(_xlfn._xlws.FILTER($R$2:$R$300,$E$2:$E$300&gt;=$AC$3), Y13)) * (COUNTIF(AA$11:AA12, _xlfn._xlws.FILTER($A$2:$A$300,$E$2:$E$300&gt;=$AC$3))=0), 0))</f>
        <v>Donovan Peoples-Jones</v>
      </c>
      <c r="AB13" s="11"/>
      <c r="AC13" s="11"/>
    </row>
    <row r="14" spans="1:29" x14ac:dyDescent="0.2">
      <c r="A14" t="s">
        <v>502</v>
      </c>
      <c r="B14" t="s">
        <v>17</v>
      </c>
      <c r="C14" t="s">
        <v>298</v>
      </c>
      <c r="D14">
        <v>27</v>
      </c>
      <c r="E14">
        <v>2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Q14">
        <f>_xlfn.XLOOKUP($A14,'WR Proj'!A:A,'WR Proj'!K:K,0,0)</f>
        <v>6</v>
      </c>
      <c r="R14" s="9">
        <f>O14-Q14</f>
        <v>-6</v>
      </c>
      <c r="U14" s="11">
        <v>3</v>
      </c>
      <c r="V14" s="16">
        <f t="shared" si="1"/>
        <v>-110.1</v>
      </c>
      <c r="W14" s="11" t="str" cm="1">
        <f t="array" ref="W14">INDEX($A$2:$A$300, MATCH(1, ($R$2:$R$300=SMALL($R$2:$R$300, U14)) * (COUNTIF(W$11:W13, $A$2:$A$300)=0), 0))</f>
        <v>JuJu Smith-Schuster</v>
      </c>
      <c r="X14" s="11"/>
      <c r="Y14" s="11">
        <v>3</v>
      </c>
      <c r="Z14" s="17" cm="1">
        <f t="array" ref="Z14">SMALL(_xlfn._xlws.FILTER($R$2:$R$300,$E$2:$E$300&gt;=$AC$3),Y14)</f>
        <v>-88.699999999999989</v>
      </c>
      <c r="AA14" s="31" t="str" cm="1">
        <f t="array" ref="AA14">INDEX(_xlfn._xlws.FILTER($A$2:$A$300,$E$2:$E$300&gt;=$AC$3), MATCH(1, (_xlfn._xlws.FILTER($R$2:$R$300,$E$2:$E$300&gt;=$AC$3)=SMALL(_xlfn._xlws.FILTER($R$2:$R$300,$E$2:$E$300&gt;=$AC$3), Y14)) * (COUNTIF(AA$11:AA13, _xlfn._xlws.FILTER($A$2:$A$300,$E$2:$E$300&gt;=$AC$3))=0), 0))</f>
        <v>Hunter Renfrow</v>
      </c>
      <c r="AB14" s="11"/>
      <c r="AC14" s="11"/>
    </row>
    <row r="15" spans="1:29" x14ac:dyDescent="0.2">
      <c r="A15" t="s">
        <v>499</v>
      </c>
      <c r="B15" t="s">
        <v>30</v>
      </c>
      <c r="C15" t="s">
        <v>298</v>
      </c>
      <c r="D15">
        <v>24</v>
      </c>
      <c r="E15">
        <v>9</v>
      </c>
      <c r="F15">
        <v>0</v>
      </c>
      <c r="G15">
        <v>0</v>
      </c>
      <c r="H15">
        <v>0</v>
      </c>
      <c r="I15">
        <v>0</v>
      </c>
      <c r="J15">
        <v>2</v>
      </c>
      <c r="K15">
        <v>1</v>
      </c>
      <c r="L15">
        <v>2</v>
      </c>
      <c r="M15">
        <v>0</v>
      </c>
      <c r="N15">
        <v>0</v>
      </c>
      <c r="O15">
        <v>1.2</v>
      </c>
      <c r="Q15">
        <f>_xlfn.XLOOKUP($A15,'WR Proj'!A:A,'WR Proj'!K:K,0,0)</f>
        <v>14.2</v>
      </c>
      <c r="R15" s="9">
        <f>O15-Q15</f>
        <v>-13</v>
      </c>
      <c r="U15" s="11">
        <v>4</v>
      </c>
      <c r="V15" s="16">
        <f t="shared" si="1"/>
        <v>-110.00000000000001</v>
      </c>
      <c r="W15" s="11" t="str" cm="1">
        <f t="array" ref="W15">INDEX($A$2:$A$300, MATCH(1, ($R$2:$R$300=SMALL($R$2:$R$300, U15)) * (COUNTIF(W$11:W14, $A$2:$A$300)=0), 0))</f>
        <v>Christian Watson</v>
      </c>
      <c r="X15" s="11"/>
      <c r="Y15" s="11">
        <v>4</v>
      </c>
      <c r="Z15" s="17" cm="1">
        <f t="array" ref="Z15">SMALL(_xlfn._xlws.FILTER($R$2:$R$300,$E$2:$E$300&gt;=$AC$3),Y15)</f>
        <v>-87.300000000000011</v>
      </c>
      <c r="AA15" s="31" t="str" cm="1">
        <f t="array" ref="AA15">INDEX(_xlfn._xlws.FILTER($A$2:$A$300,$E$2:$E$300&gt;=$AC$3), MATCH(1, (_xlfn._xlws.FILTER($R$2:$R$300,$E$2:$E$300&gt;=$AC$3)=SMALL(_xlfn._xlws.FILTER($R$2:$R$300,$E$2:$E$300&gt;=$AC$3), Y15)) * (COUNTIF(AA$11:AA14, _xlfn._xlws.FILTER($A$2:$A$300,$E$2:$E$300&gt;=$AC$3))=0), 0))</f>
        <v>Allen Lazard</v>
      </c>
      <c r="AB15" s="11"/>
      <c r="AC15" s="11"/>
    </row>
    <row r="16" spans="1:29" x14ac:dyDescent="0.2">
      <c r="A16" t="s">
        <v>483</v>
      </c>
      <c r="B16" t="s">
        <v>45</v>
      </c>
      <c r="C16" t="s">
        <v>298</v>
      </c>
      <c r="D16">
        <v>25</v>
      </c>
      <c r="E16">
        <v>16</v>
      </c>
      <c r="F16">
        <v>0</v>
      </c>
      <c r="G16">
        <v>0</v>
      </c>
      <c r="H16">
        <v>0</v>
      </c>
      <c r="I16">
        <v>0</v>
      </c>
      <c r="J16">
        <v>7</v>
      </c>
      <c r="K16">
        <v>4</v>
      </c>
      <c r="L16">
        <v>29</v>
      </c>
      <c r="M16">
        <v>0</v>
      </c>
      <c r="N16">
        <v>1</v>
      </c>
      <c r="O16">
        <v>4.9000000000000004</v>
      </c>
      <c r="Q16">
        <f>_xlfn.XLOOKUP($A16,'WR Proj'!A:A,'WR Proj'!K:K,0,0)</f>
        <v>0</v>
      </c>
      <c r="R16" s="9">
        <f>O16-Q16</f>
        <v>4.9000000000000004</v>
      </c>
      <c r="U16" s="11">
        <v>5</v>
      </c>
      <c r="V16" s="16">
        <f t="shared" si="1"/>
        <v>-107.80000000000001</v>
      </c>
      <c r="W16" s="11" t="str" cm="1">
        <f t="array" ref="W16">INDEX($A$2:$A$300, MATCH(1, ($R$2:$R$300=SMALL($R$2:$R$300, U16)) * (COUNTIF(W$11:W15, $A$2:$A$300)=0), 0))</f>
        <v>Justin Jefferson</v>
      </c>
      <c r="X16" s="11"/>
      <c r="Y16" s="11">
        <v>5</v>
      </c>
      <c r="Z16" s="17" cm="1">
        <f t="array" ref="Z16">SMALL(_xlfn._xlws.FILTER($R$2:$R$300,$E$2:$E$300&gt;=$AC$3),Y16)</f>
        <v>-85.600000000000009</v>
      </c>
      <c r="AA16" s="31" t="str" cm="1">
        <f t="array" ref="AA16">INDEX(_xlfn._xlws.FILTER($A$2:$A$300,$E$2:$E$300&gt;=$AC$3), MATCH(1, (_xlfn._xlws.FILTER($R$2:$R$300,$E$2:$E$300&gt;=$AC$3)=SMALL(_xlfn._xlws.FILTER($R$2:$R$300,$E$2:$E$300&gt;=$AC$3), Y16)) * (COUNTIF(AA$11:AA15, _xlfn._xlws.FILTER($A$2:$A$300,$E$2:$E$300&gt;=$AC$3))=0), 0))</f>
        <v>Van Jefferson</v>
      </c>
      <c r="AB16" s="11"/>
      <c r="AC16" s="11"/>
    </row>
    <row r="17" spans="1:18" x14ac:dyDescent="0.2">
      <c r="A17" t="s">
        <v>440</v>
      </c>
      <c r="B17" t="s">
        <v>45</v>
      </c>
      <c r="C17" t="s">
        <v>298</v>
      </c>
      <c r="D17">
        <v>26</v>
      </c>
      <c r="E17">
        <v>17</v>
      </c>
      <c r="F17">
        <v>0</v>
      </c>
      <c r="G17">
        <v>2</v>
      </c>
      <c r="H17">
        <v>9</v>
      </c>
      <c r="I17">
        <v>0</v>
      </c>
      <c r="J17">
        <v>12</v>
      </c>
      <c r="K17">
        <v>8</v>
      </c>
      <c r="L17">
        <v>66</v>
      </c>
      <c r="M17">
        <v>1</v>
      </c>
      <c r="N17">
        <v>0</v>
      </c>
      <c r="O17">
        <v>21.5</v>
      </c>
      <c r="Q17">
        <f>_xlfn.XLOOKUP($A17,'WR Proj'!A:A,'WR Proj'!K:K,0,0)</f>
        <v>64.400000000000006</v>
      </c>
      <c r="R17" s="9">
        <f>O17-Q17</f>
        <v>-42.900000000000006</v>
      </c>
    </row>
    <row r="18" spans="1:18" x14ac:dyDescent="0.2">
      <c r="A18" t="s">
        <v>403</v>
      </c>
      <c r="B18" t="s">
        <v>26</v>
      </c>
      <c r="C18" t="s">
        <v>298</v>
      </c>
      <c r="D18">
        <v>24</v>
      </c>
      <c r="E18">
        <v>5</v>
      </c>
      <c r="F18">
        <v>1</v>
      </c>
      <c r="G18">
        <v>3</v>
      </c>
      <c r="H18">
        <v>21</v>
      </c>
      <c r="I18">
        <v>0</v>
      </c>
      <c r="J18">
        <v>24</v>
      </c>
      <c r="K18">
        <v>16</v>
      </c>
      <c r="L18">
        <v>218</v>
      </c>
      <c r="M18">
        <v>1</v>
      </c>
      <c r="N18">
        <v>0</v>
      </c>
      <c r="O18">
        <v>45.9</v>
      </c>
      <c r="Q18">
        <f>_xlfn.XLOOKUP($A18,'WR Proj'!A:A,'WR Proj'!K:K,0,0)</f>
        <v>8.6999999999999993</v>
      </c>
      <c r="R18" s="9">
        <f>O18-Q18</f>
        <v>37.200000000000003</v>
      </c>
    </row>
    <row r="19" spans="1:18" x14ac:dyDescent="0.2">
      <c r="A19" t="s">
        <v>330</v>
      </c>
      <c r="B19" t="s">
        <v>22</v>
      </c>
      <c r="C19" t="s">
        <v>298</v>
      </c>
      <c r="D19">
        <v>30</v>
      </c>
      <c r="E19">
        <v>16</v>
      </c>
      <c r="F19">
        <v>15</v>
      </c>
      <c r="G19">
        <v>5</v>
      </c>
      <c r="H19">
        <v>35</v>
      </c>
      <c r="I19">
        <v>0</v>
      </c>
      <c r="J19">
        <v>81</v>
      </c>
      <c r="K19">
        <v>54</v>
      </c>
      <c r="L19">
        <v>657</v>
      </c>
      <c r="M19">
        <v>8</v>
      </c>
      <c r="N19">
        <v>0</v>
      </c>
      <c r="O19">
        <v>173.2</v>
      </c>
      <c r="Q19">
        <f>_xlfn.XLOOKUP($A19,'WR Proj'!A:A,'WR Proj'!K:K,0,0)</f>
        <v>170.8</v>
      </c>
      <c r="R19" s="9">
        <f>O19-Q19</f>
        <v>2.3999999999999773</v>
      </c>
    </row>
    <row r="20" spans="1:18" x14ac:dyDescent="0.2">
      <c r="A20" t="s">
        <v>306</v>
      </c>
      <c r="B20" t="s">
        <v>28</v>
      </c>
      <c r="C20" t="s">
        <v>298</v>
      </c>
      <c r="D20">
        <v>25</v>
      </c>
      <c r="E20">
        <v>16</v>
      </c>
      <c r="F20">
        <v>16</v>
      </c>
      <c r="G20">
        <v>0</v>
      </c>
      <c r="H20">
        <v>0</v>
      </c>
      <c r="I20">
        <v>0</v>
      </c>
      <c r="J20">
        <v>105</v>
      </c>
      <c r="K20">
        <v>75</v>
      </c>
      <c r="L20">
        <v>1342</v>
      </c>
      <c r="M20">
        <v>7</v>
      </c>
      <c r="N20">
        <v>1</v>
      </c>
      <c r="O20">
        <v>249.2</v>
      </c>
      <c r="Q20">
        <f>_xlfn.XLOOKUP($A20,'WR Proj'!A:A,'WR Proj'!K:K,0,0)</f>
        <v>186.5</v>
      </c>
      <c r="R20" s="9">
        <f>O20-Q20</f>
        <v>62.699999999999989</v>
      </c>
    </row>
    <row r="21" spans="1:18" x14ac:dyDescent="0.2">
      <c r="A21" t="s">
        <v>372</v>
      </c>
      <c r="B21" t="s">
        <v>43</v>
      </c>
      <c r="C21" t="s">
        <v>298</v>
      </c>
      <c r="D21">
        <v>25</v>
      </c>
      <c r="E21">
        <v>13</v>
      </c>
      <c r="F21">
        <v>2</v>
      </c>
      <c r="G21">
        <v>0</v>
      </c>
      <c r="H21">
        <v>0</v>
      </c>
      <c r="I21">
        <v>0</v>
      </c>
      <c r="J21">
        <v>30</v>
      </c>
      <c r="K21">
        <v>19</v>
      </c>
      <c r="L21">
        <v>284</v>
      </c>
      <c r="M21">
        <v>4</v>
      </c>
      <c r="N21">
        <v>0</v>
      </c>
      <c r="O21">
        <v>73.400000000000006</v>
      </c>
      <c r="Q21">
        <f>_xlfn.XLOOKUP($A21,'WR Proj'!A:A,'WR Proj'!K:K,0,0)</f>
        <v>26.5</v>
      </c>
      <c r="R21" s="9">
        <f>O21-Q21</f>
        <v>46.900000000000006</v>
      </c>
    </row>
    <row r="22" spans="1:18" x14ac:dyDescent="0.2">
      <c r="A22" t="s">
        <v>390</v>
      </c>
      <c r="B22" t="s">
        <v>63</v>
      </c>
      <c r="C22" t="s">
        <v>298</v>
      </c>
      <c r="D22">
        <v>28</v>
      </c>
      <c r="E22">
        <v>17</v>
      </c>
      <c r="F22">
        <v>2</v>
      </c>
      <c r="G22">
        <v>5</v>
      </c>
      <c r="H22">
        <v>17</v>
      </c>
      <c r="I22">
        <v>0</v>
      </c>
      <c r="J22">
        <v>44</v>
      </c>
      <c r="K22">
        <v>29</v>
      </c>
      <c r="L22">
        <v>324</v>
      </c>
      <c r="M22">
        <v>1</v>
      </c>
      <c r="N22">
        <v>1</v>
      </c>
      <c r="O22">
        <v>67.099999999999994</v>
      </c>
      <c r="Q22">
        <f>_xlfn.XLOOKUP($A22,'WR Proj'!A:A,'WR Proj'!K:K,0,0)</f>
        <v>27.7</v>
      </c>
      <c r="R22" s="9">
        <f>O22-Q22</f>
        <v>39.399999999999991</v>
      </c>
    </row>
    <row r="23" spans="1:18" x14ac:dyDescent="0.2">
      <c r="A23" t="s">
        <v>401</v>
      </c>
      <c r="B23" t="s">
        <v>37</v>
      </c>
      <c r="C23" t="s">
        <v>298</v>
      </c>
      <c r="D23">
        <v>28</v>
      </c>
      <c r="E23">
        <v>16</v>
      </c>
      <c r="F23">
        <v>1</v>
      </c>
      <c r="G23">
        <v>1</v>
      </c>
      <c r="H23">
        <v>11</v>
      </c>
      <c r="I23">
        <v>0</v>
      </c>
      <c r="J23">
        <v>33</v>
      </c>
      <c r="K23">
        <v>27</v>
      </c>
      <c r="L23">
        <v>238</v>
      </c>
      <c r="M23">
        <v>1</v>
      </c>
      <c r="N23">
        <v>0</v>
      </c>
      <c r="O23">
        <v>57.9</v>
      </c>
      <c r="Q23">
        <f>_xlfn.XLOOKUP($A23,'WR Proj'!A:A,'WR Proj'!K:K,0,0)</f>
        <v>61.8</v>
      </c>
      <c r="R23" s="9">
        <f>O23-Q23</f>
        <v>-3.8999999999999986</v>
      </c>
    </row>
    <row r="24" spans="1:18" x14ac:dyDescent="0.2">
      <c r="A24" t="s">
        <v>467</v>
      </c>
      <c r="B24" t="s">
        <v>20</v>
      </c>
      <c r="C24" t="s">
        <v>298</v>
      </c>
      <c r="D24">
        <v>26</v>
      </c>
      <c r="E24">
        <v>16</v>
      </c>
      <c r="F24">
        <v>0</v>
      </c>
      <c r="G24">
        <v>0</v>
      </c>
      <c r="H24">
        <v>0</v>
      </c>
      <c r="I24">
        <v>0</v>
      </c>
      <c r="J24">
        <v>6</v>
      </c>
      <c r="K24">
        <v>4</v>
      </c>
      <c r="L24">
        <v>42</v>
      </c>
      <c r="M24">
        <v>0</v>
      </c>
      <c r="N24">
        <v>0</v>
      </c>
      <c r="O24">
        <v>8.1999999999999993</v>
      </c>
      <c r="Q24">
        <f>_xlfn.XLOOKUP($A24,'WR Proj'!A:A,'WR Proj'!K:K,0,0)</f>
        <v>27.1</v>
      </c>
      <c r="R24" s="9">
        <f>O24-Q24</f>
        <v>-18.900000000000002</v>
      </c>
    </row>
    <row r="25" spans="1:18" x14ac:dyDescent="0.2">
      <c r="A25" t="s">
        <v>439</v>
      </c>
      <c r="B25" t="s">
        <v>41</v>
      </c>
      <c r="C25" t="s">
        <v>298</v>
      </c>
      <c r="D25">
        <v>30</v>
      </c>
      <c r="E25">
        <v>17</v>
      </c>
      <c r="F25">
        <v>1</v>
      </c>
      <c r="G25">
        <v>0</v>
      </c>
      <c r="H25">
        <v>0</v>
      </c>
      <c r="I25">
        <v>0</v>
      </c>
      <c r="J25">
        <v>22</v>
      </c>
      <c r="K25">
        <v>14</v>
      </c>
      <c r="L25">
        <v>161</v>
      </c>
      <c r="M25">
        <v>0</v>
      </c>
      <c r="N25">
        <v>1</v>
      </c>
      <c r="O25">
        <v>28.1</v>
      </c>
      <c r="Q25">
        <f>_xlfn.XLOOKUP($A25,'WR Proj'!A:A,'WR Proj'!K:K,0,0)</f>
        <v>27.8</v>
      </c>
      <c r="R25" s="9">
        <f>O25-Q25</f>
        <v>0.30000000000000071</v>
      </c>
    </row>
    <row r="26" spans="1:18" x14ac:dyDescent="0.2">
      <c r="A26" t="s">
        <v>701</v>
      </c>
      <c r="B26" t="s">
        <v>74</v>
      </c>
      <c r="C26" t="s">
        <v>298</v>
      </c>
      <c r="D26">
        <v>24</v>
      </c>
      <c r="E26">
        <v>17</v>
      </c>
      <c r="F26">
        <v>1</v>
      </c>
      <c r="G26">
        <v>11</v>
      </c>
      <c r="H26">
        <v>57</v>
      </c>
      <c r="I26">
        <v>1</v>
      </c>
      <c r="J26">
        <v>30</v>
      </c>
      <c r="K26">
        <v>17</v>
      </c>
      <c r="L26">
        <v>180</v>
      </c>
      <c r="M26">
        <v>1</v>
      </c>
      <c r="N26">
        <v>0</v>
      </c>
      <c r="O26">
        <v>52.7</v>
      </c>
      <c r="Q26">
        <f>_xlfn.XLOOKUP($A26,'WR Proj'!A:A,'WR Proj'!K:K,0,0)</f>
        <v>38.700000000000003</v>
      </c>
      <c r="R26" s="9">
        <f>O26-Q26</f>
        <v>14</v>
      </c>
    </row>
    <row r="27" spans="1:18" x14ac:dyDescent="0.2">
      <c r="A27" t="s">
        <v>312</v>
      </c>
      <c r="B27" t="s">
        <v>39</v>
      </c>
      <c r="C27" t="s">
        <v>298</v>
      </c>
      <c r="D27">
        <v>29</v>
      </c>
      <c r="E27">
        <v>17</v>
      </c>
      <c r="F27">
        <v>17</v>
      </c>
      <c r="G27">
        <v>9</v>
      </c>
      <c r="H27">
        <v>23</v>
      </c>
      <c r="I27">
        <v>0</v>
      </c>
      <c r="J27">
        <v>136</v>
      </c>
      <c r="K27">
        <v>76</v>
      </c>
      <c r="L27">
        <v>1016</v>
      </c>
      <c r="M27">
        <v>8</v>
      </c>
      <c r="N27">
        <v>0</v>
      </c>
      <c r="O27">
        <v>229.9</v>
      </c>
      <c r="Q27">
        <f>_xlfn.XLOOKUP($A27,'WR Proj'!A:A,'WR Proj'!K:K,0,0)</f>
        <v>218.3</v>
      </c>
      <c r="R27" s="9">
        <f>O27-Q27</f>
        <v>11.599999999999994</v>
      </c>
    </row>
    <row r="28" spans="1:18" x14ac:dyDescent="0.2">
      <c r="A28" t="s">
        <v>418</v>
      </c>
      <c r="B28" t="s">
        <v>80</v>
      </c>
      <c r="C28" t="s">
        <v>298</v>
      </c>
      <c r="D28">
        <v>23</v>
      </c>
      <c r="E28">
        <v>14</v>
      </c>
      <c r="F28">
        <v>3</v>
      </c>
      <c r="G28">
        <v>1</v>
      </c>
      <c r="H28">
        <v>8</v>
      </c>
      <c r="I28">
        <v>0</v>
      </c>
      <c r="J28">
        <v>44</v>
      </c>
      <c r="K28">
        <v>21</v>
      </c>
      <c r="L28">
        <v>224</v>
      </c>
      <c r="M28">
        <v>0</v>
      </c>
      <c r="N28">
        <v>0</v>
      </c>
      <c r="O28">
        <v>44.2</v>
      </c>
      <c r="Q28">
        <f>_xlfn.XLOOKUP($A28,'WR Proj'!A:A,'WR Proj'!K:K,0,0)</f>
        <v>41.5</v>
      </c>
      <c r="R28" s="9">
        <f>O28-Q28</f>
        <v>2.7000000000000028</v>
      </c>
    </row>
    <row r="29" spans="1:18" x14ac:dyDescent="0.2">
      <c r="A29" t="s">
        <v>379</v>
      </c>
      <c r="B29" t="s">
        <v>37</v>
      </c>
      <c r="C29" t="s">
        <v>298</v>
      </c>
      <c r="D29">
        <v>28</v>
      </c>
      <c r="E29">
        <v>15</v>
      </c>
      <c r="F29">
        <v>3</v>
      </c>
      <c r="G29">
        <v>0</v>
      </c>
      <c r="H29">
        <v>0</v>
      </c>
      <c r="I29">
        <v>0</v>
      </c>
      <c r="J29">
        <v>38</v>
      </c>
      <c r="K29">
        <v>22</v>
      </c>
      <c r="L29">
        <v>296</v>
      </c>
      <c r="M29">
        <v>3</v>
      </c>
      <c r="N29">
        <v>0</v>
      </c>
      <c r="O29">
        <v>69.599999999999994</v>
      </c>
      <c r="Q29">
        <f>_xlfn.XLOOKUP($A29,'WR Proj'!A:A,'WR Proj'!K:K,0,0)</f>
        <v>64</v>
      </c>
      <c r="R29" s="9">
        <f>O29-Q29</f>
        <v>5.5999999999999943</v>
      </c>
    </row>
    <row r="30" spans="1:18" x14ac:dyDescent="0.2">
      <c r="A30" t="s">
        <v>297</v>
      </c>
      <c r="B30" t="s">
        <v>22</v>
      </c>
      <c r="C30" t="s">
        <v>298</v>
      </c>
      <c r="D30">
        <v>24</v>
      </c>
      <c r="E30">
        <v>17</v>
      </c>
      <c r="F30">
        <v>17</v>
      </c>
      <c r="G30">
        <v>14</v>
      </c>
      <c r="H30">
        <v>113</v>
      </c>
      <c r="I30">
        <v>2</v>
      </c>
      <c r="J30">
        <v>181</v>
      </c>
      <c r="K30">
        <v>135</v>
      </c>
      <c r="L30">
        <v>1749</v>
      </c>
      <c r="M30">
        <v>12</v>
      </c>
      <c r="N30">
        <v>2</v>
      </c>
      <c r="O30">
        <v>403.2</v>
      </c>
      <c r="Q30">
        <f>_xlfn.XLOOKUP($A30,'WR Proj'!A:A,'WR Proj'!K:K,0,0)</f>
        <v>277.2</v>
      </c>
      <c r="R30" s="9">
        <f>O30-Q30</f>
        <v>126</v>
      </c>
    </row>
    <row r="31" spans="1:18" x14ac:dyDescent="0.2">
      <c r="A31" t="s">
        <v>437</v>
      </c>
      <c r="B31" t="s">
        <v>65</v>
      </c>
      <c r="C31" t="s">
        <v>298</v>
      </c>
      <c r="D31">
        <v>25</v>
      </c>
      <c r="E31">
        <v>11</v>
      </c>
      <c r="F31">
        <v>0</v>
      </c>
      <c r="G31">
        <v>2</v>
      </c>
      <c r="H31">
        <v>13</v>
      </c>
      <c r="I31">
        <v>0</v>
      </c>
      <c r="J31">
        <v>9</v>
      </c>
      <c r="K31">
        <v>7</v>
      </c>
      <c r="L31">
        <v>64</v>
      </c>
      <c r="M31">
        <v>0</v>
      </c>
      <c r="N31">
        <v>0</v>
      </c>
      <c r="O31">
        <v>20.7</v>
      </c>
      <c r="Q31">
        <f>_xlfn.XLOOKUP($A31,'WR Proj'!A:A,'WR Proj'!K:K,0,0)</f>
        <v>41.5</v>
      </c>
      <c r="R31" s="9">
        <f>O31-Q31</f>
        <v>-20.8</v>
      </c>
    </row>
    <row r="32" spans="1:18" x14ac:dyDescent="0.2">
      <c r="A32" t="s">
        <v>435</v>
      </c>
      <c r="B32" t="s">
        <v>55</v>
      </c>
      <c r="C32" t="s">
        <v>298</v>
      </c>
      <c r="D32">
        <v>25</v>
      </c>
      <c r="E32">
        <v>12</v>
      </c>
      <c r="F32">
        <v>2</v>
      </c>
      <c r="G32">
        <v>0</v>
      </c>
      <c r="H32">
        <v>0</v>
      </c>
      <c r="I32">
        <v>0</v>
      </c>
      <c r="J32">
        <v>21</v>
      </c>
      <c r="K32">
        <v>8</v>
      </c>
      <c r="L32">
        <v>77</v>
      </c>
      <c r="M32">
        <v>1</v>
      </c>
      <c r="N32">
        <v>0</v>
      </c>
      <c r="O32">
        <v>21.7</v>
      </c>
      <c r="Q32">
        <f>_xlfn.XLOOKUP($A32,'WR Proj'!A:A,'WR Proj'!K:K,0,0)</f>
        <v>101.5</v>
      </c>
      <c r="R32" s="9">
        <f>O32-Q32</f>
        <v>-79.8</v>
      </c>
    </row>
    <row r="33" spans="1:18" x14ac:dyDescent="0.2">
      <c r="A33" t="s">
        <v>487</v>
      </c>
      <c r="B33" t="s">
        <v>59</v>
      </c>
      <c r="C33" t="s">
        <v>298</v>
      </c>
      <c r="D33">
        <v>26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Q33">
        <f>_xlfn.XLOOKUP($A33,'WR Proj'!A:A,'WR Proj'!K:K,0,0)</f>
        <v>0</v>
      </c>
      <c r="R33" s="9">
        <f>O33-Q33</f>
        <v>0</v>
      </c>
    </row>
    <row r="34" spans="1:18" x14ac:dyDescent="0.2">
      <c r="A34" t="s">
        <v>453</v>
      </c>
      <c r="B34" t="s">
        <v>28</v>
      </c>
      <c r="C34" t="s">
        <v>298</v>
      </c>
      <c r="D34">
        <v>31</v>
      </c>
      <c r="E34">
        <v>8</v>
      </c>
      <c r="F34">
        <v>0</v>
      </c>
      <c r="G34">
        <v>0</v>
      </c>
      <c r="H34">
        <v>0</v>
      </c>
      <c r="I34">
        <v>0</v>
      </c>
      <c r="J34">
        <v>6</v>
      </c>
      <c r="K34">
        <v>3</v>
      </c>
      <c r="L34">
        <v>69</v>
      </c>
      <c r="M34">
        <v>0</v>
      </c>
      <c r="N34">
        <v>0</v>
      </c>
      <c r="O34">
        <v>9.9</v>
      </c>
      <c r="Q34">
        <f>_xlfn.XLOOKUP($A34,'WR Proj'!A:A,'WR Proj'!K:K,0,0)</f>
        <v>3.7</v>
      </c>
      <c r="R34" s="9">
        <f>O34-Q34</f>
        <v>6.2</v>
      </c>
    </row>
    <row r="35" spans="1:18" x14ac:dyDescent="0.2">
      <c r="A35" t="s">
        <v>328</v>
      </c>
      <c r="B35" t="s">
        <v>35</v>
      </c>
      <c r="C35" t="s">
        <v>298</v>
      </c>
      <c r="D35">
        <v>27</v>
      </c>
      <c r="E35">
        <v>17</v>
      </c>
      <c r="F35">
        <v>17</v>
      </c>
      <c r="G35">
        <v>4</v>
      </c>
      <c r="H35">
        <v>38</v>
      </c>
      <c r="I35">
        <v>1</v>
      </c>
      <c r="J35">
        <v>130</v>
      </c>
      <c r="K35">
        <v>83</v>
      </c>
      <c r="L35">
        <v>1024</v>
      </c>
      <c r="M35">
        <v>2</v>
      </c>
      <c r="N35">
        <v>0</v>
      </c>
      <c r="O35">
        <v>209.2</v>
      </c>
      <c r="Q35">
        <f>_xlfn.XLOOKUP($A35,'WR Proj'!A:A,'WR Proj'!K:K,0,0)</f>
        <v>206.4</v>
      </c>
      <c r="R35" s="9">
        <f>O35-Q35</f>
        <v>2.7999999999999829</v>
      </c>
    </row>
    <row r="36" spans="1:18" x14ac:dyDescent="0.2">
      <c r="A36" t="s">
        <v>380</v>
      </c>
      <c r="B36" t="s">
        <v>78</v>
      </c>
      <c r="C36" t="s">
        <v>298</v>
      </c>
      <c r="D36">
        <v>30</v>
      </c>
      <c r="E36">
        <v>17</v>
      </c>
      <c r="F36">
        <v>5</v>
      </c>
      <c r="G36">
        <v>2</v>
      </c>
      <c r="H36">
        <v>39</v>
      </c>
      <c r="I36">
        <v>0</v>
      </c>
      <c r="J36">
        <v>35</v>
      </c>
      <c r="K36">
        <v>22</v>
      </c>
      <c r="L36">
        <v>424</v>
      </c>
      <c r="M36">
        <v>0</v>
      </c>
      <c r="N36">
        <v>0</v>
      </c>
      <c r="O36">
        <v>68.3</v>
      </c>
      <c r="Q36">
        <f>_xlfn.XLOOKUP($A36,'WR Proj'!A:A,'WR Proj'!K:K,0,0)</f>
        <v>42.4</v>
      </c>
      <c r="R36" s="9">
        <f>O36-Q36</f>
        <v>25.9</v>
      </c>
    </row>
    <row r="37" spans="1:18" x14ac:dyDescent="0.2">
      <c r="A37" t="s">
        <v>319</v>
      </c>
      <c r="B37" t="s">
        <v>47</v>
      </c>
      <c r="C37" t="s">
        <v>298</v>
      </c>
      <c r="D37">
        <v>23</v>
      </c>
      <c r="E37">
        <v>16</v>
      </c>
      <c r="F37">
        <v>11</v>
      </c>
      <c r="G37">
        <v>0</v>
      </c>
      <c r="H37">
        <v>0</v>
      </c>
      <c r="I37">
        <v>0</v>
      </c>
      <c r="J37">
        <v>138</v>
      </c>
      <c r="K37">
        <v>87</v>
      </c>
      <c r="L37">
        <v>1123</v>
      </c>
      <c r="M37">
        <v>5</v>
      </c>
      <c r="N37">
        <v>0</v>
      </c>
      <c r="O37">
        <v>231.3</v>
      </c>
      <c r="Q37">
        <f>_xlfn.XLOOKUP($A37,'WR Proj'!A:A,'WR Proj'!K:K,0,0)</f>
        <v>228.9</v>
      </c>
      <c r="R37" s="9">
        <f>O37-Q37</f>
        <v>2.4000000000000057</v>
      </c>
    </row>
    <row r="38" spans="1:18" x14ac:dyDescent="0.2">
      <c r="A38" t="s">
        <v>341</v>
      </c>
      <c r="B38" t="s">
        <v>39</v>
      </c>
      <c r="C38" t="s">
        <v>298</v>
      </c>
      <c r="D38">
        <v>27</v>
      </c>
      <c r="E38">
        <v>12</v>
      </c>
      <c r="F38">
        <v>12</v>
      </c>
      <c r="G38">
        <v>1</v>
      </c>
      <c r="H38">
        <v>6</v>
      </c>
      <c r="I38">
        <v>0</v>
      </c>
      <c r="J38">
        <v>85</v>
      </c>
      <c r="K38">
        <v>57</v>
      </c>
      <c r="L38">
        <v>787</v>
      </c>
      <c r="M38">
        <v>3</v>
      </c>
      <c r="N38">
        <v>2</v>
      </c>
      <c r="O38">
        <v>150.30000000000001</v>
      </c>
      <c r="Q38">
        <f>_xlfn.XLOOKUP($A38,'WR Proj'!A:A,'WR Proj'!K:K,0,0)</f>
        <v>199.1</v>
      </c>
      <c r="R38" s="9">
        <f>O38-Q38</f>
        <v>-48.799999999999983</v>
      </c>
    </row>
    <row r="39" spans="1:18" x14ac:dyDescent="0.2">
      <c r="A39" t="s">
        <v>356</v>
      </c>
      <c r="B39" t="s">
        <v>26</v>
      </c>
      <c r="C39" t="s">
        <v>298</v>
      </c>
      <c r="D39">
        <v>24</v>
      </c>
      <c r="E39">
        <v>9</v>
      </c>
      <c r="F39">
        <v>9</v>
      </c>
      <c r="G39">
        <v>4</v>
      </c>
      <c r="H39">
        <v>11</v>
      </c>
      <c r="I39">
        <v>0</v>
      </c>
      <c r="J39">
        <v>53</v>
      </c>
      <c r="K39">
        <v>28</v>
      </c>
      <c r="L39">
        <v>422</v>
      </c>
      <c r="M39">
        <v>5</v>
      </c>
      <c r="N39">
        <v>0</v>
      </c>
      <c r="O39">
        <v>101.3</v>
      </c>
      <c r="Q39">
        <f>_xlfn.XLOOKUP($A39,'WR Proj'!A:A,'WR Proj'!K:K,0,0)</f>
        <v>211.3</v>
      </c>
      <c r="R39" s="9">
        <f>O39-Q39</f>
        <v>-110.00000000000001</v>
      </c>
    </row>
    <row r="40" spans="1:18" x14ac:dyDescent="0.2">
      <c r="A40" t="s">
        <v>482</v>
      </c>
      <c r="B40" t="s">
        <v>53</v>
      </c>
      <c r="C40" t="s">
        <v>298</v>
      </c>
      <c r="D40">
        <v>27</v>
      </c>
      <c r="E40">
        <v>7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10</v>
      </c>
      <c r="M40">
        <v>0</v>
      </c>
      <c r="N40">
        <v>0</v>
      </c>
      <c r="O40">
        <v>2</v>
      </c>
      <c r="Q40">
        <f>_xlfn.XLOOKUP($A40,'WR Proj'!A:A,'WR Proj'!K:K,0,0)</f>
        <v>14.5</v>
      </c>
      <c r="R40" s="9">
        <f>O40-Q40</f>
        <v>-12.5</v>
      </c>
    </row>
    <row r="41" spans="1:18" x14ac:dyDescent="0.2">
      <c r="A41" t="s">
        <v>478</v>
      </c>
      <c r="B41" t="s">
        <v>51</v>
      </c>
      <c r="C41" t="s">
        <v>298</v>
      </c>
      <c r="D41">
        <v>26</v>
      </c>
      <c r="E41">
        <v>3</v>
      </c>
      <c r="F41">
        <v>0</v>
      </c>
      <c r="G41">
        <v>0</v>
      </c>
      <c r="H41">
        <v>0</v>
      </c>
      <c r="I41">
        <v>0</v>
      </c>
      <c r="J41">
        <v>1</v>
      </c>
      <c r="K41">
        <v>1</v>
      </c>
      <c r="L41">
        <v>11</v>
      </c>
      <c r="M41">
        <v>0</v>
      </c>
      <c r="N41">
        <v>0</v>
      </c>
      <c r="O41">
        <v>2.1</v>
      </c>
      <c r="Q41">
        <f>_xlfn.XLOOKUP($A41,'WR Proj'!A:A,'WR Proj'!K:K,0,0)</f>
        <v>0</v>
      </c>
      <c r="R41" s="9">
        <f>O41-Q41</f>
        <v>2.1</v>
      </c>
    </row>
    <row r="42" spans="1:18" x14ac:dyDescent="0.2">
      <c r="A42" t="s">
        <v>495</v>
      </c>
      <c r="B42" t="s">
        <v>78</v>
      </c>
      <c r="C42" t="s">
        <v>298</v>
      </c>
      <c r="D42">
        <v>24</v>
      </c>
      <c r="E42">
        <v>10</v>
      </c>
      <c r="F42">
        <v>1</v>
      </c>
      <c r="G42">
        <v>0</v>
      </c>
      <c r="H42">
        <v>0</v>
      </c>
      <c r="I42">
        <v>0</v>
      </c>
      <c r="J42">
        <v>2</v>
      </c>
      <c r="K42">
        <v>1</v>
      </c>
      <c r="L42">
        <v>3</v>
      </c>
      <c r="M42">
        <v>0</v>
      </c>
      <c r="N42">
        <v>0</v>
      </c>
      <c r="O42">
        <v>1.3</v>
      </c>
      <c r="Q42">
        <f>_xlfn.XLOOKUP($A42,'WR Proj'!A:A,'WR Proj'!K:K,0,0)</f>
        <v>4.5999999999999996</v>
      </c>
      <c r="R42" s="9">
        <f>O42-Q42</f>
        <v>-3.3</v>
      </c>
    </row>
    <row r="43" spans="1:18" x14ac:dyDescent="0.2">
      <c r="A43" t="s">
        <v>335</v>
      </c>
      <c r="B43" t="s">
        <v>45</v>
      </c>
      <c r="C43" t="s">
        <v>298</v>
      </c>
      <c r="D43">
        <v>30</v>
      </c>
      <c r="E43">
        <v>12</v>
      </c>
      <c r="F43">
        <v>12</v>
      </c>
      <c r="G43">
        <v>1</v>
      </c>
      <c r="H43">
        <v>-3</v>
      </c>
      <c r="I43">
        <v>0</v>
      </c>
      <c r="J43">
        <v>95</v>
      </c>
      <c r="K43">
        <v>59</v>
      </c>
      <c r="L43">
        <v>737</v>
      </c>
      <c r="M43">
        <v>5</v>
      </c>
      <c r="N43">
        <v>0</v>
      </c>
      <c r="O43">
        <v>164.4</v>
      </c>
      <c r="Q43">
        <f>_xlfn.XLOOKUP($A43,'WR Proj'!A:A,'WR Proj'!K:K,0,0)</f>
        <v>271.2</v>
      </c>
      <c r="R43" s="9">
        <f>O43-Q43</f>
        <v>-106.79999999999998</v>
      </c>
    </row>
    <row r="44" spans="1:18" x14ac:dyDescent="0.2">
      <c r="A44" t="s">
        <v>323</v>
      </c>
      <c r="B44" t="s">
        <v>43</v>
      </c>
      <c r="C44" t="s">
        <v>298</v>
      </c>
      <c r="D44">
        <v>28</v>
      </c>
      <c r="E44">
        <v>16</v>
      </c>
      <c r="F44">
        <v>14</v>
      </c>
      <c r="G44">
        <v>0</v>
      </c>
      <c r="H44">
        <v>0</v>
      </c>
      <c r="I44">
        <v>0</v>
      </c>
      <c r="J44">
        <v>90</v>
      </c>
      <c r="K44">
        <v>59</v>
      </c>
      <c r="L44">
        <v>772</v>
      </c>
      <c r="M44">
        <v>10</v>
      </c>
      <c r="N44">
        <v>3</v>
      </c>
      <c r="O44">
        <v>190.2</v>
      </c>
      <c r="Q44">
        <f>_xlfn.XLOOKUP($A44,'WR Proj'!A:A,'WR Proj'!K:K,0,0)</f>
        <v>168.7</v>
      </c>
      <c r="R44" s="9">
        <f>O44-Q44</f>
        <v>21.5</v>
      </c>
    </row>
    <row r="45" spans="1:18" x14ac:dyDescent="0.2">
      <c r="A45" t="s">
        <v>340</v>
      </c>
      <c r="B45" t="s">
        <v>41</v>
      </c>
      <c r="C45" t="s">
        <v>298</v>
      </c>
      <c r="D45">
        <v>27</v>
      </c>
      <c r="E45">
        <v>16</v>
      </c>
      <c r="F45">
        <v>13</v>
      </c>
      <c r="G45">
        <v>7</v>
      </c>
      <c r="H45">
        <v>39</v>
      </c>
      <c r="I45">
        <v>1</v>
      </c>
      <c r="J45">
        <v>91</v>
      </c>
      <c r="K45">
        <v>62</v>
      </c>
      <c r="L45">
        <v>613</v>
      </c>
      <c r="M45">
        <v>4</v>
      </c>
      <c r="N45">
        <v>0</v>
      </c>
      <c r="O45">
        <v>157.19999999999999</v>
      </c>
      <c r="Q45">
        <f>_xlfn.XLOOKUP($A45,'WR Proj'!A:A,'WR Proj'!K:K,0,0)</f>
        <v>128.6</v>
      </c>
      <c r="R45" s="9">
        <f>O45-Q45</f>
        <v>28.599999999999994</v>
      </c>
    </row>
    <row r="46" spans="1:18" x14ac:dyDescent="0.2">
      <c r="A46" t="s">
        <v>445</v>
      </c>
      <c r="B46" t="s">
        <v>57</v>
      </c>
      <c r="C46" t="s">
        <v>298</v>
      </c>
      <c r="D46">
        <v>27</v>
      </c>
      <c r="E46">
        <v>7</v>
      </c>
      <c r="F46">
        <v>0</v>
      </c>
      <c r="G46">
        <v>0</v>
      </c>
      <c r="H46">
        <v>0</v>
      </c>
      <c r="I46">
        <v>0</v>
      </c>
      <c r="J46">
        <v>8</v>
      </c>
      <c r="K46">
        <v>3</v>
      </c>
      <c r="L46">
        <v>56</v>
      </c>
      <c r="M46">
        <v>1</v>
      </c>
      <c r="N46">
        <v>0</v>
      </c>
      <c r="O46">
        <v>14.6</v>
      </c>
      <c r="Q46">
        <f>_xlfn.XLOOKUP($A46,'WR Proj'!A:A,'WR Proj'!K:K,0,0)</f>
        <v>3.5</v>
      </c>
      <c r="R46" s="9">
        <f>O46-Q46</f>
        <v>11.1</v>
      </c>
    </row>
    <row r="47" spans="1:18" x14ac:dyDescent="0.2">
      <c r="A47" t="s">
        <v>489</v>
      </c>
      <c r="B47" t="s">
        <v>59</v>
      </c>
      <c r="C47" t="s">
        <v>298</v>
      </c>
      <c r="D47">
        <v>30</v>
      </c>
      <c r="E47">
        <v>1</v>
      </c>
      <c r="F47">
        <v>0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0</v>
      </c>
      <c r="O47">
        <v>0</v>
      </c>
      <c r="Q47">
        <f>_xlfn.XLOOKUP($A47,'WR Proj'!A:A,'WR Proj'!K:K,0,0)</f>
        <v>0</v>
      </c>
      <c r="R47" s="9">
        <f>O47-Q47</f>
        <v>0</v>
      </c>
    </row>
    <row r="48" spans="1:18" x14ac:dyDescent="0.2">
      <c r="A48" t="s">
        <v>492</v>
      </c>
      <c r="B48" t="s">
        <v>67</v>
      </c>
      <c r="C48" t="s">
        <v>298</v>
      </c>
      <c r="D48">
        <v>26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Q48">
        <f>_xlfn.XLOOKUP($A48,'WR Proj'!A:A,'WR Proj'!K:K,0,0)</f>
        <v>0</v>
      </c>
      <c r="R48" s="9">
        <f>O48-Q48</f>
        <v>0</v>
      </c>
    </row>
    <row r="49" spans="1:18" x14ac:dyDescent="0.2">
      <c r="A49" t="s">
        <v>520</v>
      </c>
      <c r="B49" t="s">
        <v>53</v>
      </c>
      <c r="C49" t="s">
        <v>298</v>
      </c>
      <c r="D49">
        <v>24</v>
      </c>
      <c r="E49">
        <v>6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Q49">
        <f>_xlfn.XLOOKUP($A49,'WR Proj'!A:A,'WR Proj'!K:K,0,0)</f>
        <v>18.2</v>
      </c>
      <c r="R49" s="9">
        <f>O49-Q49</f>
        <v>-18.2</v>
      </c>
    </row>
    <row r="50" spans="1:18" x14ac:dyDescent="0.2">
      <c r="A50" t="s">
        <v>338</v>
      </c>
      <c r="B50" t="s">
        <v>82</v>
      </c>
      <c r="C50" t="s">
        <v>298</v>
      </c>
      <c r="D50">
        <v>26</v>
      </c>
      <c r="E50">
        <v>17</v>
      </c>
      <c r="F50">
        <v>13</v>
      </c>
      <c r="G50">
        <v>0</v>
      </c>
      <c r="H50">
        <v>0</v>
      </c>
      <c r="I50">
        <v>0</v>
      </c>
      <c r="J50">
        <v>79</v>
      </c>
      <c r="K50">
        <v>50</v>
      </c>
      <c r="L50">
        <v>770</v>
      </c>
      <c r="M50">
        <v>4</v>
      </c>
      <c r="N50">
        <v>0</v>
      </c>
      <c r="O50">
        <v>151</v>
      </c>
      <c r="Q50">
        <f>_xlfn.XLOOKUP($A50,'WR Proj'!A:A,'WR Proj'!K:K,0,0)</f>
        <v>104.9</v>
      </c>
      <c r="R50" s="9">
        <f>O50-Q50</f>
        <v>46.099999999999994</v>
      </c>
    </row>
    <row r="51" spans="1:18" x14ac:dyDescent="0.2">
      <c r="A51" t="s">
        <v>377</v>
      </c>
      <c r="B51" t="s">
        <v>51</v>
      </c>
      <c r="C51" t="s">
        <v>298</v>
      </c>
      <c r="D51">
        <v>26</v>
      </c>
      <c r="E51">
        <v>15</v>
      </c>
      <c r="F51">
        <v>14</v>
      </c>
      <c r="G51">
        <v>2</v>
      </c>
      <c r="H51">
        <v>5</v>
      </c>
      <c r="I51">
        <v>0</v>
      </c>
      <c r="J51">
        <v>61</v>
      </c>
      <c r="K51">
        <v>31</v>
      </c>
      <c r="L51">
        <v>414</v>
      </c>
      <c r="M51">
        <v>1</v>
      </c>
      <c r="N51">
        <v>0</v>
      </c>
      <c r="O51">
        <v>78.900000000000006</v>
      </c>
      <c r="Q51">
        <f>_xlfn.XLOOKUP($A51,'WR Proj'!A:A,'WR Proj'!K:K,0,0)</f>
        <v>139.9</v>
      </c>
      <c r="R51" s="9">
        <f>O51-Q51</f>
        <v>-61</v>
      </c>
    </row>
    <row r="52" spans="1:18" x14ac:dyDescent="0.2">
      <c r="A52" t="s">
        <v>310</v>
      </c>
      <c r="B52" t="s">
        <v>70</v>
      </c>
      <c r="C52" t="s">
        <v>298</v>
      </c>
      <c r="D52">
        <v>31</v>
      </c>
      <c r="E52">
        <v>17</v>
      </c>
      <c r="F52">
        <v>17</v>
      </c>
      <c r="G52">
        <v>0</v>
      </c>
      <c r="H52">
        <v>0</v>
      </c>
      <c r="I52">
        <v>0</v>
      </c>
      <c r="J52">
        <v>175</v>
      </c>
      <c r="K52">
        <v>103</v>
      </c>
      <c r="L52">
        <v>1144</v>
      </c>
      <c r="M52">
        <v>8</v>
      </c>
      <c r="N52">
        <v>0</v>
      </c>
      <c r="O52">
        <v>265.39999999999998</v>
      </c>
      <c r="Q52">
        <f>_xlfn.XLOOKUP($A52,'WR Proj'!A:A,'WR Proj'!K:K,0,0)</f>
        <v>268.2</v>
      </c>
      <c r="R52" s="9">
        <f>O52-Q52</f>
        <v>-2.8000000000000114</v>
      </c>
    </row>
    <row r="53" spans="1:18" x14ac:dyDescent="0.2">
      <c r="A53" t="s">
        <v>396</v>
      </c>
      <c r="B53" t="s">
        <v>80</v>
      </c>
      <c r="C53" t="s">
        <v>298</v>
      </c>
      <c r="D53">
        <v>23</v>
      </c>
      <c r="E53">
        <v>15</v>
      </c>
      <c r="F53">
        <v>3</v>
      </c>
      <c r="G53">
        <v>0</v>
      </c>
      <c r="H53">
        <v>0</v>
      </c>
      <c r="I53">
        <v>0</v>
      </c>
      <c r="J53">
        <v>23</v>
      </c>
      <c r="K53">
        <v>14</v>
      </c>
      <c r="L53">
        <v>167</v>
      </c>
      <c r="M53">
        <v>3</v>
      </c>
      <c r="N53">
        <v>0</v>
      </c>
      <c r="O53">
        <v>48.7</v>
      </c>
      <c r="Q53">
        <f>_xlfn.XLOOKUP($A53,'WR Proj'!A:A,'WR Proj'!K:K,0,0)</f>
        <v>25.3</v>
      </c>
      <c r="R53" s="9">
        <f>O53-Q53</f>
        <v>23.400000000000002</v>
      </c>
    </row>
    <row r="54" spans="1:18" x14ac:dyDescent="0.2">
      <c r="A54" t="s">
        <v>433</v>
      </c>
      <c r="B54" t="s">
        <v>35</v>
      </c>
      <c r="C54" t="s">
        <v>298</v>
      </c>
      <c r="D54">
        <v>28</v>
      </c>
      <c r="E54">
        <v>7</v>
      </c>
      <c r="F54">
        <v>0</v>
      </c>
      <c r="G54">
        <v>0</v>
      </c>
      <c r="H54">
        <v>0</v>
      </c>
      <c r="I54">
        <v>0</v>
      </c>
      <c r="J54">
        <v>7</v>
      </c>
      <c r="K54">
        <v>5</v>
      </c>
      <c r="L54">
        <v>94</v>
      </c>
      <c r="M54">
        <v>1</v>
      </c>
      <c r="N54">
        <v>0</v>
      </c>
      <c r="O54">
        <v>20.399999999999999</v>
      </c>
      <c r="Q54">
        <f>_xlfn.XLOOKUP($A54,'WR Proj'!A:A,'WR Proj'!K:K,0,0)</f>
        <v>4.4000000000000004</v>
      </c>
      <c r="R54" s="9">
        <f>O54-Q54</f>
        <v>15.999999999999998</v>
      </c>
    </row>
    <row r="55" spans="1:18" x14ac:dyDescent="0.2">
      <c r="A55" t="s">
        <v>726</v>
      </c>
      <c r="B55" t="s">
        <v>43</v>
      </c>
      <c r="C55" t="s">
        <v>298</v>
      </c>
      <c r="D55">
        <v>27</v>
      </c>
      <c r="E55">
        <v>3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Q55">
        <f>_xlfn.XLOOKUP($A55,'WR Proj'!A:A,'WR Proj'!K:K,0,0)</f>
        <v>3.5</v>
      </c>
      <c r="R55" s="9">
        <f>O55-Q55</f>
        <v>-3.5</v>
      </c>
    </row>
    <row r="56" spans="1:18" x14ac:dyDescent="0.2">
      <c r="A56" t="s">
        <v>459</v>
      </c>
      <c r="B56" t="s">
        <v>70</v>
      </c>
      <c r="C56" t="s">
        <v>298</v>
      </c>
      <c r="D56">
        <v>30</v>
      </c>
      <c r="E56">
        <v>17</v>
      </c>
      <c r="F56">
        <v>1</v>
      </c>
      <c r="G56">
        <v>3</v>
      </c>
      <c r="H56">
        <v>18</v>
      </c>
      <c r="I56">
        <v>0</v>
      </c>
      <c r="J56">
        <v>7</v>
      </c>
      <c r="K56">
        <v>4</v>
      </c>
      <c r="L56">
        <v>39</v>
      </c>
      <c r="M56">
        <v>0</v>
      </c>
      <c r="N56">
        <v>0</v>
      </c>
      <c r="O56">
        <v>9.6999999999999993</v>
      </c>
      <c r="Q56">
        <f>_xlfn.XLOOKUP($A56,'WR Proj'!A:A,'WR Proj'!K:K,0,0)</f>
        <v>28.7</v>
      </c>
      <c r="R56" s="9">
        <f>O56-Q56</f>
        <v>-19</v>
      </c>
    </row>
    <row r="57" spans="1:18" x14ac:dyDescent="0.2">
      <c r="A57" t="s">
        <v>315</v>
      </c>
      <c r="B57" t="s">
        <v>78</v>
      </c>
      <c r="C57" t="s">
        <v>298</v>
      </c>
      <c r="D57">
        <v>31</v>
      </c>
      <c r="E57">
        <v>17</v>
      </c>
      <c r="F57">
        <v>16</v>
      </c>
      <c r="G57">
        <v>2</v>
      </c>
      <c r="H57">
        <v>9</v>
      </c>
      <c r="I57">
        <v>0</v>
      </c>
      <c r="J57">
        <v>137</v>
      </c>
      <c r="K57">
        <v>75</v>
      </c>
      <c r="L57">
        <v>1057</v>
      </c>
      <c r="M57">
        <v>7</v>
      </c>
      <c r="N57">
        <v>0</v>
      </c>
      <c r="O57">
        <v>223.6</v>
      </c>
      <c r="Q57">
        <f>_xlfn.XLOOKUP($A57,'WR Proj'!A:A,'WR Proj'!K:K,0,0)</f>
        <v>201.2</v>
      </c>
      <c r="R57" s="9">
        <f>O57-Q57</f>
        <v>22.400000000000006</v>
      </c>
    </row>
    <row r="58" spans="1:18" x14ac:dyDescent="0.2">
      <c r="A58" t="s">
        <v>706</v>
      </c>
      <c r="B58" t="s">
        <v>53</v>
      </c>
      <c r="C58" t="s">
        <v>298</v>
      </c>
      <c r="D58">
        <v>26</v>
      </c>
      <c r="E58">
        <v>4</v>
      </c>
      <c r="F58">
        <v>0</v>
      </c>
      <c r="G58">
        <v>2</v>
      </c>
      <c r="H58">
        <v>5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0.5</v>
      </c>
      <c r="Q58">
        <f>_xlfn.XLOOKUP($A58,'WR Proj'!A:A,'WR Proj'!K:K,0,0)</f>
        <v>25.7</v>
      </c>
      <c r="R58" s="9">
        <f>O58-Q58</f>
        <v>-25.2</v>
      </c>
    </row>
    <row r="59" spans="1:18" x14ac:dyDescent="0.2">
      <c r="A59" t="s">
        <v>304</v>
      </c>
      <c r="B59" t="s">
        <v>28</v>
      </c>
      <c r="C59" t="s">
        <v>298</v>
      </c>
      <c r="D59">
        <v>27</v>
      </c>
      <c r="E59">
        <v>15</v>
      </c>
      <c r="F59">
        <v>15</v>
      </c>
      <c r="G59">
        <v>37</v>
      </c>
      <c r="H59">
        <v>225</v>
      </c>
      <c r="I59">
        <v>5</v>
      </c>
      <c r="J59">
        <v>89</v>
      </c>
      <c r="K59">
        <v>60</v>
      </c>
      <c r="L59">
        <v>892</v>
      </c>
      <c r="M59">
        <v>7</v>
      </c>
      <c r="N59">
        <v>0</v>
      </c>
      <c r="O59">
        <v>243.7</v>
      </c>
      <c r="Q59">
        <f>_xlfn.XLOOKUP($A59,'WR Proj'!A:A,'WR Proj'!K:K,0,0)</f>
        <v>213.9</v>
      </c>
      <c r="R59" s="9">
        <f>O59-Q59</f>
        <v>29.799999999999983</v>
      </c>
    </row>
    <row r="60" spans="1:18" x14ac:dyDescent="0.2">
      <c r="A60" t="s">
        <v>365</v>
      </c>
      <c r="B60" t="s">
        <v>45</v>
      </c>
      <c r="C60" t="s">
        <v>298</v>
      </c>
      <c r="D60">
        <v>29</v>
      </c>
      <c r="E60">
        <v>16</v>
      </c>
      <c r="F60">
        <v>4</v>
      </c>
      <c r="G60">
        <v>1</v>
      </c>
      <c r="H60">
        <v>23</v>
      </c>
      <c r="I60">
        <v>0</v>
      </c>
      <c r="J60">
        <v>39</v>
      </c>
      <c r="K60">
        <v>26</v>
      </c>
      <c r="L60">
        <v>371</v>
      </c>
      <c r="M60">
        <v>4</v>
      </c>
      <c r="N60">
        <v>1</v>
      </c>
      <c r="O60">
        <v>87.4</v>
      </c>
      <c r="Q60">
        <f>_xlfn.XLOOKUP($A60,'WR Proj'!A:A,'WR Proj'!K:K,0,0)</f>
        <v>45</v>
      </c>
      <c r="R60" s="9">
        <f>O60-Q60</f>
        <v>42.400000000000006</v>
      </c>
    </row>
    <row r="61" spans="1:18" x14ac:dyDescent="0.2">
      <c r="A61" t="s">
        <v>366</v>
      </c>
      <c r="B61" t="s">
        <v>76</v>
      </c>
      <c r="C61" t="s">
        <v>298</v>
      </c>
      <c r="D61">
        <v>23</v>
      </c>
      <c r="E61">
        <v>14</v>
      </c>
      <c r="F61">
        <v>7</v>
      </c>
      <c r="G61">
        <v>8</v>
      </c>
      <c r="H61">
        <v>41</v>
      </c>
      <c r="I61">
        <v>0</v>
      </c>
      <c r="J61">
        <v>79</v>
      </c>
      <c r="K61">
        <v>49</v>
      </c>
      <c r="L61">
        <v>561</v>
      </c>
      <c r="M61">
        <v>0</v>
      </c>
      <c r="N61">
        <v>1</v>
      </c>
      <c r="O61">
        <v>107.2</v>
      </c>
      <c r="Q61">
        <f>_xlfn.XLOOKUP($A61,'WR Proj'!A:A,'WR Proj'!K:K,0,0)</f>
        <v>39.4</v>
      </c>
      <c r="R61" s="9">
        <f>O61-Q61</f>
        <v>67.800000000000011</v>
      </c>
    </row>
    <row r="62" spans="1:18" x14ac:dyDescent="0.2">
      <c r="A62" t="s">
        <v>410</v>
      </c>
      <c r="B62" t="s">
        <v>17</v>
      </c>
      <c r="C62" t="s">
        <v>298</v>
      </c>
      <c r="D62">
        <v>26</v>
      </c>
      <c r="E62">
        <v>16</v>
      </c>
      <c r="F62">
        <v>1</v>
      </c>
      <c r="G62">
        <v>4</v>
      </c>
      <c r="H62">
        <v>0</v>
      </c>
      <c r="I62">
        <v>0</v>
      </c>
      <c r="J62">
        <v>21</v>
      </c>
      <c r="K62">
        <v>15</v>
      </c>
      <c r="L62">
        <v>150</v>
      </c>
      <c r="M62">
        <v>1</v>
      </c>
      <c r="N62">
        <v>1</v>
      </c>
      <c r="O62">
        <v>40</v>
      </c>
      <c r="Q62">
        <f>_xlfn.XLOOKUP($A62,'WR Proj'!A:A,'WR Proj'!K:K,0,0)</f>
        <v>61</v>
      </c>
      <c r="R62" s="9">
        <f>O62-Q62</f>
        <v>-21</v>
      </c>
    </row>
    <row r="63" spans="1:18" x14ac:dyDescent="0.2">
      <c r="A63" t="s">
        <v>421</v>
      </c>
      <c r="B63" t="s">
        <v>49</v>
      </c>
      <c r="C63" t="s">
        <v>298</v>
      </c>
      <c r="D63">
        <v>23</v>
      </c>
      <c r="E63">
        <v>17</v>
      </c>
      <c r="F63">
        <v>2</v>
      </c>
      <c r="G63">
        <v>14</v>
      </c>
      <c r="H63">
        <v>101</v>
      </c>
      <c r="I63">
        <v>0</v>
      </c>
      <c r="J63">
        <v>17</v>
      </c>
      <c r="K63">
        <v>15</v>
      </c>
      <c r="L63">
        <v>66</v>
      </c>
      <c r="M63">
        <v>0</v>
      </c>
      <c r="N63">
        <v>1</v>
      </c>
      <c r="O63">
        <v>35.700000000000003</v>
      </c>
      <c r="Q63">
        <f>_xlfn.XLOOKUP($A63,'WR Proj'!A:A,'WR Proj'!K:K,0,0)</f>
        <v>28.9</v>
      </c>
      <c r="R63" s="9">
        <f>O63-Q63</f>
        <v>6.8000000000000043</v>
      </c>
    </row>
    <row r="64" spans="1:18" x14ac:dyDescent="0.2">
      <c r="A64" t="s">
        <v>386</v>
      </c>
      <c r="B64" t="s">
        <v>76</v>
      </c>
      <c r="C64" t="s">
        <v>298</v>
      </c>
      <c r="D64">
        <v>30</v>
      </c>
      <c r="E64">
        <v>13</v>
      </c>
      <c r="F64">
        <v>13</v>
      </c>
      <c r="G64">
        <v>0</v>
      </c>
      <c r="H64">
        <v>0</v>
      </c>
      <c r="I64">
        <v>0</v>
      </c>
      <c r="J64">
        <v>55</v>
      </c>
      <c r="K64">
        <v>33</v>
      </c>
      <c r="L64">
        <v>394</v>
      </c>
      <c r="M64">
        <v>0</v>
      </c>
      <c r="N64">
        <v>0</v>
      </c>
      <c r="O64">
        <v>72.400000000000006</v>
      </c>
      <c r="Q64">
        <f>_xlfn.XLOOKUP($A64,'WR Proj'!A:A,'WR Proj'!K:K,0,0)</f>
        <v>133.4</v>
      </c>
      <c r="R64" s="9">
        <f>O64-Q64</f>
        <v>-61</v>
      </c>
    </row>
    <row r="65" spans="1:18" x14ac:dyDescent="0.2">
      <c r="A65" t="s">
        <v>429</v>
      </c>
      <c r="B65" t="s">
        <v>35</v>
      </c>
      <c r="C65" t="s">
        <v>298</v>
      </c>
      <c r="D65">
        <v>24</v>
      </c>
      <c r="E65">
        <v>17</v>
      </c>
      <c r="F65">
        <v>1</v>
      </c>
      <c r="G65">
        <v>8</v>
      </c>
      <c r="H65">
        <v>56</v>
      </c>
      <c r="I65">
        <v>0</v>
      </c>
      <c r="J65">
        <v>25</v>
      </c>
      <c r="K65">
        <v>17</v>
      </c>
      <c r="L65">
        <v>83</v>
      </c>
      <c r="M65">
        <v>1</v>
      </c>
      <c r="N65">
        <v>1</v>
      </c>
      <c r="O65">
        <v>34.9</v>
      </c>
      <c r="Q65">
        <f>_xlfn.XLOOKUP($A65,'WR Proj'!A:A,'WR Proj'!K:K,0,0)</f>
        <v>47.1</v>
      </c>
      <c r="R65" s="9">
        <f>O65-Q65</f>
        <v>-12.200000000000003</v>
      </c>
    </row>
    <row r="66" spans="1:18" x14ac:dyDescent="0.2">
      <c r="A66" t="s">
        <v>469</v>
      </c>
      <c r="B66" t="s">
        <v>24</v>
      </c>
      <c r="C66" t="s">
        <v>298</v>
      </c>
      <c r="D66">
        <v>26</v>
      </c>
      <c r="E66">
        <v>13</v>
      </c>
      <c r="F66">
        <v>1</v>
      </c>
      <c r="G66">
        <v>4</v>
      </c>
      <c r="H66">
        <v>15</v>
      </c>
      <c r="I66">
        <v>0</v>
      </c>
      <c r="J66">
        <v>9</v>
      </c>
      <c r="K66">
        <v>4</v>
      </c>
      <c r="L66">
        <v>18</v>
      </c>
      <c r="M66">
        <v>0</v>
      </c>
      <c r="N66">
        <v>0</v>
      </c>
      <c r="O66">
        <v>7.3</v>
      </c>
      <c r="Q66">
        <f>_xlfn.XLOOKUP($A66,'WR Proj'!A:A,'WR Proj'!K:K,0,0)</f>
        <v>26.5</v>
      </c>
      <c r="R66" s="9">
        <f>O66-Q66</f>
        <v>-19.2</v>
      </c>
    </row>
    <row r="67" spans="1:18" x14ac:dyDescent="0.2">
      <c r="A67" t="s">
        <v>484</v>
      </c>
      <c r="B67" t="s">
        <v>20</v>
      </c>
      <c r="C67" t="s">
        <v>298</v>
      </c>
      <c r="D67">
        <v>29</v>
      </c>
      <c r="E67">
        <v>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Q67">
        <f>_xlfn.XLOOKUP($A67,'WR Proj'!A:A,'WR Proj'!K:K,0,0)</f>
        <v>0</v>
      </c>
      <c r="R67" s="9">
        <f>O67-Q67</f>
        <v>0</v>
      </c>
    </row>
    <row r="68" spans="1:18" x14ac:dyDescent="0.2">
      <c r="A68" t="s">
        <v>317</v>
      </c>
      <c r="B68" t="s">
        <v>20</v>
      </c>
      <c r="C68" t="s">
        <v>298</v>
      </c>
      <c r="D68">
        <v>25</v>
      </c>
      <c r="E68">
        <v>16</v>
      </c>
      <c r="F68">
        <v>16</v>
      </c>
      <c r="G68">
        <v>0</v>
      </c>
      <c r="H68">
        <v>0</v>
      </c>
      <c r="I68">
        <v>0</v>
      </c>
      <c r="J68">
        <v>112</v>
      </c>
      <c r="K68">
        <v>81</v>
      </c>
      <c r="L68">
        <v>1066</v>
      </c>
      <c r="M68">
        <v>7</v>
      </c>
      <c r="N68">
        <v>1</v>
      </c>
      <c r="O68">
        <v>227.6</v>
      </c>
      <c r="Q68">
        <f>_xlfn.XLOOKUP($A68,'WR Proj'!A:A,'WR Proj'!K:K,0,0)</f>
        <v>221.3</v>
      </c>
      <c r="R68" s="9">
        <f>O68-Q68</f>
        <v>6.2999999999999829</v>
      </c>
    </row>
    <row r="69" spans="1:18" x14ac:dyDescent="0.2">
      <c r="A69" t="s">
        <v>498</v>
      </c>
      <c r="B69" t="s">
        <v>74</v>
      </c>
      <c r="C69" t="s">
        <v>298</v>
      </c>
      <c r="D69">
        <v>26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Q69">
        <f>_xlfn.XLOOKUP($A69,'WR Proj'!A:A,'WR Proj'!K:K,0,0)</f>
        <v>0</v>
      </c>
      <c r="R69" s="9">
        <f>O69-Q69</f>
        <v>0</v>
      </c>
    </row>
    <row r="70" spans="1:18" x14ac:dyDescent="0.2">
      <c r="A70" t="s">
        <v>337</v>
      </c>
      <c r="B70" t="s">
        <v>74</v>
      </c>
      <c r="C70" t="s">
        <v>298</v>
      </c>
      <c r="D70">
        <v>27</v>
      </c>
      <c r="E70">
        <v>13</v>
      </c>
      <c r="F70">
        <v>11</v>
      </c>
      <c r="G70">
        <v>0</v>
      </c>
      <c r="H70">
        <v>0</v>
      </c>
      <c r="I70">
        <v>0</v>
      </c>
      <c r="J70">
        <v>87</v>
      </c>
      <c r="K70">
        <v>51</v>
      </c>
      <c r="L70">
        <v>717</v>
      </c>
      <c r="M70">
        <v>5</v>
      </c>
      <c r="N70">
        <v>0</v>
      </c>
      <c r="O70">
        <v>152.69999999999999</v>
      </c>
      <c r="Q70">
        <f>_xlfn.XLOOKUP($A70,'WR Proj'!A:A,'WR Proj'!K:K,0,0)</f>
        <v>196.5</v>
      </c>
      <c r="R70" s="9">
        <f>O70-Q70</f>
        <v>-43.800000000000011</v>
      </c>
    </row>
    <row r="71" spans="1:18" x14ac:dyDescent="0.2">
      <c r="A71" t="s">
        <v>692</v>
      </c>
      <c r="B71" t="s">
        <v>61</v>
      </c>
      <c r="C71" t="s">
        <v>298</v>
      </c>
      <c r="D71">
        <v>27</v>
      </c>
      <c r="E71">
        <v>15</v>
      </c>
      <c r="F71">
        <v>11</v>
      </c>
      <c r="G71">
        <v>0</v>
      </c>
      <c r="H71">
        <v>0</v>
      </c>
      <c r="I71">
        <v>0</v>
      </c>
      <c r="J71">
        <v>66</v>
      </c>
      <c r="K71">
        <v>35</v>
      </c>
      <c r="L71">
        <v>525</v>
      </c>
      <c r="M71">
        <v>5</v>
      </c>
      <c r="N71">
        <v>1</v>
      </c>
      <c r="O71">
        <v>115.5</v>
      </c>
      <c r="Q71">
        <f>_xlfn.XLOOKUP($A71,'WR Proj'!A:A,'WR Proj'!K:K,0,0)</f>
        <v>136.30000000000001</v>
      </c>
      <c r="R71" s="9">
        <f>O71-Q71</f>
        <v>-20.800000000000011</v>
      </c>
    </row>
    <row r="72" spans="1:18" x14ac:dyDescent="0.2">
      <c r="A72" t="s">
        <v>690</v>
      </c>
      <c r="B72" t="s">
        <v>51</v>
      </c>
      <c r="C72" t="s">
        <v>298</v>
      </c>
      <c r="D72">
        <v>26</v>
      </c>
      <c r="E72">
        <v>17</v>
      </c>
      <c r="F72">
        <v>17</v>
      </c>
      <c r="G72">
        <v>4</v>
      </c>
      <c r="H72">
        <v>21</v>
      </c>
      <c r="I72">
        <v>1</v>
      </c>
      <c r="J72">
        <v>136</v>
      </c>
      <c r="K72">
        <v>96</v>
      </c>
      <c r="L72">
        <v>1364</v>
      </c>
      <c r="M72">
        <v>8</v>
      </c>
      <c r="N72">
        <v>1</v>
      </c>
      <c r="O72">
        <v>286.5</v>
      </c>
      <c r="Q72">
        <f>_xlfn.XLOOKUP($A72,'WR Proj'!A:A,'WR Proj'!K:K,0,0)</f>
        <v>200.8</v>
      </c>
      <c r="R72" s="9">
        <f>O72-Q72</f>
        <v>85.699999999999989</v>
      </c>
    </row>
    <row r="73" spans="1:18" x14ac:dyDescent="0.2">
      <c r="A73" t="s">
        <v>516</v>
      </c>
      <c r="B73" t="s">
        <v>70</v>
      </c>
      <c r="C73" t="s">
        <v>298</v>
      </c>
      <c r="D73">
        <v>26</v>
      </c>
      <c r="E73">
        <v>10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Q73">
        <f>_xlfn.XLOOKUP($A73,'WR Proj'!A:A,'WR Proj'!K:K,0,0)</f>
        <v>0</v>
      </c>
      <c r="R73" s="9">
        <f>O73-Q73</f>
        <v>0</v>
      </c>
    </row>
    <row r="74" spans="1:18" x14ac:dyDescent="0.2">
      <c r="A74" t="s">
        <v>689</v>
      </c>
      <c r="B74" t="s">
        <v>53</v>
      </c>
      <c r="C74" t="s">
        <v>298</v>
      </c>
      <c r="D74">
        <v>26</v>
      </c>
      <c r="E74">
        <v>16</v>
      </c>
      <c r="F74">
        <v>16</v>
      </c>
      <c r="G74">
        <v>0</v>
      </c>
      <c r="H74">
        <v>0</v>
      </c>
      <c r="I74">
        <v>0</v>
      </c>
      <c r="J74">
        <v>119</v>
      </c>
      <c r="K74">
        <v>66</v>
      </c>
      <c r="L74">
        <v>1114</v>
      </c>
      <c r="M74">
        <v>8</v>
      </c>
      <c r="N74">
        <v>0</v>
      </c>
      <c r="O74">
        <v>225.4</v>
      </c>
      <c r="Q74">
        <f>_xlfn.XLOOKUP($A74,'WR Proj'!A:A,'WR Proj'!K:K,0,0)</f>
        <v>223.4</v>
      </c>
      <c r="R74" s="9">
        <f>O74-Q74</f>
        <v>2</v>
      </c>
    </row>
    <row r="75" spans="1:18" x14ac:dyDescent="0.2">
      <c r="A75" t="s">
        <v>430</v>
      </c>
      <c r="B75" t="s">
        <v>55</v>
      </c>
      <c r="C75" t="s">
        <v>298</v>
      </c>
      <c r="D75">
        <v>24</v>
      </c>
      <c r="E75">
        <v>15</v>
      </c>
      <c r="F75">
        <v>6</v>
      </c>
      <c r="G75">
        <v>0</v>
      </c>
      <c r="H75">
        <v>0</v>
      </c>
      <c r="I75">
        <v>0</v>
      </c>
      <c r="J75">
        <v>25</v>
      </c>
      <c r="K75">
        <v>13</v>
      </c>
      <c r="L75">
        <v>155</v>
      </c>
      <c r="M75">
        <v>0</v>
      </c>
      <c r="N75">
        <v>0</v>
      </c>
      <c r="O75">
        <v>28.5</v>
      </c>
      <c r="Q75">
        <f>_xlfn.XLOOKUP($A75,'WR Proj'!A:A,'WR Proj'!K:K,0,0)</f>
        <v>120.1</v>
      </c>
      <c r="R75" s="9">
        <f>O75-Q75</f>
        <v>-91.6</v>
      </c>
    </row>
    <row r="76" spans="1:18" x14ac:dyDescent="0.2">
      <c r="A76" t="s">
        <v>347</v>
      </c>
      <c r="B76" t="s">
        <v>26</v>
      </c>
      <c r="C76" t="s">
        <v>298</v>
      </c>
      <c r="D76">
        <v>22</v>
      </c>
      <c r="E76">
        <v>15</v>
      </c>
      <c r="F76">
        <v>6</v>
      </c>
      <c r="G76">
        <v>1</v>
      </c>
      <c r="H76">
        <v>1</v>
      </c>
      <c r="I76">
        <v>0</v>
      </c>
      <c r="J76">
        <v>58</v>
      </c>
      <c r="K76">
        <v>39</v>
      </c>
      <c r="L76">
        <v>581</v>
      </c>
      <c r="M76">
        <v>4</v>
      </c>
      <c r="N76">
        <v>1</v>
      </c>
      <c r="O76">
        <v>119.8</v>
      </c>
      <c r="Q76">
        <f>_xlfn.XLOOKUP($A76,'WR Proj'!A:A,'WR Proj'!K:K,0,0)</f>
        <v>40</v>
      </c>
      <c r="R76" s="9">
        <f>O76-Q76</f>
        <v>79.8</v>
      </c>
    </row>
    <row r="77" spans="1:18" x14ac:dyDescent="0.2">
      <c r="A77" t="s">
        <v>336</v>
      </c>
      <c r="B77" t="s">
        <v>59</v>
      </c>
      <c r="C77" t="s">
        <v>298</v>
      </c>
      <c r="D77">
        <v>22</v>
      </c>
      <c r="E77">
        <v>16</v>
      </c>
      <c r="F77">
        <v>16</v>
      </c>
      <c r="G77">
        <v>0</v>
      </c>
      <c r="H77">
        <v>0</v>
      </c>
      <c r="I77">
        <v>0</v>
      </c>
      <c r="J77">
        <v>110</v>
      </c>
      <c r="K77">
        <v>69</v>
      </c>
      <c r="L77">
        <v>905</v>
      </c>
      <c r="M77">
        <v>2</v>
      </c>
      <c r="N77">
        <v>0</v>
      </c>
      <c r="O77">
        <v>174.4</v>
      </c>
      <c r="Q77">
        <f>_xlfn.XLOOKUP($A77,'WR Proj'!A:A,'WR Proj'!K:K,0,0)</f>
        <v>194.6</v>
      </c>
      <c r="R77" s="9">
        <f>O77-Q77</f>
        <v>-20.199999999999989</v>
      </c>
    </row>
    <row r="78" spans="1:18" x14ac:dyDescent="0.2">
      <c r="A78" t="s">
        <v>416</v>
      </c>
      <c r="B78" t="s">
        <v>41</v>
      </c>
      <c r="C78" t="s">
        <v>298</v>
      </c>
      <c r="D78">
        <v>24</v>
      </c>
      <c r="E78">
        <v>17</v>
      </c>
      <c r="F78">
        <v>1</v>
      </c>
      <c r="G78">
        <v>1</v>
      </c>
      <c r="H78">
        <v>0</v>
      </c>
      <c r="I78">
        <v>0</v>
      </c>
      <c r="J78">
        <v>23</v>
      </c>
      <c r="K78">
        <v>12</v>
      </c>
      <c r="L78">
        <v>168</v>
      </c>
      <c r="M78">
        <v>1</v>
      </c>
      <c r="N78">
        <v>0</v>
      </c>
      <c r="O78">
        <v>35</v>
      </c>
      <c r="Q78">
        <f>_xlfn.XLOOKUP($A78,'WR Proj'!A:A,'WR Proj'!K:K,0,0)</f>
        <v>46</v>
      </c>
      <c r="R78" s="9">
        <f>O78-Q78</f>
        <v>-11</v>
      </c>
    </row>
    <row r="79" spans="1:18" x14ac:dyDescent="0.2">
      <c r="A79" t="s">
        <v>496</v>
      </c>
      <c r="B79" t="s">
        <v>30</v>
      </c>
      <c r="C79" t="s">
        <v>298</v>
      </c>
      <c r="D79">
        <v>23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Q79">
        <f>_xlfn.XLOOKUP($A79,'WR Proj'!A:A,'WR Proj'!K:K,0,0)</f>
        <v>0</v>
      </c>
      <c r="R79" s="9">
        <f>O79-Q79</f>
        <v>0</v>
      </c>
    </row>
    <row r="80" spans="1:18" x14ac:dyDescent="0.2">
      <c r="A80" t="s">
        <v>716</v>
      </c>
      <c r="B80" t="s">
        <v>53</v>
      </c>
      <c r="C80" t="s">
        <v>298</v>
      </c>
      <c r="D80">
        <v>27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Q80">
        <f>_xlfn.XLOOKUP($A80,'WR Proj'!A:A,'WR Proj'!K:K,0,0)</f>
        <v>10.1</v>
      </c>
      <c r="R80" s="9">
        <f>O80-Q80</f>
        <v>-10.1</v>
      </c>
    </row>
    <row r="81" spans="1:18" x14ac:dyDescent="0.2">
      <c r="A81" t="s">
        <v>466</v>
      </c>
      <c r="B81" t="s">
        <v>39</v>
      </c>
      <c r="C81" t="s">
        <v>298</v>
      </c>
      <c r="D81">
        <v>25</v>
      </c>
      <c r="E81">
        <v>9</v>
      </c>
      <c r="F81">
        <v>0</v>
      </c>
      <c r="G81">
        <v>0</v>
      </c>
      <c r="H81">
        <v>0</v>
      </c>
      <c r="I81">
        <v>0</v>
      </c>
      <c r="J81">
        <v>4</v>
      </c>
      <c r="K81">
        <v>3</v>
      </c>
      <c r="L81">
        <v>38</v>
      </c>
      <c r="M81">
        <v>0</v>
      </c>
      <c r="N81">
        <v>0</v>
      </c>
      <c r="O81">
        <v>6.8</v>
      </c>
      <c r="Q81">
        <f>_xlfn.XLOOKUP($A81,'WR Proj'!A:A,'WR Proj'!K:K,0,0)</f>
        <v>3.6</v>
      </c>
      <c r="R81" s="9">
        <f>O81-Q81</f>
        <v>3.1999999999999997</v>
      </c>
    </row>
    <row r="82" spans="1:18" x14ac:dyDescent="0.2">
      <c r="A82" t="s">
        <v>354</v>
      </c>
      <c r="B82" t="s">
        <v>80</v>
      </c>
      <c r="C82" t="s">
        <v>298</v>
      </c>
      <c r="D82">
        <v>23</v>
      </c>
      <c r="E82">
        <v>17</v>
      </c>
      <c r="F82">
        <v>12</v>
      </c>
      <c r="G82">
        <v>9</v>
      </c>
      <c r="H82">
        <v>11</v>
      </c>
      <c r="I82">
        <v>0</v>
      </c>
      <c r="J82">
        <v>104</v>
      </c>
      <c r="K82">
        <v>59</v>
      </c>
      <c r="L82">
        <v>640</v>
      </c>
      <c r="M82">
        <v>2</v>
      </c>
      <c r="N82">
        <v>2</v>
      </c>
      <c r="O82">
        <v>132.1</v>
      </c>
      <c r="Q82">
        <f>_xlfn.XLOOKUP($A82,'WR Proj'!A:A,'WR Proj'!K:K,0,0)</f>
        <v>123.5</v>
      </c>
      <c r="R82" s="9">
        <f>O82-Q82</f>
        <v>8.5999999999999943</v>
      </c>
    </row>
    <row r="83" spans="1:18" x14ac:dyDescent="0.2">
      <c r="A83" t="s">
        <v>462</v>
      </c>
      <c r="B83" t="s">
        <v>51</v>
      </c>
      <c r="C83" t="s">
        <v>298</v>
      </c>
      <c r="D83">
        <v>27</v>
      </c>
      <c r="E83">
        <v>7</v>
      </c>
      <c r="F83">
        <v>2</v>
      </c>
      <c r="G83">
        <v>0</v>
      </c>
      <c r="H83">
        <v>0</v>
      </c>
      <c r="I83">
        <v>0</v>
      </c>
      <c r="J83">
        <v>6</v>
      </c>
      <c r="K83">
        <v>5</v>
      </c>
      <c r="L83">
        <v>62</v>
      </c>
      <c r="M83">
        <v>0</v>
      </c>
      <c r="N83">
        <v>0</v>
      </c>
      <c r="O83">
        <v>11.2</v>
      </c>
      <c r="Q83">
        <f>_xlfn.XLOOKUP($A83,'WR Proj'!A:A,'WR Proj'!K:K,0,0)</f>
        <v>25.1</v>
      </c>
      <c r="R83" s="9">
        <f>O83-Q83</f>
        <v>-13.900000000000002</v>
      </c>
    </row>
    <row r="84" spans="1:18" x14ac:dyDescent="0.2">
      <c r="A84" t="s">
        <v>474</v>
      </c>
      <c r="B84" t="s">
        <v>37</v>
      </c>
      <c r="C84" t="s">
        <v>298</v>
      </c>
      <c r="D84">
        <v>23</v>
      </c>
      <c r="E84">
        <v>2</v>
      </c>
      <c r="F84">
        <v>0</v>
      </c>
      <c r="G84">
        <v>5</v>
      </c>
      <c r="H84">
        <v>22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2.2000000000000002</v>
      </c>
      <c r="Q84">
        <f>_xlfn.XLOOKUP($A84,'WR Proj'!A:A,'WR Proj'!K:K,0,0)</f>
        <v>21.6</v>
      </c>
      <c r="R84" s="9">
        <f>O84-Q84</f>
        <v>-19.400000000000002</v>
      </c>
    </row>
    <row r="85" spans="1:18" x14ac:dyDescent="0.2">
      <c r="A85" t="s">
        <v>497</v>
      </c>
      <c r="B85" t="s">
        <v>57</v>
      </c>
      <c r="C85" t="s">
        <v>298</v>
      </c>
      <c r="D85">
        <v>25</v>
      </c>
      <c r="E85">
        <v>3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Q85">
        <f>_xlfn.XLOOKUP($A85,'WR Proj'!A:A,'WR Proj'!K:K,0,0)</f>
        <v>0</v>
      </c>
      <c r="R85" s="9">
        <f>O85-Q85</f>
        <v>0</v>
      </c>
    </row>
    <row r="86" spans="1:18" x14ac:dyDescent="0.2">
      <c r="A86" t="s">
        <v>493</v>
      </c>
      <c r="B86" t="s">
        <v>59</v>
      </c>
      <c r="C86" t="s">
        <v>298</v>
      </c>
      <c r="D86">
        <v>26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Q86">
        <f>_xlfn.XLOOKUP($A86,'WR Proj'!A:A,'WR Proj'!K:K,0,0)</f>
        <v>0</v>
      </c>
      <c r="R86" s="9">
        <f>O86-Q86</f>
        <v>0</v>
      </c>
    </row>
    <row r="87" spans="1:18" x14ac:dyDescent="0.2">
      <c r="A87" t="s">
        <v>691</v>
      </c>
      <c r="B87" t="s">
        <v>17</v>
      </c>
      <c r="C87" t="s">
        <v>298</v>
      </c>
      <c r="D87">
        <v>24</v>
      </c>
      <c r="E87">
        <v>17</v>
      </c>
      <c r="F87">
        <v>17</v>
      </c>
      <c r="G87">
        <v>1</v>
      </c>
      <c r="H87">
        <v>-2</v>
      </c>
      <c r="I87">
        <v>0</v>
      </c>
      <c r="J87">
        <v>81</v>
      </c>
      <c r="K87">
        <v>45</v>
      </c>
      <c r="L87">
        <v>746</v>
      </c>
      <c r="M87">
        <v>7</v>
      </c>
      <c r="N87">
        <v>1</v>
      </c>
      <c r="O87">
        <v>161.4</v>
      </c>
      <c r="Q87">
        <f>_xlfn.XLOOKUP($A87,'WR Proj'!A:A,'WR Proj'!K:K,0,0)</f>
        <v>168.1</v>
      </c>
      <c r="R87" s="9">
        <f>O87-Q87</f>
        <v>-6.6999999999999886</v>
      </c>
    </row>
    <row r="88" spans="1:18" x14ac:dyDescent="0.2">
      <c r="A88" t="s">
        <v>332</v>
      </c>
      <c r="B88" t="s">
        <v>72</v>
      </c>
      <c r="C88" t="s">
        <v>298</v>
      </c>
      <c r="D88">
        <v>23</v>
      </c>
      <c r="E88">
        <v>17</v>
      </c>
      <c r="F88">
        <v>17</v>
      </c>
      <c r="G88">
        <v>4</v>
      </c>
      <c r="H88">
        <v>0</v>
      </c>
      <c r="I88">
        <v>0</v>
      </c>
      <c r="J88">
        <v>168</v>
      </c>
      <c r="K88">
        <v>95</v>
      </c>
      <c r="L88">
        <v>1042</v>
      </c>
      <c r="M88">
        <v>3</v>
      </c>
      <c r="N88">
        <v>2</v>
      </c>
      <c r="O88">
        <v>213.2</v>
      </c>
      <c r="Q88">
        <f>_xlfn.XLOOKUP($A88,'WR Proj'!A:A,'WR Proj'!K:K,0,0)</f>
        <v>237.7</v>
      </c>
      <c r="R88" s="9">
        <f>O88-Q88</f>
        <v>-24.5</v>
      </c>
    </row>
    <row r="89" spans="1:18" x14ac:dyDescent="0.2">
      <c r="A89" t="s">
        <v>318</v>
      </c>
      <c r="B89" t="s">
        <v>74</v>
      </c>
      <c r="C89" t="s">
        <v>298</v>
      </c>
      <c r="D89">
        <v>22</v>
      </c>
      <c r="E89">
        <v>17</v>
      </c>
      <c r="F89">
        <v>16</v>
      </c>
      <c r="G89">
        <v>3</v>
      </c>
      <c r="H89">
        <v>18</v>
      </c>
      <c r="I89">
        <v>0</v>
      </c>
      <c r="J89">
        <v>106</v>
      </c>
      <c r="K89">
        <v>63</v>
      </c>
      <c r="L89">
        <v>1140</v>
      </c>
      <c r="M89">
        <v>5</v>
      </c>
      <c r="N89">
        <v>0</v>
      </c>
      <c r="O89">
        <v>208.8</v>
      </c>
      <c r="Q89">
        <f>_xlfn.XLOOKUP($A89,'WR Proj'!A:A,'WR Proj'!K:K,0,0)</f>
        <v>174.4</v>
      </c>
      <c r="R89" s="9">
        <f>O89-Q89</f>
        <v>34.400000000000006</v>
      </c>
    </row>
    <row r="90" spans="1:18" x14ac:dyDescent="0.2">
      <c r="A90" t="s">
        <v>384</v>
      </c>
      <c r="B90" t="s">
        <v>67</v>
      </c>
      <c r="C90" t="s">
        <v>298</v>
      </c>
      <c r="D90">
        <v>25</v>
      </c>
      <c r="E90">
        <v>16</v>
      </c>
      <c r="F90">
        <v>4</v>
      </c>
      <c r="G90">
        <v>1</v>
      </c>
      <c r="H90">
        <v>5</v>
      </c>
      <c r="I90">
        <v>0</v>
      </c>
      <c r="J90">
        <v>41</v>
      </c>
      <c r="K90">
        <v>24</v>
      </c>
      <c r="L90">
        <v>280</v>
      </c>
      <c r="M90">
        <v>2</v>
      </c>
      <c r="N90">
        <v>0</v>
      </c>
      <c r="O90">
        <v>64.5</v>
      </c>
      <c r="Q90">
        <f>_xlfn.XLOOKUP($A90,'WR Proj'!A:A,'WR Proj'!K:K,0,0)</f>
        <v>83.1</v>
      </c>
      <c r="R90" s="9">
        <f>O90-Q90</f>
        <v>-18.599999999999994</v>
      </c>
    </row>
    <row r="91" spans="1:18" x14ac:dyDescent="0.2">
      <c r="A91" t="s">
        <v>475</v>
      </c>
      <c r="B91" t="s">
        <v>55</v>
      </c>
      <c r="C91" t="s">
        <v>298</v>
      </c>
      <c r="D91">
        <v>27</v>
      </c>
      <c r="E91">
        <v>12</v>
      </c>
      <c r="F91">
        <v>0</v>
      </c>
      <c r="G91">
        <v>0</v>
      </c>
      <c r="H91">
        <v>0</v>
      </c>
      <c r="I91">
        <v>0</v>
      </c>
      <c r="J91">
        <v>1</v>
      </c>
      <c r="K91">
        <v>1</v>
      </c>
      <c r="L91">
        <v>0</v>
      </c>
      <c r="M91">
        <v>0</v>
      </c>
      <c r="N91">
        <v>2</v>
      </c>
      <c r="O91">
        <v>3</v>
      </c>
      <c r="Q91">
        <f>_xlfn.XLOOKUP($A91,'WR Proj'!A:A,'WR Proj'!K:K,0,0)</f>
        <v>15.3</v>
      </c>
      <c r="R91" s="9">
        <f>O91-Q91</f>
        <v>-12.3</v>
      </c>
    </row>
    <row r="92" spans="1:18" x14ac:dyDescent="0.2">
      <c r="A92" t="s">
        <v>415</v>
      </c>
      <c r="B92" t="s">
        <v>70</v>
      </c>
      <c r="C92" t="s">
        <v>298</v>
      </c>
      <c r="D92">
        <v>28</v>
      </c>
      <c r="E92">
        <v>17</v>
      </c>
      <c r="F92">
        <v>3</v>
      </c>
      <c r="G92">
        <v>0</v>
      </c>
      <c r="H92">
        <v>0</v>
      </c>
      <c r="I92">
        <v>0</v>
      </c>
      <c r="J92">
        <v>37</v>
      </c>
      <c r="K92">
        <v>25</v>
      </c>
      <c r="L92">
        <v>255</v>
      </c>
      <c r="M92">
        <v>0</v>
      </c>
      <c r="N92">
        <v>1</v>
      </c>
      <c r="O92">
        <v>48.5</v>
      </c>
      <c r="Q92">
        <f>_xlfn.XLOOKUP($A92,'WR Proj'!A:A,'WR Proj'!K:K,0,0)</f>
        <v>137.19999999999999</v>
      </c>
      <c r="R92" s="9">
        <f>O92-Q92</f>
        <v>-88.699999999999989</v>
      </c>
    </row>
    <row r="93" spans="1:18" x14ac:dyDescent="0.2">
      <c r="A93" t="s">
        <v>413</v>
      </c>
      <c r="B93" t="s">
        <v>61</v>
      </c>
      <c r="C93" t="s">
        <v>298</v>
      </c>
      <c r="D93">
        <v>24</v>
      </c>
      <c r="E93">
        <v>17</v>
      </c>
      <c r="F93">
        <v>0</v>
      </c>
      <c r="G93">
        <v>8</v>
      </c>
      <c r="H93">
        <v>74</v>
      </c>
      <c r="I93">
        <v>1</v>
      </c>
      <c r="J93">
        <v>10</v>
      </c>
      <c r="K93">
        <v>8</v>
      </c>
      <c r="L93">
        <v>51</v>
      </c>
      <c r="M93">
        <v>0</v>
      </c>
      <c r="N93">
        <v>0</v>
      </c>
      <c r="O93">
        <v>32.5</v>
      </c>
      <c r="Q93">
        <f>_xlfn.XLOOKUP($A93,'WR Proj'!A:A,'WR Proj'!K:K,0,0)</f>
        <v>11.3</v>
      </c>
      <c r="R93" s="9">
        <f>O93-Q93</f>
        <v>21.2</v>
      </c>
    </row>
    <row r="94" spans="1:18" x14ac:dyDescent="0.2">
      <c r="A94" t="s">
        <v>491</v>
      </c>
      <c r="B94" t="s">
        <v>72</v>
      </c>
      <c r="C94" t="s">
        <v>298</v>
      </c>
      <c r="D94">
        <v>26</v>
      </c>
      <c r="E94">
        <v>12</v>
      </c>
      <c r="F94">
        <v>0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Q94">
        <f>_xlfn.XLOOKUP($A94,'WR Proj'!A:A,'WR Proj'!K:K,0,0)</f>
        <v>3.6</v>
      </c>
      <c r="R94" s="9">
        <f>O94-Q94</f>
        <v>-3.6</v>
      </c>
    </row>
    <row r="95" spans="1:18" x14ac:dyDescent="0.2">
      <c r="A95" t="s">
        <v>385</v>
      </c>
      <c r="B95" t="s">
        <v>82</v>
      </c>
      <c r="C95" t="s">
        <v>298</v>
      </c>
      <c r="D95">
        <v>25</v>
      </c>
      <c r="E95">
        <v>17</v>
      </c>
      <c r="F95">
        <v>9</v>
      </c>
      <c r="G95">
        <v>0</v>
      </c>
      <c r="H95">
        <v>0</v>
      </c>
      <c r="I95">
        <v>0</v>
      </c>
      <c r="J95">
        <v>33</v>
      </c>
      <c r="K95">
        <v>21</v>
      </c>
      <c r="L95">
        <v>230</v>
      </c>
      <c r="M95">
        <v>3</v>
      </c>
      <c r="N95">
        <v>1</v>
      </c>
      <c r="O95">
        <v>60</v>
      </c>
      <c r="Q95">
        <f>_xlfn.XLOOKUP($A95,'WR Proj'!A:A,'WR Proj'!K:K,0,0)</f>
        <v>114.5</v>
      </c>
      <c r="R95" s="9">
        <f>O95-Q95</f>
        <v>-54.5</v>
      </c>
    </row>
    <row r="96" spans="1:18" x14ac:dyDescent="0.2">
      <c r="A96" t="s">
        <v>461</v>
      </c>
      <c r="B96" t="s">
        <v>57</v>
      </c>
      <c r="C96" t="s">
        <v>298</v>
      </c>
      <c r="D96">
        <v>28</v>
      </c>
      <c r="E96">
        <v>13</v>
      </c>
      <c r="F96">
        <v>2</v>
      </c>
      <c r="G96">
        <v>3</v>
      </c>
      <c r="H96">
        <v>14</v>
      </c>
      <c r="I96">
        <v>0</v>
      </c>
      <c r="J96">
        <v>14</v>
      </c>
      <c r="K96">
        <v>11</v>
      </c>
      <c r="L96">
        <v>82</v>
      </c>
      <c r="M96">
        <v>0</v>
      </c>
      <c r="N96">
        <v>2</v>
      </c>
      <c r="O96">
        <v>16.600000000000001</v>
      </c>
      <c r="Q96">
        <f>_xlfn.XLOOKUP($A96,'WR Proj'!A:A,'WR Proj'!K:K,0,0)</f>
        <v>82.7</v>
      </c>
      <c r="R96" s="9">
        <f>O96-Q96</f>
        <v>-66.099999999999994</v>
      </c>
    </row>
    <row r="97" spans="1:18" x14ac:dyDescent="0.2">
      <c r="A97" t="s">
        <v>309</v>
      </c>
      <c r="B97" t="s">
        <v>65</v>
      </c>
      <c r="C97" t="s">
        <v>298</v>
      </c>
      <c r="D97">
        <v>23</v>
      </c>
      <c r="E97">
        <v>16</v>
      </c>
      <c r="F97">
        <v>16</v>
      </c>
      <c r="G97">
        <v>3</v>
      </c>
      <c r="H97">
        <v>-6</v>
      </c>
      <c r="I97">
        <v>0</v>
      </c>
      <c r="J97">
        <v>145</v>
      </c>
      <c r="K97">
        <v>100</v>
      </c>
      <c r="L97">
        <v>1216</v>
      </c>
      <c r="M97">
        <v>7</v>
      </c>
      <c r="N97">
        <v>0</v>
      </c>
      <c r="O97">
        <v>262.7</v>
      </c>
      <c r="Q97">
        <f>_xlfn.XLOOKUP($A97,'WR Proj'!A:A,'WR Proj'!K:K,0,0)</f>
        <v>300.39999999999998</v>
      </c>
      <c r="R97" s="9">
        <f>O97-Q97</f>
        <v>-37.699999999999989</v>
      </c>
    </row>
    <row r="98" spans="1:18" x14ac:dyDescent="0.2">
      <c r="A98" t="s">
        <v>500</v>
      </c>
      <c r="B98" t="s">
        <v>39</v>
      </c>
      <c r="C98" t="s">
        <v>298</v>
      </c>
      <c r="D98">
        <v>26</v>
      </c>
      <c r="E98">
        <v>2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Q98">
        <f>_xlfn.XLOOKUP($A98,'WR Proj'!A:A,'WR Proj'!K:K,0,0)</f>
        <v>0</v>
      </c>
      <c r="R98" s="9">
        <f>O98-Q98</f>
        <v>0</v>
      </c>
    </row>
    <row r="99" spans="1:18" x14ac:dyDescent="0.2">
      <c r="A99" t="s">
        <v>494</v>
      </c>
      <c r="B99" t="s">
        <v>80</v>
      </c>
      <c r="C99" t="s">
        <v>298</v>
      </c>
      <c r="D99">
        <v>24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Q99">
        <f>_xlfn.XLOOKUP($A99,'WR Proj'!A:A,'WR Proj'!K:K,0,0)</f>
        <v>3.1</v>
      </c>
      <c r="R99" s="9">
        <f>O99-Q99</f>
        <v>-3.1</v>
      </c>
    </row>
    <row r="100" spans="1:18" x14ac:dyDescent="0.2">
      <c r="A100" t="s">
        <v>350</v>
      </c>
      <c r="B100" t="s">
        <v>41</v>
      </c>
      <c r="C100" t="s">
        <v>298</v>
      </c>
      <c r="D100">
        <v>23</v>
      </c>
      <c r="E100">
        <v>17</v>
      </c>
      <c r="F100">
        <v>16</v>
      </c>
      <c r="G100">
        <v>0</v>
      </c>
      <c r="H100">
        <v>0</v>
      </c>
      <c r="I100">
        <v>0</v>
      </c>
      <c r="J100">
        <v>83</v>
      </c>
      <c r="K100">
        <v>49</v>
      </c>
      <c r="L100">
        <v>518</v>
      </c>
      <c r="M100">
        <v>4</v>
      </c>
      <c r="N100">
        <v>0</v>
      </c>
      <c r="O100">
        <v>124.8</v>
      </c>
      <c r="Q100">
        <f>_xlfn.XLOOKUP($A100,'WR Proj'!A:A,'WR Proj'!K:K,0,0)</f>
        <v>178.2</v>
      </c>
      <c r="R100" s="9">
        <f>O100-Q100</f>
        <v>-53.399999999999991</v>
      </c>
    </row>
    <row r="101" spans="1:18" x14ac:dyDescent="0.2">
      <c r="A101" t="s">
        <v>387</v>
      </c>
      <c r="B101" t="s">
        <v>53</v>
      </c>
      <c r="C101" t="s">
        <v>298</v>
      </c>
      <c r="D101">
        <v>25</v>
      </c>
      <c r="E101">
        <v>17</v>
      </c>
      <c r="F101">
        <v>0</v>
      </c>
      <c r="G101">
        <v>1</v>
      </c>
      <c r="H101">
        <v>3</v>
      </c>
      <c r="I101">
        <v>1</v>
      </c>
      <c r="J101">
        <v>25</v>
      </c>
      <c r="K101">
        <v>19</v>
      </c>
      <c r="L101">
        <v>196</v>
      </c>
      <c r="M101">
        <v>2</v>
      </c>
      <c r="N101">
        <v>0</v>
      </c>
      <c r="O101">
        <v>56.9</v>
      </c>
      <c r="Q101">
        <f>_xlfn.XLOOKUP($A101,'WR Proj'!A:A,'WR Proj'!K:K,0,0)</f>
        <v>4.8</v>
      </c>
      <c r="R101" s="9">
        <f>O101-Q101</f>
        <v>52.1</v>
      </c>
    </row>
    <row r="102" spans="1:18" x14ac:dyDescent="0.2">
      <c r="A102" t="s">
        <v>316</v>
      </c>
      <c r="B102" t="s">
        <v>70</v>
      </c>
      <c r="C102" t="s">
        <v>298</v>
      </c>
      <c r="D102">
        <v>27</v>
      </c>
      <c r="E102">
        <v>16</v>
      </c>
      <c r="F102">
        <v>16</v>
      </c>
      <c r="G102">
        <v>4</v>
      </c>
      <c r="H102">
        <v>24</v>
      </c>
      <c r="I102">
        <v>2</v>
      </c>
      <c r="J102">
        <v>106</v>
      </c>
      <c r="K102">
        <v>71</v>
      </c>
      <c r="L102">
        <v>807</v>
      </c>
      <c r="M102">
        <v>8</v>
      </c>
      <c r="N102">
        <v>0</v>
      </c>
      <c r="O102">
        <v>218.6</v>
      </c>
      <c r="Q102">
        <f>_xlfn.XLOOKUP($A102,'WR Proj'!A:A,'WR Proj'!K:K,0,0)</f>
        <v>156</v>
      </c>
      <c r="R102" s="9">
        <f>O102-Q102</f>
        <v>62.599999999999994</v>
      </c>
    </row>
    <row r="103" spans="1:18" x14ac:dyDescent="0.2">
      <c r="A103" t="s">
        <v>458</v>
      </c>
      <c r="B103" t="s">
        <v>22</v>
      </c>
      <c r="C103" t="s">
        <v>298</v>
      </c>
      <c r="D103">
        <v>23</v>
      </c>
      <c r="E103">
        <v>7</v>
      </c>
      <c r="F103">
        <v>0</v>
      </c>
      <c r="G103">
        <v>0</v>
      </c>
      <c r="H103">
        <v>0</v>
      </c>
      <c r="I103">
        <v>0</v>
      </c>
      <c r="J103">
        <v>6</v>
      </c>
      <c r="K103">
        <v>6</v>
      </c>
      <c r="L103">
        <v>64</v>
      </c>
      <c r="M103">
        <v>0</v>
      </c>
      <c r="N103">
        <v>0</v>
      </c>
      <c r="O103">
        <v>12.4</v>
      </c>
      <c r="Q103">
        <f>_xlfn.XLOOKUP($A103,'WR Proj'!A:A,'WR Proj'!K:K,0,0)</f>
        <v>6</v>
      </c>
      <c r="R103" s="9">
        <f>O103-Q103</f>
        <v>6.4</v>
      </c>
    </row>
    <row r="104" spans="1:18" x14ac:dyDescent="0.2">
      <c r="A104" t="s">
        <v>432</v>
      </c>
      <c r="B104" t="s">
        <v>49</v>
      </c>
      <c r="C104" t="s">
        <v>298</v>
      </c>
      <c r="D104">
        <v>26</v>
      </c>
      <c r="E104">
        <v>8</v>
      </c>
      <c r="F104">
        <v>3</v>
      </c>
      <c r="G104">
        <v>0</v>
      </c>
      <c r="H104">
        <v>0</v>
      </c>
      <c r="I104">
        <v>0</v>
      </c>
      <c r="J104">
        <v>21</v>
      </c>
      <c r="K104">
        <v>10</v>
      </c>
      <c r="L104">
        <v>89</v>
      </c>
      <c r="M104">
        <v>1</v>
      </c>
      <c r="N104">
        <v>0</v>
      </c>
      <c r="O104">
        <v>24.9</v>
      </c>
      <c r="Q104">
        <f>_xlfn.XLOOKUP($A104,'WR Proj'!A:A,'WR Proj'!K:K,0,0)</f>
        <v>8.9</v>
      </c>
      <c r="R104" s="9">
        <f>O104-Q104</f>
        <v>15.999999999999998</v>
      </c>
    </row>
    <row r="105" spans="1:18" x14ac:dyDescent="0.2">
      <c r="A105" t="s">
        <v>471</v>
      </c>
      <c r="B105" t="s">
        <v>63</v>
      </c>
      <c r="C105" t="s">
        <v>298</v>
      </c>
      <c r="D105">
        <v>24</v>
      </c>
      <c r="E105">
        <v>6</v>
      </c>
      <c r="F105">
        <v>1</v>
      </c>
      <c r="G105">
        <v>0</v>
      </c>
      <c r="H105">
        <v>0</v>
      </c>
      <c r="I105">
        <v>0</v>
      </c>
      <c r="J105">
        <v>6</v>
      </c>
      <c r="K105">
        <v>3</v>
      </c>
      <c r="L105">
        <v>29</v>
      </c>
      <c r="M105">
        <v>0</v>
      </c>
      <c r="N105">
        <v>0</v>
      </c>
      <c r="O105">
        <v>5.9</v>
      </c>
      <c r="Q105">
        <f>_xlfn.XLOOKUP($A105,'WR Proj'!A:A,'WR Proj'!K:K,0,0)</f>
        <v>24.1</v>
      </c>
      <c r="R105" s="9">
        <f>O105-Q105</f>
        <v>-18.200000000000003</v>
      </c>
    </row>
    <row r="106" spans="1:18" x14ac:dyDescent="0.2">
      <c r="A106" t="s">
        <v>420</v>
      </c>
      <c r="B106" t="s">
        <v>76</v>
      </c>
      <c r="C106" t="s">
        <v>298</v>
      </c>
      <c r="D106">
        <v>24</v>
      </c>
      <c r="E106">
        <v>11</v>
      </c>
      <c r="F106">
        <v>1</v>
      </c>
      <c r="G106">
        <v>1</v>
      </c>
      <c r="H106">
        <v>17</v>
      </c>
      <c r="I106">
        <v>0</v>
      </c>
      <c r="J106">
        <v>23</v>
      </c>
      <c r="K106">
        <v>7</v>
      </c>
      <c r="L106">
        <v>138</v>
      </c>
      <c r="M106">
        <v>0</v>
      </c>
      <c r="N106">
        <v>0</v>
      </c>
      <c r="O106">
        <v>28.5</v>
      </c>
      <c r="Q106">
        <f>_xlfn.XLOOKUP($A106,'WR Proj'!A:A,'WR Proj'!K:K,0,0)</f>
        <v>12.2</v>
      </c>
      <c r="R106" s="9">
        <f>O106-Q106</f>
        <v>16.3</v>
      </c>
    </row>
    <row r="107" spans="1:18" x14ac:dyDescent="0.2">
      <c r="A107" t="s">
        <v>393</v>
      </c>
      <c r="B107" t="s">
        <v>22</v>
      </c>
      <c r="C107" t="s">
        <v>298</v>
      </c>
      <c r="D107">
        <v>24</v>
      </c>
      <c r="E107">
        <v>17</v>
      </c>
      <c r="F107">
        <v>6</v>
      </c>
      <c r="G107">
        <v>0</v>
      </c>
      <c r="H107">
        <v>0</v>
      </c>
      <c r="I107">
        <v>0</v>
      </c>
      <c r="J107">
        <v>36</v>
      </c>
      <c r="K107">
        <v>22</v>
      </c>
      <c r="L107">
        <v>268</v>
      </c>
      <c r="M107">
        <v>2</v>
      </c>
      <c r="N107">
        <v>1</v>
      </c>
      <c r="O107">
        <v>58.8</v>
      </c>
      <c r="Q107">
        <f>_xlfn.XLOOKUP($A107,'WR Proj'!A:A,'WR Proj'!K:K,0,0)</f>
        <v>26.2</v>
      </c>
      <c r="R107" s="9">
        <f>O107-Q107</f>
        <v>32.599999999999994</v>
      </c>
    </row>
    <row r="108" spans="1:18" x14ac:dyDescent="0.2">
      <c r="A108" t="s">
        <v>391</v>
      </c>
      <c r="B108" t="s">
        <v>82</v>
      </c>
      <c r="C108" t="s">
        <v>298</v>
      </c>
      <c r="D108">
        <v>22</v>
      </c>
      <c r="E108">
        <v>17</v>
      </c>
      <c r="F108">
        <v>7</v>
      </c>
      <c r="G108">
        <v>0</v>
      </c>
      <c r="H108">
        <v>0</v>
      </c>
      <c r="I108">
        <v>0</v>
      </c>
      <c r="J108">
        <v>40</v>
      </c>
      <c r="K108">
        <v>23</v>
      </c>
      <c r="L108">
        <v>373</v>
      </c>
      <c r="M108">
        <v>0</v>
      </c>
      <c r="N108">
        <v>0</v>
      </c>
      <c r="O108">
        <v>60.3</v>
      </c>
      <c r="Q108">
        <f>_xlfn.XLOOKUP($A108,'WR Proj'!A:A,'WR Proj'!K:K,0,0)</f>
        <v>81.2</v>
      </c>
      <c r="R108" s="9">
        <f>O108-Q108</f>
        <v>-20.900000000000006</v>
      </c>
    </row>
    <row r="109" spans="1:18" x14ac:dyDescent="0.2">
      <c r="A109" t="s">
        <v>407</v>
      </c>
      <c r="B109" t="s">
        <v>39</v>
      </c>
      <c r="C109" t="s">
        <v>298</v>
      </c>
      <c r="D109">
        <v>28</v>
      </c>
      <c r="E109">
        <v>11</v>
      </c>
      <c r="F109">
        <v>1</v>
      </c>
      <c r="G109">
        <v>4</v>
      </c>
      <c r="H109">
        <v>-2</v>
      </c>
      <c r="I109">
        <v>0</v>
      </c>
      <c r="J109">
        <v>21</v>
      </c>
      <c r="K109">
        <v>14</v>
      </c>
      <c r="L109">
        <v>225</v>
      </c>
      <c r="M109">
        <v>1</v>
      </c>
      <c r="N109">
        <v>1</v>
      </c>
      <c r="O109">
        <v>40.299999999999997</v>
      </c>
      <c r="Q109">
        <f>_xlfn.XLOOKUP($A109,'WR Proj'!A:A,'WR Proj'!K:K,0,0)</f>
        <v>52.4</v>
      </c>
      <c r="R109" s="9">
        <f>O109-Q109</f>
        <v>-12.100000000000001</v>
      </c>
    </row>
    <row r="110" spans="1:18" x14ac:dyDescent="0.2">
      <c r="A110" t="s">
        <v>521</v>
      </c>
      <c r="B110" t="s">
        <v>80</v>
      </c>
      <c r="C110" t="s">
        <v>298</v>
      </c>
      <c r="D110">
        <v>27</v>
      </c>
      <c r="E110">
        <v>10</v>
      </c>
      <c r="F110">
        <v>1</v>
      </c>
      <c r="G110">
        <v>0</v>
      </c>
      <c r="H110">
        <v>0</v>
      </c>
      <c r="I110">
        <v>0</v>
      </c>
      <c r="J110">
        <v>5</v>
      </c>
      <c r="K110">
        <v>0</v>
      </c>
      <c r="L110">
        <v>0</v>
      </c>
      <c r="M110">
        <v>0</v>
      </c>
      <c r="N110">
        <v>1</v>
      </c>
      <c r="O110">
        <v>-2</v>
      </c>
      <c r="Q110">
        <f>_xlfn.XLOOKUP($A110,'WR Proj'!A:A,'WR Proj'!K:K,0,0)</f>
        <v>0</v>
      </c>
      <c r="R110" s="9">
        <f>O110-Q110</f>
        <v>-2</v>
      </c>
    </row>
    <row r="111" spans="1:18" x14ac:dyDescent="0.2">
      <c r="A111" t="s">
        <v>370</v>
      </c>
      <c r="B111" t="s">
        <v>30</v>
      </c>
      <c r="C111" t="s">
        <v>298</v>
      </c>
      <c r="D111">
        <v>22</v>
      </c>
      <c r="E111">
        <v>12</v>
      </c>
      <c r="F111">
        <v>10</v>
      </c>
      <c r="G111">
        <v>3</v>
      </c>
      <c r="H111">
        <v>29</v>
      </c>
      <c r="I111">
        <v>1</v>
      </c>
      <c r="J111">
        <v>42</v>
      </c>
      <c r="K111">
        <v>24</v>
      </c>
      <c r="L111">
        <v>354</v>
      </c>
      <c r="M111">
        <v>2</v>
      </c>
      <c r="N111">
        <v>0</v>
      </c>
      <c r="O111">
        <v>80.3</v>
      </c>
      <c r="Q111">
        <f>_xlfn.XLOOKUP($A111,'WR Proj'!A:A,'WR Proj'!K:K,0,0)</f>
        <v>109.4</v>
      </c>
      <c r="R111" s="9">
        <f>O111-Q111</f>
        <v>-29.100000000000009</v>
      </c>
    </row>
    <row r="112" spans="1:18" x14ac:dyDescent="0.2">
      <c r="A112" t="s">
        <v>423</v>
      </c>
      <c r="B112" t="s">
        <v>41</v>
      </c>
      <c r="C112" t="s">
        <v>298</v>
      </c>
      <c r="D112">
        <v>30</v>
      </c>
      <c r="E112">
        <v>17</v>
      </c>
      <c r="F112">
        <v>0</v>
      </c>
      <c r="G112">
        <v>0</v>
      </c>
      <c r="H112">
        <v>0</v>
      </c>
      <c r="I112">
        <v>0</v>
      </c>
      <c r="J112">
        <v>20</v>
      </c>
      <c r="K112">
        <v>16</v>
      </c>
      <c r="L112">
        <v>159</v>
      </c>
      <c r="M112">
        <v>1</v>
      </c>
      <c r="N112">
        <v>1</v>
      </c>
      <c r="O112">
        <v>35.9</v>
      </c>
      <c r="Q112">
        <f>_xlfn.XLOOKUP($A112,'WR Proj'!A:A,'WR Proj'!K:K,0,0)</f>
        <v>14.9</v>
      </c>
      <c r="R112" s="9">
        <f>O112-Q112</f>
        <v>21</v>
      </c>
    </row>
    <row r="113" spans="1:18" x14ac:dyDescent="0.2">
      <c r="A113" t="s">
        <v>443</v>
      </c>
      <c r="B113" t="s">
        <v>72</v>
      </c>
      <c r="C113" t="s">
        <v>298</v>
      </c>
      <c r="D113">
        <v>24</v>
      </c>
      <c r="E113">
        <v>7</v>
      </c>
      <c r="F113">
        <v>5</v>
      </c>
      <c r="G113">
        <v>0</v>
      </c>
      <c r="H113">
        <v>0</v>
      </c>
      <c r="I113">
        <v>0</v>
      </c>
      <c r="J113">
        <v>8</v>
      </c>
      <c r="K113">
        <v>5</v>
      </c>
      <c r="L113">
        <v>56</v>
      </c>
      <c r="M113">
        <v>1</v>
      </c>
      <c r="N113">
        <v>0</v>
      </c>
      <c r="O113">
        <v>16.600000000000001</v>
      </c>
      <c r="Q113">
        <f>_xlfn.XLOOKUP($A113,'WR Proj'!A:A,'WR Proj'!K:K,0,0)</f>
        <v>25.8</v>
      </c>
      <c r="R113" s="9">
        <f>O113-Q113</f>
        <v>-9.1999999999999993</v>
      </c>
    </row>
    <row r="114" spans="1:18" x14ac:dyDescent="0.2">
      <c r="A114" t="s">
        <v>398</v>
      </c>
      <c r="B114" t="s">
        <v>28</v>
      </c>
      <c r="C114" t="s">
        <v>298</v>
      </c>
      <c r="D114">
        <v>26</v>
      </c>
      <c r="E114">
        <v>13</v>
      </c>
      <c r="F114">
        <v>2</v>
      </c>
      <c r="G114">
        <v>0</v>
      </c>
      <c r="H114">
        <v>0</v>
      </c>
      <c r="I114">
        <v>0</v>
      </c>
      <c r="J114">
        <v>33</v>
      </c>
      <c r="K114">
        <v>19</v>
      </c>
      <c r="L114">
        <v>265</v>
      </c>
      <c r="M114">
        <v>1</v>
      </c>
      <c r="N114">
        <v>0</v>
      </c>
      <c r="O114">
        <v>51.5</v>
      </c>
      <c r="Q114">
        <f>_xlfn.XLOOKUP($A114,'WR Proj'!A:A,'WR Proj'!K:K,0,0)</f>
        <v>55.4</v>
      </c>
      <c r="R114" s="9">
        <f>O114-Q114</f>
        <v>-3.8999999999999986</v>
      </c>
    </row>
    <row r="115" spans="1:18" x14ac:dyDescent="0.2">
      <c r="A115" t="s">
        <v>345</v>
      </c>
      <c r="B115" t="s">
        <v>53</v>
      </c>
      <c r="C115" t="s">
        <v>298</v>
      </c>
      <c r="D115">
        <v>21</v>
      </c>
      <c r="E115">
        <v>17</v>
      </c>
      <c r="F115">
        <v>3</v>
      </c>
      <c r="G115">
        <v>0</v>
      </c>
      <c r="H115">
        <v>0</v>
      </c>
      <c r="I115">
        <v>0</v>
      </c>
      <c r="J115">
        <v>93</v>
      </c>
      <c r="K115">
        <v>63</v>
      </c>
      <c r="L115">
        <v>628</v>
      </c>
      <c r="M115">
        <v>4</v>
      </c>
      <c r="N115">
        <v>0</v>
      </c>
      <c r="O115">
        <v>149.80000000000001</v>
      </c>
      <c r="Q115">
        <f>_xlfn.XLOOKUP($A115,'WR Proj'!A:A,'WR Proj'!K:K,0,0)</f>
        <v>155</v>
      </c>
      <c r="R115" s="9">
        <f>O115-Q115</f>
        <v>-5.1999999999999886</v>
      </c>
    </row>
    <row r="116" spans="1:18" x14ac:dyDescent="0.2">
      <c r="A116" t="s">
        <v>313</v>
      </c>
      <c r="B116" t="s">
        <v>26</v>
      </c>
      <c r="C116" t="s">
        <v>298</v>
      </c>
      <c r="D116">
        <v>23</v>
      </c>
      <c r="E116">
        <v>16</v>
      </c>
      <c r="F116">
        <v>13</v>
      </c>
      <c r="G116">
        <v>11</v>
      </c>
      <c r="H116">
        <v>119</v>
      </c>
      <c r="I116">
        <v>2</v>
      </c>
      <c r="J116">
        <v>94</v>
      </c>
      <c r="K116">
        <v>64</v>
      </c>
      <c r="L116">
        <v>793</v>
      </c>
      <c r="M116">
        <v>8</v>
      </c>
      <c r="N116">
        <v>0</v>
      </c>
      <c r="O116">
        <v>217.2</v>
      </c>
      <c r="Q116">
        <f>_xlfn.XLOOKUP($A116,'WR Proj'!A:A,'WR Proj'!K:K,0,0)</f>
        <v>123.6</v>
      </c>
      <c r="R116" s="9">
        <f>O116-Q116</f>
        <v>93.6</v>
      </c>
    </row>
    <row r="117" spans="1:18" x14ac:dyDescent="0.2">
      <c r="A117" t="s">
        <v>327</v>
      </c>
      <c r="B117" t="s">
        <v>37</v>
      </c>
      <c r="C117" t="s">
        <v>298</v>
      </c>
      <c r="D117">
        <v>25</v>
      </c>
      <c r="E117">
        <v>14</v>
      </c>
      <c r="F117">
        <v>14</v>
      </c>
      <c r="G117">
        <v>3</v>
      </c>
      <c r="H117">
        <v>12</v>
      </c>
      <c r="I117">
        <v>0</v>
      </c>
      <c r="J117">
        <v>104</v>
      </c>
      <c r="K117">
        <v>72</v>
      </c>
      <c r="L117">
        <v>1014</v>
      </c>
      <c r="M117">
        <v>4</v>
      </c>
      <c r="N117">
        <v>0</v>
      </c>
      <c r="O117">
        <v>198.6</v>
      </c>
      <c r="Q117">
        <f>_xlfn.XLOOKUP($A117,'WR Proj'!A:A,'WR Proj'!K:K,0,0)</f>
        <v>236.4</v>
      </c>
      <c r="R117" s="9">
        <f>O117-Q117</f>
        <v>-37.800000000000011</v>
      </c>
    </row>
    <row r="118" spans="1:18" x14ac:dyDescent="0.2">
      <c r="A118" t="s">
        <v>344</v>
      </c>
      <c r="B118" t="s">
        <v>43</v>
      </c>
      <c r="C118" t="s">
        <v>298</v>
      </c>
      <c r="D118">
        <v>24</v>
      </c>
      <c r="E118">
        <v>16</v>
      </c>
      <c r="F118">
        <v>11</v>
      </c>
      <c r="G118">
        <v>0</v>
      </c>
      <c r="H118">
        <v>0</v>
      </c>
      <c r="I118">
        <v>0</v>
      </c>
      <c r="J118">
        <v>87</v>
      </c>
      <c r="K118">
        <v>54</v>
      </c>
      <c r="L118">
        <v>758</v>
      </c>
      <c r="M118">
        <v>2</v>
      </c>
      <c r="N118">
        <v>0</v>
      </c>
      <c r="O118">
        <v>141.80000000000001</v>
      </c>
      <c r="Q118">
        <f>_xlfn.XLOOKUP($A118,'WR Proj'!A:A,'WR Proj'!K:K,0,0)</f>
        <v>187.5</v>
      </c>
      <c r="R118" s="9">
        <f>O118-Q118</f>
        <v>-45.699999999999989</v>
      </c>
    </row>
    <row r="119" spans="1:18" x14ac:dyDescent="0.2">
      <c r="A119" t="s">
        <v>699</v>
      </c>
      <c r="B119" t="s">
        <v>33</v>
      </c>
      <c r="C119" t="s">
        <v>298</v>
      </c>
      <c r="D119">
        <v>23</v>
      </c>
      <c r="E119">
        <v>16</v>
      </c>
      <c r="F119">
        <v>0</v>
      </c>
      <c r="G119">
        <v>1</v>
      </c>
      <c r="H119">
        <v>4</v>
      </c>
      <c r="I119">
        <v>0</v>
      </c>
      <c r="J119">
        <v>30</v>
      </c>
      <c r="K119">
        <v>16</v>
      </c>
      <c r="L119">
        <v>158</v>
      </c>
      <c r="M119">
        <v>0</v>
      </c>
      <c r="N119">
        <v>0</v>
      </c>
      <c r="O119">
        <v>32.200000000000003</v>
      </c>
      <c r="Q119">
        <f>_xlfn.XLOOKUP($A119,'WR Proj'!A:A,'WR Proj'!K:K,0,0)</f>
        <v>96.6</v>
      </c>
      <c r="R119" s="9">
        <f>O119-Q119</f>
        <v>-64.399999999999991</v>
      </c>
    </row>
    <row r="120" spans="1:18" x14ac:dyDescent="0.2">
      <c r="A120" t="s">
        <v>506</v>
      </c>
      <c r="B120" t="s">
        <v>33</v>
      </c>
      <c r="C120" t="s">
        <v>298</v>
      </c>
      <c r="D120">
        <v>24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Q120">
        <f>_xlfn.XLOOKUP($A120,'WR Proj'!A:A,'WR Proj'!K:K,0,0)</f>
        <v>0</v>
      </c>
      <c r="R120" s="9">
        <f>O120-Q120</f>
        <v>0</v>
      </c>
    </row>
    <row r="121" spans="1:18" x14ac:dyDescent="0.2">
      <c r="A121" t="s">
        <v>383</v>
      </c>
      <c r="B121" t="s">
        <v>61</v>
      </c>
      <c r="C121" t="s">
        <v>298</v>
      </c>
      <c r="D121">
        <v>22</v>
      </c>
      <c r="E121">
        <v>15</v>
      </c>
      <c r="F121">
        <v>14</v>
      </c>
      <c r="G121">
        <v>0</v>
      </c>
      <c r="H121">
        <v>0</v>
      </c>
      <c r="I121">
        <v>0</v>
      </c>
      <c r="J121">
        <v>85</v>
      </c>
      <c r="K121">
        <v>43</v>
      </c>
      <c r="L121">
        <v>418</v>
      </c>
      <c r="M121">
        <v>0</v>
      </c>
      <c r="N121">
        <v>0</v>
      </c>
      <c r="O121">
        <v>84.8</v>
      </c>
      <c r="Q121">
        <f>_xlfn.XLOOKUP($A121,'WR Proj'!A:A,'WR Proj'!K:K,0,0)</f>
        <v>131.69999999999999</v>
      </c>
      <c r="R121" s="9">
        <f>O121-Q121</f>
        <v>-46.899999999999991</v>
      </c>
    </row>
    <row r="122" spans="1:18" x14ac:dyDescent="0.2">
      <c r="A122" t="s">
        <v>314</v>
      </c>
      <c r="B122" t="s">
        <v>63</v>
      </c>
      <c r="C122" t="s">
        <v>298</v>
      </c>
      <c r="D122">
        <v>21</v>
      </c>
      <c r="E122">
        <v>17</v>
      </c>
      <c r="F122">
        <v>14</v>
      </c>
      <c r="G122">
        <v>1</v>
      </c>
      <c r="H122">
        <v>2</v>
      </c>
      <c r="I122">
        <v>0</v>
      </c>
      <c r="J122">
        <v>108</v>
      </c>
      <c r="K122">
        <v>70</v>
      </c>
      <c r="L122">
        <v>911</v>
      </c>
      <c r="M122">
        <v>10</v>
      </c>
      <c r="N122">
        <v>0</v>
      </c>
      <c r="O122">
        <v>221.3</v>
      </c>
      <c r="Q122">
        <f>_xlfn.XLOOKUP($A122,'WR Proj'!A:A,'WR Proj'!K:K,0,0)</f>
        <v>166.4</v>
      </c>
      <c r="R122" s="9">
        <f>O122-Q122</f>
        <v>54.900000000000006</v>
      </c>
    </row>
    <row r="123" spans="1:18" x14ac:dyDescent="0.2">
      <c r="A123" t="s">
        <v>342</v>
      </c>
      <c r="B123" t="s">
        <v>57</v>
      </c>
      <c r="C123" t="s">
        <v>298</v>
      </c>
      <c r="D123">
        <v>22</v>
      </c>
      <c r="E123">
        <v>17</v>
      </c>
      <c r="F123">
        <v>9</v>
      </c>
      <c r="G123">
        <v>0</v>
      </c>
      <c r="H123">
        <v>0</v>
      </c>
      <c r="I123">
        <v>0</v>
      </c>
      <c r="J123">
        <v>98</v>
      </c>
      <c r="K123">
        <v>68</v>
      </c>
      <c r="L123">
        <v>771</v>
      </c>
      <c r="M123">
        <v>2</v>
      </c>
      <c r="N123">
        <v>0</v>
      </c>
      <c r="O123">
        <v>157.1</v>
      </c>
      <c r="Q123">
        <f>_xlfn.XLOOKUP($A123,'WR Proj'!A:A,'WR Proj'!K:K,0,0)</f>
        <v>68.900000000000006</v>
      </c>
      <c r="R123" s="9">
        <f>O123-Q123</f>
        <v>88.199999999999989</v>
      </c>
    </row>
    <row r="124" spans="1:18" x14ac:dyDescent="0.2">
      <c r="A124" t="s">
        <v>343</v>
      </c>
      <c r="B124" t="s">
        <v>30</v>
      </c>
      <c r="C124" t="s">
        <v>298</v>
      </c>
      <c r="D124">
        <v>28</v>
      </c>
      <c r="E124">
        <v>17</v>
      </c>
      <c r="F124">
        <v>13</v>
      </c>
      <c r="G124">
        <v>0</v>
      </c>
      <c r="H124">
        <v>0</v>
      </c>
      <c r="I124">
        <v>0</v>
      </c>
      <c r="J124">
        <v>64</v>
      </c>
      <c r="K124">
        <v>40</v>
      </c>
      <c r="L124">
        <v>608</v>
      </c>
      <c r="M124">
        <v>5</v>
      </c>
      <c r="N124">
        <v>1</v>
      </c>
      <c r="O124">
        <v>128.80000000000001</v>
      </c>
      <c r="Q124">
        <f>_xlfn.XLOOKUP($A124,'WR Proj'!A:A,'WR Proj'!K:K,0,0)</f>
        <v>83.3</v>
      </c>
      <c r="R124" s="9">
        <f>O124-Q124</f>
        <v>45.500000000000014</v>
      </c>
    </row>
    <row r="125" spans="1:18" x14ac:dyDescent="0.2">
      <c r="A125" t="s">
        <v>697</v>
      </c>
      <c r="B125" t="s">
        <v>49</v>
      </c>
      <c r="C125" t="s">
        <v>298</v>
      </c>
      <c r="D125">
        <v>24</v>
      </c>
      <c r="E125">
        <v>10</v>
      </c>
      <c r="F125">
        <v>6</v>
      </c>
      <c r="G125">
        <v>1</v>
      </c>
      <c r="H125">
        <v>6</v>
      </c>
      <c r="I125">
        <v>0</v>
      </c>
      <c r="J125">
        <v>61</v>
      </c>
      <c r="K125">
        <v>38</v>
      </c>
      <c r="L125">
        <v>581</v>
      </c>
      <c r="M125">
        <v>2</v>
      </c>
      <c r="N125">
        <v>1</v>
      </c>
      <c r="O125">
        <v>106.7</v>
      </c>
      <c r="Q125">
        <f>_xlfn.XLOOKUP($A125,'WR Proj'!A:A,'WR Proj'!K:K,0,0)</f>
        <v>101.3</v>
      </c>
      <c r="R125" s="9">
        <f>O125-Q125</f>
        <v>5.4000000000000057</v>
      </c>
    </row>
    <row r="126" spans="1:18" x14ac:dyDescent="0.2">
      <c r="A126" t="s">
        <v>400</v>
      </c>
      <c r="B126" t="s">
        <v>76</v>
      </c>
      <c r="C126" t="s">
        <v>298</v>
      </c>
      <c r="D126">
        <v>27</v>
      </c>
      <c r="E126">
        <v>11</v>
      </c>
      <c r="F126">
        <v>7</v>
      </c>
      <c r="G126">
        <v>0</v>
      </c>
      <c r="H126">
        <v>0</v>
      </c>
      <c r="I126">
        <v>0</v>
      </c>
      <c r="J126">
        <v>47</v>
      </c>
      <c r="K126">
        <v>29</v>
      </c>
      <c r="L126">
        <v>260</v>
      </c>
      <c r="M126">
        <v>1</v>
      </c>
      <c r="N126">
        <v>0</v>
      </c>
      <c r="O126">
        <v>61</v>
      </c>
      <c r="Q126">
        <f>_xlfn.XLOOKUP($A126,'WR Proj'!A:A,'WR Proj'!K:K,0,0)</f>
        <v>171.1</v>
      </c>
      <c r="R126" s="9">
        <f>O126-Q126</f>
        <v>-110.1</v>
      </c>
    </row>
    <row r="127" spans="1:18" x14ac:dyDescent="0.2">
      <c r="A127" t="s">
        <v>412</v>
      </c>
      <c r="B127" t="s">
        <v>20</v>
      </c>
      <c r="C127" t="s">
        <v>298</v>
      </c>
      <c r="D127">
        <v>34</v>
      </c>
      <c r="E127">
        <v>11</v>
      </c>
      <c r="F127">
        <v>4</v>
      </c>
      <c r="G127">
        <v>0</v>
      </c>
      <c r="H127">
        <v>0</v>
      </c>
      <c r="I127">
        <v>0</v>
      </c>
      <c r="J127">
        <v>19</v>
      </c>
      <c r="K127">
        <v>11</v>
      </c>
      <c r="L127">
        <v>74</v>
      </c>
      <c r="M127">
        <v>3</v>
      </c>
      <c r="N127">
        <v>0</v>
      </c>
      <c r="O127">
        <v>36.4</v>
      </c>
      <c r="Q127">
        <f>_xlfn.XLOOKUP($A127,'WR Proj'!A:A,'WR Proj'!K:K,0,0)</f>
        <v>0</v>
      </c>
      <c r="R127" s="9">
        <f>O127-Q127</f>
        <v>36.4</v>
      </c>
    </row>
    <row r="128" spans="1:18" x14ac:dyDescent="0.2">
      <c r="A128" t="s">
        <v>321</v>
      </c>
      <c r="B128" t="s">
        <v>63</v>
      </c>
      <c r="C128" t="s">
        <v>298</v>
      </c>
      <c r="D128">
        <v>24</v>
      </c>
      <c r="E128">
        <v>10</v>
      </c>
      <c r="F128">
        <v>9</v>
      </c>
      <c r="G128">
        <v>1</v>
      </c>
      <c r="H128">
        <v>-12</v>
      </c>
      <c r="I128">
        <v>0</v>
      </c>
      <c r="J128">
        <v>100</v>
      </c>
      <c r="K128">
        <v>68</v>
      </c>
      <c r="L128">
        <v>1074</v>
      </c>
      <c r="M128">
        <v>5</v>
      </c>
      <c r="N128">
        <v>1</v>
      </c>
      <c r="O128">
        <v>202.2</v>
      </c>
      <c r="Q128">
        <f>_xlfn.XLOOKUP($A128,'WR Proj'!A:A,'WR Proj'!K:K,0,0)</f>
        <v>310</v>
      </c>
      <c r="R128" s="9">
        <f>O128-Q128</f>
        <v>-107.80000000000001</v>
      </c>
    </row>
    <row r="129" spans="1:29" x14ac:dyDescent="0.2">
      <c r="A129" t="s">
        <v>364</v>
      </c>
      <c r="B129" t="s">
        <v>31</v>
      </c>
      <c r="C129" t="s">
        <v>298</v>
      </c>
      <c r="D129">
        <v>27</v>
      </c>
      <c r="E129">
        <v>16</v>
      </c>
      <c r="F129">
        <v>8</v>
      </c>
      <c r="G129">
        <v>0</v>
      </c>
      <c r="H129">
        <v>0</v>
      </c>
      <c r="I129">
        <v>0</v>
      </c>
      <c r="J129">
        <v>53</v>
      </c>
      <c r="K129">
        <v>27</v>
      </c>
      <c r="L129">
        <v>460</v>
      </c>
      <c r="M129">
        <v>3</v>
      </c>
      <c r="N129">
        <v>1</v>
      </c>
      <c r="O129">
        <v>89</v>
      </c>
      <c r="Q129">
        <f>_xlfn.XLOOKUP($A129,'WR Proj'!A:A,'WR Proj'!K:K,0,0)</f>
        <v>32.1</v>
      </c>
      <c r="R129" s="9">
        <f>O129-Q129</f>
        <v>56.9</v>
      </c>
    </row>
    <row r="130" spans="1:29" x14ac:dyDescent="0.2">
      <c r="A130" t="s">
        <v>464</v>
      </c>
      <c r="B130" t="s">
        <v>31</v>
      </c>
      <c r="C130" t="s">
        <v>298</v>
      </c>
      <c r="D130">
        <v>24</v>
      </c>
      <c r="E130">
        <v>10</v>
      </c>
      <c r="F130">
        <v>1</v>
      </c>
      <c r="G130">
        <v>0</v>
      </c>
      <c r="H130">
        <v>0</v>
      </c>
      <c r="I130">
        <v>0</v>
      </c>
      <c r="J130">
        <v>11</v>
      </c>
      <c r="K130">
        <v>6</v>
      </c>
      <c r="L130">
        <v>53</v>
      </c>
      <c r="M130">
        <v>0</v>
      </c>
      <c r="N130">
        <v>0</v>
      </c>
      <c r="O130">
        <v>11.3</v>
      </c>
      <c r="Q130">
        <f>_xlfn.XLOOKUP($A130,'WR Proj'!A:A,'WR Proj'!K:K,0,0)</f>
        <v>30.8</v>
      </c>
      <c r="R130" s="9">
        <f>O130-Q130</f>
        <v>-19.5</v>
      </c>
    </row>
    <row r="131" spans="1:29" x14ac:dyDescent="0.2">
      <c r="A131" t="s">
        <v>519</v>
      </c>
      <c r="B131" t="s">
        <v>57</v>
      </c>
      <c r="C131" t="s">
        <v>298</v>
      </c>
      <c r="D131">
        <v>27</v>
      </c>
      <c r="E131">
        <v>8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Q131">
        <f>_xlfn.XLOOKUP($A131,'WR Proj'!A:A,'WR Proj'!K:K,0,0)</f>
        <v>0</v>
      </c>
      <c r="R131" s="9">
        <f>O131-Q131</f>
        <v>0</v>
      </c>
    </row>
    <row r="132" spans="1:29" x14ac:dyDescent="0.2">
      <c r="A132" t="s">
        <v>357</v>
      </c>
      <c r="B132" t="s">
        <v>63</v>
      </c>
      <c r="C132" t="s">
        <v>298</v>
      </c>
      <c r="D132">
        <v>26</v>
      </c>
      <c r="E132">
        <v>16</v>
      </c>
      <c r="F132">
        <v>12</v>
      </c>
      <c r="G132">
        <v>0</v>
      </c>
      <c r="H132">
        <v>0</v>
      </c>
      <c r="I132">
        <v>0</v>
      </c>
      <c r="J132">
        <v>75</v>
      </c>
      <c r="K132">
        <v>48</v>
      </c>
      <c r="L132">
        <v>540</v>
      </c>
      <c r="M132">
        <v>3</v>
      </c>
      <c r="N132">
        <v>0</v>
      </c>
      <c r="O132">
        <v>120</v>
      </c>
      <c r="Q132">
        <f>_xlfn.XLOOKUP($A132,'WR Proj'!A:A,'WR Proj'!K:K,0,0)</f>
        <v>128</v>
      </c>
      <c r="R132" s="9">
        <f>O132-Q132</f>
        <v>-8</v>
      </c>
      <c r="AC132"/>
    </row>
    <row r="133" spans="1:29" x14ac:dyDescent="0.2">
      <c r="A133" t="s">
        <v>408</v>
      </c>
      <c r="B133" t="s">
        <v>31</v>
      </c>
      <c r="C133" t="s">
        <v>298</v>
      </c>
      <c r="D133">
        <v>24</v>
      </c>
      <c r="E133">
        <v>13</v>
      </c>
      <c r="F133">
        <v>2</v>
      </c>
      <c r="G133">
        <v>11</v>
      </c>
      <c r="H133">
        <v>31</v>
      </c>
      <c r="I133">
        <v>0</v>
      </c>
      <c r="J133">
        <v>38</v>
      </c>
      <c r="K133">
        <v>27</v>
      </c>
      <c r="L133">
        <v>169</v>
      </c>
      <c r="M133">
        <v>1</v>
      </c>
      <c r="N133">
        <v>0</v>
      </c>
      <c r="O133">
        <v>53</v>
      </c>
      <c r="Q133">
        <f>_xlfn.XLOOKUP($A133,'WR Proj'!A:A,'WR Proj'!K:K,0,0)</f>
        <v>131.80000000000001</v>
      </c>
      <c r="R133" s="9">
        <f>O133-Q133</f>
        <v>-78.800000000000011</v>
      </c>
    </row>
    <row r="134" spans="1:29" x14ac:dyDescent="0.2">
      <c r="A134" t="s">
        <v>363</v>
      </c>
      <c r="B134" t="s">
        <v>30</v>
      </c>
      <c r="C134" t="s">
        <v>298</v>
      </c>
      <c r="D134">
        <v>29</v>
      </c>
      <c r="E134">
        <v>17</v>
      </c>
      <c r="F134">
        <v>3</v>
      </c>
      <c r="G134">
        <v>7</v>
      </c>
      <c r="H134">
        <v>75</v>
      </c>
      <c r="I134">
        <v>0</v>
      </c>
      <c r="J134">
        <v>44</v>
      </c>
      <c r="K134">
        <v>35</v>
      </c>
      <c r="L134">
        <v>489</v>
      </c>
      <c r="M134">
        <v>1</v>
      </c>
      <c r="N134">
        <v>0</v>
      </c>
      <c r="O134">
        <v>97.4</v>
      </c>
      <c r="Q134">
        <f>_xlfn.XLOOKUP($A134,'WR Proj'!A:A,'WR Proj'!K:K,0,0)</f>
        <v>55.4</v>
      </c>
      <c r="R134" s="9">
        <f>O134-Q134</f>
        <v>42.000000000000007</v>
      </c>
    </row>
    <row r="135" spans="1:29" x14ac:dyDescent="0.2">
      <c r="A135" t="s">
        <v>378</v>
      </c>
      <c r="B135" t="s">
        <v>22</v>
      </c>
      <c r="C135" t="s">
        <v>298</v>
      </c>
      <c r="D135">
        <v>27</v>
      </c>
      <c r="E135">
        <v>16</v>
      </c>
      <c r="F135">
        <v>0</v>
      </c>
      <c r="G135">
        <v>11</v>
      </c>
      <c r="H135">
        <v>110</v>
      </c>
      <c r="I135">
        <v>1</v>
      </c>
      <c r="J135">
        <v>18</v>
      </c>
      <c r="K135">
        <v>12</v>
      </c>
      <c r="L135">
        <v>127</v>
      </c>
      <c r="M135">
        <v>3</v>
      </c>
      <c r="N135">
        <v>0</v>
      </c>
      <c r="O135">
        <v>59.7</v>
      </c>
      <c r="Q135">
        <f>_xlfn.XLOOKUP($A135,'WR Proj'!A:A,'WR Proj'!K:K,0,0)</f>
        <v>17.2</v>
      </c>
      <c r="R135" s="9">
        <f>O135-Q135</f>
        <v>42.5</v>
      </c>
    </row>
    <row r="136" spans="1:29" x14ac:dyDescent="0.2">
      <c r="A136" t="s">
        <v>472</v>
      </c>
      <c r="B136" t="s">
        <v>76</v>
      </c>
      <c r="C136" t="s">
        <v>298</v>
      </c>
      <c r="D136">
        <v>21</v>
      </c>
      <c r="E136">
        <v>5</v>
      </c>
      <c r="F136">
        <v>0</v>
      </c>
      <c r="G136">
        <v>0</v>
      </c>
      <c r="H136">
        <v>0</v>
      </c>
      <c r="I136">
        <v>0</v>
      </c>
      <c r="J136">
        <v>7</v>
      </c>
      <c r="K136">
        <v>2</v>
      </c>
      <c r="L136">
        <v>19</v>
      </c>
      <c r="M136">
        <v>0</v>
      </c>
      <c r="N136">
        <v>0</v>
      </c>
      <c r="O136">
        <v>3.9</v>
      </c>
      <c r="Q136">
        <f>_xlfn.XLOOKUP($A136,'WR Proj'!A:A,'WR Proj'!K:K,0,0)</f>
        <v>47.7</v>
      </c>
      <c r="R136" s="9">
        <f>O136-Q136</f>
        <v>-43.800000000000004</v>
      </c>
    </row>
    <row r="137" spans="1:29" x14ac:dyDescent="0.2">
      <c r="A137" t="s">
        <v>503</v>
      </c>
      <c r="B137" t="s">
        <v>78</v>
      </c>
      <c r="C137" t="s">
        <v>298</v>
      </c>
      <c r="D137">
        <v>24</v>
      </c>
      <c r="E137">
        <v>2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Q137">
        <f>_xlfn.XLOOKUP($A137,'WR Proj'!A:A,'WR Proj'!K:K,0,0)</f>
        <v>3.6</v>
      </c>
      <c r="R137" s="9">
        <f>O137-Q137</f>
        <v>-3.6</v>
      </c>
    </row>
    <row r="138" spans="1:29" x14ac:dyDescent="0.2">
      <c r="A138" t="s">
        <v>468</v>
      </c>
      <c r="B138" t="s">
        <v>49</v>
      </c>
      <c r="C138" t="s">
        <v>298</v>
      </c>
      <c r="D138">
        <v>27</v>
      </c>
      <c r="E138">
        <v>5</v>
      </c>
      <c r="F138">
        <v>0</v>
      </c>
      <c r="G138">
        <v>0</v>
      </c>
      <c r="H138">
        <v>0</v>
      </c>
      <c r="I138">
        <v>0</v>
      </c>
      <c r="J138">
        <v>13</v>
      </c>
      <c r="K138">
        <v>6</v>
      </c>
      <c r="L138">
        <v>33</v>
      </c>
      <c r="M138">
        <v>0</v>
      </c>
      <c r="N138">
        <v>0</v>
      </c>
      <c r="O138">
        <v>9.3000000000000007</v>
      </c>
      <c r="Q138">
        <f>_xlfn.XLOOKUP($A138,'WR Proj'!A:A,'WR Proj'!K:K,0,0)</f>
        <v>0</v>
      </c>
      <c r="R138" s="9">
        <f>O138-Q138</f>
        <v>9.3000000000000007</v>
      </c>
    </row>
    <row r="139" spans="1:29" x14ac:dyDescent="0.2">
      <c r="A139" t="s">
        <v>307</v>
      </c>
      <c r="B139" t="s">
        <v>49</v>
      </c>
      <c r="C139" t="s">
        <v>298</v>
      </c>
      <c r="D139">
        <v>31</v>
      </c>
      <c r="E139">
        <v>13</v>
      </c>
      <c r="F139">
        <v>13</v>
      </c>
      <c r="G139">
        <v>2</v>
      </c>
      <c r="H139">
        <v>6</v>
      </c>
      <c r="I139">
        <v>0</v>
      </c>
      <c r="J139">
        <v>150</v>
      </c>
      <c r="K139">
        <v>108</v>
      </c>
      <c r="L139">
        <v>1243</v>
      </c>
      <c r="M139">
        <v>7</v>
      </c>
      <c r="N139">
        <v>1</v>
      </c>
      <c r="O139">
        <v>278.89999999999998</v>
      </c>
      <c r="Q139">
        <f>_xlfn.XLOOKUP($A139,'WR Proj'!A:A,'WR Proj'!K:K,0,0)</f>
        <v>220.6</v>
      </c>
      <c r="R139" s="9">
        <f>O139-Q139</f>
        <v>58.299999999999983</v>
      </c>
    </row>
    <row r="140" spans="1:29" x14ac:dyDescent="0.2">
      <c r="A140" t="s">
        <v>449</v>
      </c>
      <c r="B140" t="s">
        <v>47</v>
      </c>
      <c r="C140" t="s">
        <v>298</v>
      </c>
      <c r="D140">
        <v>29</v>
      </c>
      <c r="E140">
        <v>13</v>
      </c>
      <c r="F140">
        <v>4</v>
      </c>
      <c r="G140">
        <v>0</v>
      </c>
      <c r="H140">
        <v>0</v>
      </c>
      <c r="I140">
        <v>0</v>
      </c>
      <c r="J140">
        <v>9</v>
      </c>
      <c r="K140">
        <v>5</v>
      </c>
      <c r="L140">
        <v>37</v>
      </c>
      <c r="M140">
        <v>1</v>
      </c>
      <c r="N140">
        <v>0</v>
      </c>
      <c r="O140">
        <v>14.7</v>
      </c>
      <c r="Q140">
        <f>_xlfn.XLOOKUP($A140,'WR Proj'!A:A,'WR Proj'!K:K,0,0)</f>
        <v>21</v>
      </c>
      <c r="R140" s="9">
        <f>O140-Q140</f>
        <v>-6.3000000000000007</v>
      </c>
    </row>
    <row r="141" spans="1:29" x14ac:dyDescent="0.2">
      <c r="A141" t="s">
        <v>360</v>
      </c>
      <c r="B141" t="s">
        <v>76</v>
      </c>
      <c r="C141" t="s">
        <v>298</v>
      </c>
      <c r="D141">
        <v>28</v>
      </c>
      <c r="E141">
        <v>8</v>
      </c>
      <c r="F141">
        <v>5</v>
      </c>
      <c r="G141">
        <v>1</v>
      </c>
      <c r="H141">
        <v>4</v>
      </c>
      <c r="I141">
        <v>0</v>
      </c>
      <c r="J141">
        <v>55</v>
      </c>
      <c r="K141">
        <v>37</v>
      </c>
      <c r="L141">
        <v>406</v>
      </c>
      <c r="M141">
        <v>4</v>
      </c>
      <c r="N141">
        <v>1</v>
      </c>
      <c r="O141">
        <v>100</v>
      </c>
      <c r="Q141">
        <f>_xlfn.XLOOKUP($A141,'WR Proj'!A:A,'WR Proj'!K:K,0,0)</f>
        <v>119.5</v>
      </c>
      <c r="R141" s="9">
        <f>O141-Q141</f>
        <v>-19.5</v>
      </c>
    </row>
    <row r="142" spans="1:29" x14ac:dyDescent="0.2">
      <c r="A142" t="s">
        <v>417</v>
      </c>
      <c r="B142" t="s">
        <v>59</v>
      </c>
      <c r="C142" t="s">
        <v>298</v>
      </c>
      <c r="D142">
        <v>28</v>
      </c>
      <c r="E142">
        <v>17</v>
      </c>
      <c r="F142">
        <v>4</v>
      </c>
      <c r="G142">
        <v>1</v>
      </c>
      <c r="H142">
        <v>0</v>
      </c>
      <c r="I142">
        <v>0</v>
      </c>
      <c r="J142">
        <v>23</v>
      </c>
      <c r="K142">
        <v>14</v>
      </c>
      <c r="L142">
        <v>232</v>
      </c>
      <c r="M142">
        <v>0</v>
      </c>
      <c r="N142">
        <v>0</v>
      </c>
      <c r="O142">
        <v>37.200000000000003</v>
      </c>
      <c r="Q142">
        <f>_xlfn.XLOOKUP($A142,'WR Proj'!A:A,'WR Proj'!K:K,0,0)</f>
        <v>40.1</v>
      </c>
      <c r="R142" s="9">
        <f>O142-Q142</f>
        <v>-2.8999999999999986</v>
      </c>
    </row>
    <row r="143" spans="1:29" x14ac:dyDescent="0.2">
      <c r="A143" t="s">
        <v>351</v>
      </c>
      <c r="B143" t="s">
        <v>17</v>
      </c>
      <c r="C143" t="s">
        <v>298</v>
      </c>
      <c r="D143">
        <v>23</v>
      </c>
      <c r="E143">
        <v>17</v>
      </c>
      <c r="F143">
        <v>10</v>
      </c>
      <c r="G143">
        <v>1</v>
      </c>
      <c r="H143">
        <v>10</v>
      </c>
      <c r="I143">
        <v>0</v>
      </c>
      <c r="J143">
        <v>45</v>
      </c>
      <c r="K143">
        <v>39</v>
      </c>
      <c r="L143">
        <v>611</v>
      </c>
      <c r="M143">
        <v>2</v>
      </c>
      <c r="N143">
        <v>0</v>
      </c>
      <c r="O143">
        <v>113.1</v>
      </c>
      <c r="Q143">
        <f>_xlfn.XLOOKUP($A143,'WR Proj'!A:A,'WR Proj'!K:K,0,0)</f>
        <v>66.3</v>
      </c>
      <c r="R143" s="9">
        <f>O143-Q143</f>
        <v>46.8</v>
      </c>
    </row>
    <row r="144" spans="1:29" x14ac:dyDescent="0.2">
      <c r="A144" t="s">
        <v>509</v>
      </c>
      <c r="B144" t="s">
        <v>47</v>
      </c>
      <c r="C144" t="s">
        <v>298</v>
      </c>
      <c r="D144">
        <v>26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Q144">
        <f>_xlfn.XLOOKUP($A144,'WR Proj'!A:A,'WR Proj'!K:K,0,0)</f>
        <v>10.3</v>
      </c>
      <c r="R144" s="9">
        <f>O144-Q144</f>
        <v>-10.3</v>
      </c>
    </row>
    <row r="145" spans="1:18" x14ac:dyDescent="0.2">
      <c r="A145" t="s">
        <v>518</v>
      </c>
      <c r="B145" t="s">
        <v>70</v>
      </c>
      <c r="C145" t="s">
        <v>298</v>
      </c>
      <c r="D145">
        <v>26</v>
      </c>
      <c r="E145">
        <v>2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Q145">
        <f>_xlfn.XLOOKUP($A145,'WR Proj'!A:A,'WR Proj'!K:K,0,0)</f>
        <v>3.5</v>
      </c>
      <c r="R145" s="9">
        <f>O145-Q145</f>
        <v>-3.5</v>
      </c>
    </row>
    <row r="146" spans="1:18" x14ac:dyDescent="0.2">
      <c r="A146" t="s">
        <v>507</v>
      </c>
      <c r="B146" t="s">
        <v>65</v>
      </c>
      <c r="C146" t="s">
        <v>298</v>
      </c>
      <c r="D146">
        <v>25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2</v>
      </c>
      <c r="M146">
        <v>0</v>
      </c>
      <c r="N146">
        <v>0</v>
      </c>
      <c r="O146">
        <v>1.2</v>
      </c>
      <c r="Q146">
        <f>_xlfn.XLOOKUP($A146,'WR Proj'!A:A,'WR Proj'!K:K,0,0)</f>
        <v>0</v>
      </c>
      <c r="R146" s="9">
        <f>O146-Q146</f>
        <v>1.2</v>
      </c>
    </row>
    <row r="147" spans="1:18" x14ac:dyDescent="0.2">
      <c r="A147" t="s">
        <v>431</v>
      </c>
      <c r="B147" t="s">
        <v>78</v>
      </c>
      <c r="C147" t="s">
        <v>298</v>
      </c>
      <c r="D147">
        <v>24</v>
      </c>
      <c r="E147">
        <v>9</v>
      </c>
      <c r="F147">
        <v>0</v>
      </c>
      <c r="G147">
        <v>0</v>
      </c>
      <c r="H147">
        <v>0</v>
      </c>
      <c r="I147">
        <v>0</v>
      </c>
      <c r="J147">
        <v>22</v>
      </c>
      <c r="K147">
        <v>15</v>
      </c>
      <c r="L147">
        <v>181</v>
      </c>
      <c r="M147">
        <v>0</v>
      </c>
      <c r="N147">
        <v>1</v>
      </c>
      <c r="O147">
        <v>31.1</v>
      </c>
      <c r="Q147">
        <f>_xlfn.XLOOKUP($A147,'WR Proj'!A:A,'WR Proj'!K:K,0,0)</f>
        <v>40.4</v>
      </c>
      <c r="R147" s="9">
        <f>O147-Q147</f>
        <v>-9.2999999999999972</v>
      </c>
    </row>
    <row r="148" spans="1:18" x14ac:dyDescent="0.2">
      <c r="A148" t="s">
        <v>477</v>
      </c>
      <c r="B148" t="s">
        <v>24</v>
      </c>
      <c r="C148" t="s">
        <v>298</v>
      </c>
      <c r="D148">
        <v>28</v>
      </c>
      <c r="E148">
        <v>5</v>
      </c>
      <c r="F148">
        <v>1</v>
      </c>
      <c r="G148">
        <v>0</v>
      </c>
      <c r="H148">
        <v>0</v>
      </c>
      <c r="I148">
        <v>0</v>
      </c>
      <c r="J148">
        <v>3</v>
      </c>
      <c r="K148">
        <v>1</v>
      </c>
      <c r="L148">
        <v>16</v>
      </c>
      <c r="M148">
        <v>0</v>
      </c>
      <c r="N148">
        <v>0</v>
      </c>
      <c r="O148">
        <v>2.6</v>
      </c>
      <c r="Q148">
        <f>_xlfn.XLOOKUP($A148,'WR Proj'!A:A,'WR Proj'!K:K,0,0)</f>
        <v>2.6</v>
      </c>
      <c r="R148" s="9">
        <f>O148-Q148</f>
        <v>0</v>
      </c>
    </row>
    <row r="149" spans="1:18" x14ac:dyDescent="0.2">
      <c r="A149" t="s">
        <v>446</v>
      </c>
      <c r="B149" t="s">
        <v>61</v>
      </c>
      <c r="C149" t="s">
        <v>298</v>
      </c>
      <c r="D149">
        <v>25</v>
      </c>
      <c r="E149">
        <v>8</v>
      </c>
      <c r="F149">
        <v>0</v>
      </c>
      <c r="G149">
        <v>12</v>
      </c>
      <c r="H149">
        <v>55</v>
      </c>
      <c r="I149">
        <v>0</v>
      </c>
      <c r="J149">
        <v>10</v>
      </c>
      <c r="K149">
        <v>10</v>
      </c>
      <c r="L149">
        <v>60</v>
      </c>
      <c r="M149">
        <v>0</v>
      </c>
      <c r="N149">
        <v>0</v>
      </c>
      <c r="O149">
        <v>21.5</v>
      </c>
      <c r="Q149">
        <f>_xlfn.XLOOKUP($A149,'WR Proj'!A:A,'WR Proj'!K:K,0,0)</f>
        <v>61.5</v>
      </c>
      <c r="R149" s="9">
        <f>O149-Q149</f>
        <v>-40</v>
      </c>
    </row>
    <row r="150" spans="1:18" x14ac:dyDescent="0.2">
      <c r="A150" t="s">
        <v>397</v>
      </c>
      <c r="B150" t="s">
        <v>43</v>
      </c>
      <c r="C150" t="s">
        <v>298</v>
      </c>
      <c r="D150">
        <v>25</v>
      </c>
      <c r="E150">
        <v>17</v>
      </c>
      <c r="F150">
        <v>8</v>
      </c>
      <c r="G150">
        <v>0</v>
      </c>
      <c r="H150">
        <v>0</v>
      </c>
      <c r="I150">
        <v>0</v>
      </c>
      <c r="J150">
        <v>19</v>
      </c>
      <c r="K150">
        <v>13</v>
      </c>
      <c r="L150">
        <v>162</v>
      </c>
      <c r="M150">
        <v>3</v>
      </c>
      <c r="N150">
        <v>0</v>
      </c>
      <c r="O150">
        <v>47.2</v>
      </c>
      <c r="Q150">
        <f>_xlfn.XLOOKUP($A150,'WR Proj'!A:A,'WR Proj'!K:K,0,0)</f>
        <v>2.6</v>
      </c>
      <c r="R150" s="9">
        <f>O150-Q150</f>
        <v>44.6</v>
      </c>
    </row>
    <row r="151" spans="1:18" x14ac:dyDescent="0.2">
      <c r="A151" t="s">
        <v>504</v>
      </c>
      <c r="B151" t="s">
        <v>63</v>
      </c>
      <c r="C151" t="s">
        <v>298</v>
      </c>
      <c r="D151">
        <v>26</v>
      </c>
      <c r="E151">
        <v>3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Q151">
        <f>_xlfn.XLOOKUP($A151,'WR Proj'!A:A,'WR Proj'!K:K,0,0)</f>
        <v>0</v>
      </c>
      <c r="R151" s="9">
        <f>O151-Q151</f>
        <v>0</v>
      </c>
    </row>
    <row r="152" spans="1:18" x14ac:dyDescent="0.2">
      <c r="A152" t="s">
        <v>442</v>
      </c>
      <c r="B152" t="s">
        <v>47</v>
      </c>
      <c r="C152" t="s">
        <v>298</v>
      </c>
      <c r="D152">
        <v>26</v>
      </c>
      <c r="E152">
        <v>15</v>
      </c>
      <c r="F152">
        <v>3</v>
      </c>
      <c r="G152">
        <v>5</v>
      </c>
      <c r="H152">
        <v>32</v>
      </c>
      <c r="I152">
        <v>0</v>
      </c>
      <c r="J152">
        <v>16</v>
      </c>
      <c r="K152">
        <v>11</v>
      </c>
      <c r="L152">
        <v>83</v>
      </c>
      <c r="M152">
        <v>0</v>
      </c>
      <c r="N152">
        <v>0</v>
      </c>
      <c r="O152">
        <v>22.5</v>
      </c>
      <c r="Q152">
        <f>_xlfn.XLOOKUP($A152,'WR Proj'!A:A,'WR Proj'!K:K,0,0)</f>
        <v>0</v>
      </c>
      <c r="R152" s="9">
        <f>O152-Q152</f>
        <v>22.5</v>
      </c>
    </row>
    <row r="153" spans="1:18" x14ac:dyDescent="0.2">
      <c r="A153" t="s">
        <v>411</v>
      </c>
      <c r="B153" t="s">
        <v>59</v>
      </c>
      <c r="C153" t="s">
        <v>298</v>
      </c>
      <c r="D153">
        <v>30</v>
      </c>
      <c r="E153">
        <v>13</v>
      </c>
      <c r="F153">
        <v>3</v>
      </c>
      <c r="G153">
        <v>0</v>
      </c>
      <c r="H153">
        <v>0</v>
      </c>
      <c r="I153">
        <v>0</v>
      </c>
      <c r="J153">
        <v>30</v>
      </c>
      <c r="K153">
        <v>18</v>
      </c>
      <c r="L153">
        <v>251</v>
      </c>
      <c r="M153">
        <v>0</v>
      </c>
      <c r="N153">
        <v>0</v>
      </c>
      <c r="O153">
        <v>43.1</v>
      </c>
      <c r="Q153">
        <f>_xlfn.XLOOKUP($A153,'WR Proj'!A:A,'WR Proj'!K:K,0,0)</f>
        <v>105.8</v>
      </c>
      <c r="R153" s="9">
        <f>O153-Q153</f>
        <v>-62.699999999999996</v>
      </c>
    </row>
    <row r="154" spans="1:18" x14ac:dyDescent="0.2">
      <c r="A154" t="s">
        <v>426</v>
      </c>
      <c r="B154" t="s">
        <v>26</v>
      </c>
      <c r="C154" t="s">
        <v>298</v>
      </c>
      <c r="D154">
        <v>23</v>
      </c>
      <c r="E154">
        <v>13</v>
      </c>
      <c r="F154">
        <v>1</v>
      </c>
      <c r="G154">
        <v>0</v>
      </c>
      <c r="H154">
        <v>0</v>
      </c>
      <c r="I154">
        <v>0</v>
      </c>
      <c r="J154">
        <v>24</v>
      </c>
      <c r="K154">
        <v>15</v>
      </c>
      <c r="L154">
        <v>125</v>
      </c>
      <c r="M154">
        <v>1</v>
      </c>
      <c r="N154">
        <v>0</v>
      </c>
      <c r="O154">
        <v>33.5</v>
      </c>
      <c r="Q154">
        <f>_xlfn.XLOOKUP($A154,'WR Proj'!A:A,'WR Proj'!K:K,0,0)</f>
        <v>23.4</v>
      </c>
      <c r="R154" s="9">
        <f>O154-Q154</f>
        <v>10.100000000000001</v>
      </c>
    </row>
    <row r="155" spans="1:18" x14ac:dyDescent="0.2">
      <c r="A155" t="s">
        <v>481</v>
      </c>
      <c r="B155" t="s">
        <v>72</v>
      </c>
      <c r="C155" t="s">
        <v>298</v>
      </c>
      <c r="D155">
        <v>28</v>
      </c>
      <c r="E155">
        <v>3</v>
      </c>
      <c r="F155">
        <v>0</v>
      </c>
      <c r="G155">
        <v>0</v>
      </c>
      <c r="H155">
        <v>0</v>
      </c>
      <c r="I155">
        <v>0</v>
      </c>
      <c r="J155">
        <v>4</v>
      </c>
      <c r="K155">
        <v>2</v>
      </c>
      <c r="L155">
        <v>13</v>
      </c>
      <c r="M155">
        <v>0</v>
      </c>
      <c r="N155">
        <v>0</v>
      </c>
      <c r="O155">
        <v>3.3</v>
      </c>
      <c r="Q155">
        <f>_xlfn.XLOOKUP($A155,'WR Proj'!A:A,'WR Proj'!K:K,0,0)</f>
        <v>0</v>
      </c>
      <c r="R155" s="9">
        <f>O155-Q155</f>
        <v>3.3</v>
      </c>
    </row>
    <row r="156" spans="1:18" x14ac:dyDescent="0.2">
      <c r="A156" t="s">
        <v>490</v>
      </c>
      <c r="B156" t="s">
        <v>47</v>
      </c>
      <c r="C156" t="s">
        <v>298</v>
      </c>
      <c r="D156">
        <v>25</v>
      </c>
      <c r="E156">
        <v>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Q156">
        <f>_xlfn.XLOOKUP($A156,'WR Proj'!A:A,'WR Proj'!K:K,0,0)</f>
        <v>73.5</v>
      </c>
      <c r="R156" s="9">
        <f>O156-Q156</f>
        <v>-73.5</v>
      </c>
    </row>
    <row r="157" spans="1:18" x14ac:dyDescent="0.2">
      <c r="A157" t="s">
        <v>395</v>
      </c>
      <c r="B157" t="s">
        <v>31</v>
      </c>
      <c r="C157" t="s">
        <v>298</v>
      </c>
      <c r="D157">
        <v>29</v>
      </c>
      <c r="E157">
        <v>16</v>
      </c>
      <c r="F157">
        <v>10</v>
      </c>
      <c r="G157">
        <v>0</v>
      </c>
      <c r="H157">
        <v>0</v>
      </c>
      <c r="I157">
        <v>0</v>
      </c>
      <c r="J157">
        <v>42</v>
      </c>
      <c r="K157">
        <v>21</v>
      </c>
      <c r="L157">
        <v>315</v>
      </c>
      <c r="M157">
        <v>1</v>
      </c>
      <c r="N157">
        <v>1</v>
      </c>
      <c r="O157">
        <v>56.5</v>
      </c>
      <c r="Q157">
        <f>_xlfn.XLOOKUP($A157,'WR Proj'!A:A,'WR Proj'!K:K,0,0)</f>
        <v>130.80000000000001</v>
      </c>
      <c r="R157" s="9">
        <f>O157-Q157</f>
        <v>-74.300000000000011</v>
      </c>
    </row>
    <row r="158" spans="1:18" x14ac:dyDescent="0.2">
      <c r="A158" t="s">
        <v>346</v>
      </c>
      <c r="B158" t="s">
        <v>67</v>
      </c>
      <c r="C158" t="s">
        <v>298</v>
      </c>
      <c r="D158">
        <v>26</v>
      </c>
      <c r="E158">
        <v>14</v>
      </c>
      <c r="F158">
        <v>14</v>
      </c>
      <c r="G158">
        <v>2</v>
      </c>
      <c r="H158">
        <v>23</v>
      </c>
      <c r="I158">
        <v>0</v>
      </c>
      <c r="J158">
        <v>101</v>
      </c>
      <c r="K158">
        <v>51</v>
      </c>
      <c r="L158">
        <v>574</v>
      </c>
      <c r="M158">
        <v>4</v>
      </c>
      <c r="N158">
        <v>0</v>
      </c>
      <c r="O158">
        <v>134.69999999999999</v>
      </c>
      <c r="Q158">
        <f>_xlfn.XLOOKUP($A158,'WR Proj'!A:A,'WR Proj'!K:K,0,0)</f>
        <v>191.1</v>
      </c>
      <c r="R158" s="9">
        <f>O158-Q158</f>
        <v>-56.400000000000006</v>
      </c>
    </row>
    <row r="159" spans="1:18" x14ac:dyDescent="0.2">
      <c r="A159" t="s">
        <v>448</v>
      </c>
      <c r="B159" t="s">
        <v>80</v>
      </c>
      <c r="C159" t="s">
        <v>298</v>
      </c>
      <c r="D159">
        <v>33</v>
      </c>
      <c r="E159">
        <v>12</v>
      </c>
      <c r="F159">
        <v>0</v>
      </c>
      <c r="G159">
        <v>4</v>
      </c>
      <c r="H159">
        <v>33</v>
      </c>
      <c r="I159">
        <v>0</v>
      </c>
      <c r="J159">
        <v>13</v>
      </c>
      <c r="K159">
        <v>4</v>
      </c>
      <c r="L159">
        <v>67</v>
      </c>
      <c r="M159">
        <v>0</v>
      </c>
      <c r="N159">
        <v>0</v>
      </c>
      <c r="O159">
        <v>14</v>
      </c>
      <c r="Q159">
        <f>_xlfn.XLOOKUP($A159,'WR Proj'!A:A,'WR Proj'!K:K,0,0)</f>
        <v>44.4</v>
      </c>
      <c r="R159" s="9">
        <f>O159-Q159</f>
        <v>-30.4</v>
      </c>
    </row>
    <row r="160" spans="1:18" x14ac:dyDescent="0.2">
      <c r="A160" t="s">
        <v>696</v>
      </c>
      <c r="B160" t="s">
        <v>30</v>
      </c>
      <c r="C160" t="s">
        <v>298</v>
      </c>
      <c r="D160">
        <v>33</v>
      </c>
      <c r="E160">
        <v>6</v>
      </c>
      <c r="F160">
        <v>4</v>
      </c>
      <c r="G160">
        <v>0</v>
      </c>
      <c r="H160">
        <v>0</v>
      </c>
      <c r="I160">
        <v>0</v>
      </c>
      <c r="J160">
        <v>10</v>
      </c>
      <c r="K160">
        <v>5</v>
      </c>
      <c r="L160">
        <v>35</v>
      </c>
      <c r="M160">
        <v>0</v>
      </c>
      <c r="N160">
        <v>1</v>
      </c>
      <c r="O160">
        <v>6.5</v>
      </c>
      <c r="Q160">
        <f>_xlfn.XLOOKUP($A160,'WR Proj'!A:A,'WR Proj'!K:K,0,0)</f>
        <v>104.6</v>
      </c>
      <c r="R160" s="9">
        <f>O160-Q160</f>
        <v>-98.1</v>
      </c>
    </row>
    <row r="161" spans="1:18" x14ac:dyDescent="0.2">
      <c r="A161" t="s">
        <v>694</v>
      </c>
      <c r="B161" t="s">
        <v>43</v>
      </c>
      <c r="C161" t="s">
        <v>298</v>
      </c>
      <c r="D161">
        <v>21</v>
      </c>
      <c r="E161">
        <v>16</v>
      </c>
      <c r="F161">
        <v>7</v>
      </c>
      <c r="G161">
        <v>9</v>
      </c>
      <c r="H161">
        <v>30</v>
      </c>
      <c r="I161">
        <v>0</v>
      </c>
      <c r="J161">
        <v>33</v>
      </c>
      <c r="K161">
        <v>22</v>
      </c>
      <c r="L161">
        <v>377</v>
      </c>
      <c r="M161">
        <v>1</v>
      </c>
      <c r="N161">
        <v>2</v>
      </c>
      <c r="O161">
        <v>70.7</v>
      </c>
      <c r="Q161">
        <f>_xlfn.XLOOKUP($A161,'WR Proj'!A:A,'WR Proj'!K:K,0,0)</f>
        <v>128.30000000000001</v>
      </c>
      <c r="R161" s="9">
        <f>O161-Q161</f>
        <v>-57.600000000000009</v>
      </c>
    </row>
    <row r="162" spans="1:18" x14ac:dyDescent="0.2">
      <c r="A162" t="s">
        <v>479</v>
      </c>
      <c r="B162" t="s">
        <v>78</v>
      </c>
      <c r="C162" t="s">
        <v>298</v>
      </c>
      <c r="D162">
        <v>25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6</v>
      </c>
      <c r="M162">
        <v>0</v>
      </c>
      <c r="N162">
        <v>0</v>
      </c>
      <c r="O162">
        <v>1.6</v>
      </c>
      <c r="Q162">
        <f>_xlfn.XLOOKUP($A162,'WR Proj'!A:A,'WR Proj'!K:K,0,0)</f>
        <v>0</v>
      </c>
      <c r="R162" s="9">
        <f>O162-Q162</f>
        <v>1.6</v>
      </c>
    </row>
    <row r="163" spans="1:18" x14ac:dyDescent="0.2">
      <c r="A163" t="s">
        <v>513</v>
      </c>
      <c r="B163" t="s">
        <v>76</v>
      </c>
      <c r="C163" t="s">
        <v>298</v>
      </c>
      <c r="D163">
        <v>38</v>
      </c>
      <c r="E163">
        <v>16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Q163">
        <f>_xlfn.XLOOKUP($A163,'WR Proj'!A:A,'WR Proj'!K:K,0,0)</f>
        <v>10.3</v>
      </c>
      <c r="R163" s="9">
        <f>O163-Q163</f>
        <v>-10.3</v>
      </c>
    </row>
    <row r="164" spans="1:18" x14ac:dyDescent="0.2">
      <c r="A164" t="s">
        <v>695</v>
      </c>
      <c r="B164" t="s">
        <v>55</v>
      </c>
      <c r="C164" t="s">
        <v>298</v>
      </c>
      <c r="D164">
        <v>25</v>
      </c>
      <c r="E164">
        <v>11</v>
      </c>
      <c r="F164">
        <v>2</v>
      </c>
      <c r="G164">
        <v>1</v>
      </c>
      <c r="H164">
        <v>3</v>
      </c>
      <c r="I164">
        <v>0</v>
      </c>
      <c r="J164">
        <v>24</v>
      </c>
      <c r="K164">
        <v>15</v>
      </c>
      <c r="L164">
        <v>124</v>
      </c>
      <c r="M164">
        <v>0</v>
      </c>
      <c r="N164">
        <v>1</v>
      </c>
      <c r="O164">
        <v>25.7</v>
      </c>
      <c r="Q164">
        <f>_xlfn.XLOOKUP($A164,'WR Proj'!A:A,'WR Proj'!K:K,0,0)</f>
        <v>121.3</v>
      </c>
      <c r="R164" s="9">
        <f>O164-Q164</f>
        <v>-95.6</v>
      </c>
    </row>
    <row r="165" spans="1:18" x14ac:dyDescent="0.2">
      <c r="A165" t="s">
        <v>486</v>
      </c>
      <c r="B165" t="s">
        <v>43</v>
      </c>
      <c r="C165" t="s">
        <v>298</v>
      </c>
      <c r="D165">
        <v>26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Q165">
        <f>_xlfn.XLOOKUP($A165,'WR Proj'!A:A,'WR Proj'!K:K,0,0)</f>
        <v>0</v>
      </c>
      <c r="R165" s="9">
        <f>O165-Q165</f>
        <v>0</v>
      </c>
    </row>
    <row r="166" spans="1:18" x14ac:dyDescent="0.2">
      <c r="A166" t="s">
        <v>371</v>
      </c>
      <c r="B166" t="s">
        <v>22</v>
      </c>
      <c r="C166" t="s">
        <v>298</v>
      </c>
      <c r="D166">
        <v>27</v>
      </c>
      <c r="E166">
        <v>17</v>
      </c>
      <c r="F166">
        <v>13</v>
      </c>
      <c r="G166">
        <v>0</v>
      </c>
      <c r="H166">
        <v>0</v>
      </c>
      <c r="I166">
        <v>0</v>
      </c>
      <c r="J166">
        <v>57</v>
      </c>
      <c r="K166">
        <v>34</v>
      </c>
      <c r="L166">
        <v>418</v>
      </c>
      <c r="M166">
        <v>2</v>
      </c>
      <c r="N166">
        <v>0</v>
      </c>
      <c r="O166">
        <v>87.8</v>
      </c>
      <c r="Q166">
        <f>_xlfn.XLOOKUP($A166,'WR Proj'!A:A,'WR Proj'!K:K,0,0)</f>
        <v>139.30000000000001</v>
      </c>
      <c r="R166" s="9">
        <f>O166-Q166</f>
        <v>-51.500000000000014</v>
      </c>
    </row>
    <row r="167" spans="1:18" x14ac:dyDescent="0.2">
      <c r="A167" t="s">
        <v>320</v>
      </c>
      <c r="B167" t="s">
        <v>57</v>
      </c>
      <c r="C167" t="s">
        <v>298</v>
      </c>
      <c r="D167">
        <v>26</v>
      </c>
      <c r="E167">
        <v>16</v>
      </c>
      <c r="F167">
        <v>15</v>
      </c>
      <c r="G167">
        <v>0</v>
      </c>
      <c r="H167">
        <v>0</v>
      </c>
      <c r="I167">
        <v>0</v>
      </c>
      <c r="J167">
        <v>156</v>
      </c>
      <c r="K167">
        <v>109</v>
      </c>
      <c r="L167">
        <v>1152</v>
      </c>
      <c r="M167">
        <v>4</v>
      </c>
      <c r="N167">
        <v>1</v>
      </c>
      <c r="O167">
        <v>250.2</v>
      </c>
      <c r="Q167">
        <f>_xlfn.XLOOKUP($A167,'WR Proj'!A:A,'WR Proj'!K:K,0,0)</f>
        <v>188.1</v>
      </c>
      <c r="R167" s="9">
        <f>O167-Q167</f>
        <v>62.099999999999994</v>
      </c>
    </row>
    <row r="168" spans="1:18" x14ac:dyDescent="0.2">
      <c r="A168" t="s">
        <v>374</v>
      </c>
      <c r="B168" t="s">
        <v>47</v>
      </c>
      <c r="C168" t="s">
        <v>298</v>
      </c>
      <c r="D168">
        <v>30</v>
      </c>
      <c r="E168">
        <v>10</v>
      </c>
      <c r="F168">
        <v>7</v>
      </c>
      <c r="G168">
        <v>0</v>
      </c>
      <c r="H168">
        <v>0</v>
      </c>
      <c r="I168">
        <v>0</v>
      </c>
      <c r="J168">
        <v>64</v>
      </c>
      <c r="K168">
        <v>39</v>
      </c>
      <c r="L168">
        <v>448</v>
      </c>
      <c r="M168">
        <v>1</v>
      </c>
      <c r="N168">
        <v>0</v>
      </c>
      <c r="O168">
        <v>89.8</v>
      </c>
      <c r="Q168">
        <f>_xlfn.XLOOKUP($A168,'WR Proj'!A:A,'WR Proj'!K:K,0,0)</f>
        <v>167.9</v>
      </c>
      <c r="R168" s="9">
        <f>O168-Q168</f>
        <v>-78.100000000000009</v>
      </c>
    </row>
    <row r="169" spans="1:18" x14ac:dyDescent="0.2">
      <c r="A169" t="s">
        <v>349</v>
      </c>
      <c r="B169" t="s">
        <v>67</v>
      </c>
      <c r="C169" t="s">
        <v>298</v>
      </c>
      <c r="D169">
        <v>23</v>
      </c>
      <c r="E169">
        <v>13</v>
      </c>
      <c r="F169">
        <v>12</v>
      </c>
      <c r="G169">
        <v>0</v>
      </c>
      <c r="H169">
        <v>0</v>
      </c>
      <c r="I169">
        <v>0</v>
      </c>
      <c r="J169">
        <v>58</v>
      </c>
      <c r="K169">
        <v>38</v>
      </c>
      <c r="L169">
        <v>565</v>
      </c>
      <c r="M169">
        <v>3</v>
      </c>
      <c r="N169">
        <v>0</v>
      </c>
      <c r="O169">
        <v>114.5</v>
      </c>
      <c r="Q169">
        <f>_xlfn.XLOOKUP($A169,'WR Proj'!A:A,'WR Proj'!K:K,0,0)</f>
        <v>83.1</v>
      </c>
      <c r="R169" s="9">
        <f>O169-Q169</f>
        <v>31.400000000000006</v>
      </c>
    </row>
    <row r="170" spans="1:18" x14ac:dyDescent="0.2">
      <c r="A170" t="s">
        <v>301</v>
      </c>
      <c r="B170" t="s">
        <v>35</v>
      </c>
      <c r="C170" t="s">
        <v>298</v>
      </c>
      <c r="D170">
        <v>30</v>
      </c>
      <c r="E170">
        <v>17</v>
      </c>
      <c r="F170">
        <v>17</v>
      </c>
      <c r="G170">
        <v>0</v>
      </c>
      <c r="H170">
        <v>0</v>
      </c>
      <c r="I170">
        <v>0</v>
      </c>
      <c r="J170">
        <v>136</v>
      </c>
      <c r="K170">
        <v>79</v>
      </c>
      <c r="L170">
        <v>1255</v>
      </c>
      <c r="M170">
        <v>13</v>
      </c>
      <c r="N170">
        <v>0</v>
      </c>
      <c r="O170">
        <v>282.5</v>
      </c>
      <c r="Q170">
        <f>_xlfn.XLOOKUP($A170,'WR Proj'!A:A,'WR Proj'!K:K,0,0)</f>
        <v>200.9</v>
      </c>
      <c r="R170" s="9">
        <f>O170-Q170</f>
        <v>81.599999999999994</v>
      </c>
    </row>
    <row r="171" spans="1:18" x14ac:dyDescent="0.2">
      <c r="A171" t="s">
        <v>465</v>
      </c>
      <c r="B171" t="s">
        <v>61</v>
      </c>
      <c r="C171" t="s">
        <v>298</v>
      </c>
      <c r="D171">
        <v>26</v>
      </c>
      <c r="E171">
        <v>4</v>
      </c>
      <c r="F171">
        <v>1</v>
      </c>
      <c r="G171">
        <v>0</v>
      </c>
      <c r="H171">
        <v>0</v>
      </c>
      <c r="I171">
        <v>0</v>
      </c>
      <c r="J171">
        <v>3</v>
      </c>
      <c r="K171">
        <v>1</v>
      </c>
      <c r="L171">
        <v>45</v>
      </c>
      <c r="M171">
        <v>0</v>
      </c>
      <c r="N171">
        <v>0</v>
      </c>
      <c r="O171">
        <v>5.5</v>
      </c>
      <c r="Q171">
        <f>_xlfn.XLOOKUP($A171,'WR Proj'!A:A,'WR Proj'!K:K,0,0)</f>
        <v>3.5</v>
      </c>
      <c r="R171" s="9">
        <f>O171-Q171</f>
        <v>2</v>
      </c>
    </row>
    <row r="172" spans="1:18" x14ac:dyDescent="0.2">
      <c r="A172" t="s">
        <v>402</v>
      </c>
      <c r="B172" t="s">
        <v>49</v>
      </c>
      <c r="C172" t="s">
        <v>298</v>
      </c>
      <c r="D172">
        <v>29</v>
      </c>
      <c r="E172">
        <v>3</v>
      </c>
      <c r="F172">
        <v>3</v>
      </c>
      <c r="G172">
        <v>1</v>
      </c>
      <c r="H172">
        <v>3</v>
      </c>
      <c r="I172">
        <v>0</v>
      </c>
      <c r="J172">
        <v>26</v>
      </c>
      <c r="K172">
        <v>19</v>
      </c>
      <c r="L172">
        <v>249</v>
      </c>
      <c r="M172">
        <v>1</v>
      </c>
      <c r="N172">
        <v>0</v>
      </c>
      <c r="O172">
        <v>50.2</v>
      </c>
      <c r="Q172">
        <f>_xlfn.XLOOKUP($A172,'WR Proj'!A:A,'WR Proj'!K:K,0,0)</f>
        <v>201.1</v>
      </c>
      <c r="R172" s="9">
        <f>O172-Q172</f>
        <v>-150.89999999999998</v>
      </c>
    </row>
    <row r="173" spans="1:18" x14ac:dyDescent="0.2">
      <c r="A173" t="s">
        <v>473</v>
      </c>
      <c r="B173" t="s">
        <v>74</v>
      </c>
      <c r="C173" t="s">
        <v>298</v>
      </c>
      <c r="D173">
        <v>27</v>
      </c>
      <c r="E173">
        <v>17</v>
      </c>
      <c r="F173">
        <v>0</v>
      </c>
      <c r="G173">
        <v>0</v>
      </c>
      <c r="H173">
        <v>0</v>
      </c>
      <c r="I173">
        <v>0</v>
      </c>
      <c r="J173">
        <v>4</v>
      </c>
      <c r="K173">
        <v>3</v>
      </c>
      <c r="L173">
        <v>17</v>
      </c>
      <c r="M173">
        <v>0</v>
      </c>
      <c r="N173">
        <v>0</v>
      </c>
      <c r="O173">
        <v>4.7</v>
      </c>
      <c r="Q173">
        <f>_xlfn.XLOOKUP($A173,'WR Proj'!A:A,'WR Proj'!K:K,0,0)</f>
        <v>8.6999999999999993</v>
      </c>
      <c r="R173" s="9">
        <f>O173-Q173</f>
        <v>-3.9999999999999991</v>
      </c>
    </row>
    <row r="174" spans="1:18" x14ac:dyDescent="0.2">
      <c r="A174" t="s">
        <v>515</v>
      </c>
      <c r="B174" t="s">
        <v>41</v>
      </c>
      <c r="C174" t="s">
        <v>298</v>
      </c>
      <c r="D174">
        <v>24</v>
      </c>
      <c r="E174">
        <v>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Q174">
        <f>_xlfn.XLOOKUP($A174,'WR Proj'!A:A,'WR Proj'!K:K,0,0)</f>
        <v>3.6</v>
      </c>
      <c r="R174" s="9">
        <f>O174-Q174</f>
        <v>-3.6</v>
      </c>
    </row>
    <row r="175" spans="1:18" x14ac:dyDescent="0.2">
      <c r="A175" t="s">
        <v>517</v>
      </c>
      <c r="B175" t="s">
        <v>31</v>
      </c>
      <c r="C175" t="s">
        <v>298</v>
      </c>
      <c r="D175">
        <v>24</v>
      </c>
      <c r="E175">
        <v>6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Q175">
        <f>_xlfn.XLOOKUP($A175,'WR Proj'!A:A,'WR Proj'!K:K,0,0)</f>
        <v>8.4</v>
      </c>
      <c r="R175" s="9">
        <f>O175-Q175</f>
        <v>-8.4</v>
      </c>
    </row>
    <row r="176" spans="1:18" x14ac:dyDescent="0.2">
      <c r="A176" t="s">
        <v>501</v>
      </c>
      <c r="B176" t="s">
        <v>63</v>
      </c>
      <c r="C176" t="s">
        <v>298</v>
      </c>
      <c r="D176">
        <v>26</v>
      </c>
      <c r="E176">
        <v>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Q176">
        <f>_xlfn.XLOOKUP($A176,'WR Proj'!A:A,'WR Proj'!K:K,0,0)</f>
        <v>4.4000000000000004</v>
      </c>
      <c r="R176" s="9">
        <f>O176-Q176</f>
        <v>-4.4000000000000004</v>
      </c>
    </row>
    <row r="177" spans="1:18" x14ac:dyDescent="0.2">
      <c r="A177" t="s">
        <v>362</v>
      </c>
      <c r="B177" t="s">
        <v>24</v>
      </c>
      <c r="C177" t="s">
        <v>298</v>
      </c>
      <c r="D177">
        <v>30</v>
      </c>
      <c r="E177">
        <v>17</v>
      </c>
      <c r="F177">
        <v>3</v>
      </c>
      <c r="G177">
        <v>0</v>
      </c>
      <c r="H177">
        <v>0</v>
      </c>
      <c r="I177">
        <v>0</v>
      </c>
      <c r="J177">
        <v>45</v>
      </c>
      <c r="K177">
        <v>35</v>
      </c>
      <c r="L177">
        <v>381</v>
      </c>
      <c r="M177">
        <v>4</v>
      </c>
      <c r="N177">
        <v>0</v>
      </c>
      <c r="O177">
        <v>97.1</v>
      </c>
      <c r="Q177">
        <f>_xlfn.XLOOKUP($A177,'WR Proj'!A:A,'WR Proj'!K:K,0,0)</f>
        <v>19.2</v>
      </c>
      <c r="R177" s="9">
        <f>O177-Q177</f>
        <v>77.899999999999991</v>
      </c>
    </row>
    <row r="178" spans="1:18" x14ac:dyDescent="0.2">
      <c r="A178" t="s">
        <v>368</v>
      </c>
      <c r="B178" t="s">
        <v>78</v>
      </c>
      <c r="C178" t="s">
        <v>298</v>
      </c>
      <c r="D178">
        <v>26</v>
      </c>
      <c r="E178">
        <v>14</v>
      </c>
      <c r="F178">
        <v>9</v>
      </c>
      <c r="G178">
        <v>0</v>
      </c>
      <c r="H178">
        <v>0</v>
      </c>
      <c r="I178">
        <v>0</v>
      </c>
      <c r="J178">
        <v>45</v>
      </c>
      <c r="K178">
        <v>28</v>
      </c>
      <c r="L178">
        <v>370</v>
      </c>
      <c r="M178">
        <v>3</v>
      </c>
      <c r="N178">
        <v>0</v>
      </c>
      <c r="O178">
        <v>85</v>
      </c>
      <c r="Q178">
        <f>_xlfn.XLOOKUP($A178,'WR Proj'!A:A,'WR Proj'!K:K,0,0)</f>
        <v>78.8</v>
      </c>
      <c r="R178" s="9">
        <f>O178-Q178</f>
        <v>6.2000000000000028</v>
      </c>
    </row>
    <row r="179" spans="1:18" x14ac:dyDescent="0.2">
      <c r="A179" t="s">
        <v>305</v>
      </c>
      <c r="B179" t="s">
        <v>33</v>
      </c>
      <c r="C179" t="s">
        <v>298</v>
      </c>
      <c r="D179">
        <v>24</v>
      </c>
      <c r="E179">
        <v>15</v>
      </c>
      <c r="F179">
        <v>10</v>
      </c>
      <c r="G179">
        <v>1</v>
      </c>
      <c r="H179">
        <v>7</v>
      </c>
      <c r="I179">
        <v>0</v>
      </c>
      <c r="J179">
        <v>109</v>
      </c>
      <c r="K179">
        <v>80</v>
      </c>
      <c r="L179">
        <v>1297</v>
      </c>
      <c r="M179">
        <v>8</v>
      </c>
      <c r="N179">
        <v>0</v>
      </c>
      <c r="O179">
        <v>260.39999999999998</v>
      </c>
      <c r="Q179">
        <f>_xlfn.XLOOKUP($A179,'WR Proj'!A:A,'WR Proj'!K:K,0,0)</f>
        <v>150.4</v>
      </c>
      <c r="R179" s="9">
        <f>O179-Q179</f>
        <v>109.99999999999997</v>
      </c>
    </row>
    <row r="180" spans="1:18" x14ac:dyDescent="0.2">
      <c r="A180" t="s">
        <v>358</v>
      </c>
      <c r="B180" t="s">
        <v>33</v>
      </c>
      <c r="C180" t="s">
        <v>298</v>
      </c>
      <c r="D180">
        <v>27</v>
      </c>
      <c r="E180">
        <v>10</v>
      </c>
      <c r="F180">
        <v>7</v>
      </c>
      <c r="G180">
        <v>1</v>
      </c>
      <c r="H180">
        <v>-1</v>
      </c>
      <c r="I180">
        <v>0</v>
      </c>
      <c r="J180">
        <v>55</v>
      </c>
      <c r="K180">
        <v>33</v>
      </c>
      <c r="L180">
        <v>567</v>
      </c>
      <c r="M180">
        <v>2</v>
      </c>
      <c r="N180">
        <v>0</v>
      </c>
      <c r="O180">
        <v>101.6</v>
      </c>
      <c r="Q180">
        <f>_xlfn.XLOOKUP($A180,'WR Proj'!A:A,'WR Proj'!K:K,0,0)</f>
        <v>57.2</v>
      </c>
      <c r="R180" s="9">
        <f>O180-Q180</f>
        <v>44.399999999999991</v>
      </c>
    </row>
    <row r="181" spans="1:18" x14ac:dyDescent="0.2">
      <c r="A181" t="s">
        <v>353</v>
      </c>
      <c r="B181" t="s">
        <v>24</v>
      </c>
      <c r="C181" t="s">
        <v>298</v>
      </c>
      <c r="D181">
        <v>31</v>
      </c>
      <c r="E181">
        <v>14</v>
      </c>
      <c r="F181">
        <v>6</v>
      </c>
      <c r="G181">
        <v>0</v>
      </c>
      <c r="H181">
        <v>0</v>
      </c>
      <c r="I181">
        <v>0</v>
      </c>
      <c r="J181">
        <v>64</v>
      </c>
      <c r="K181">
        <v>35</v>
      </c>
      <c r="L181">
        <v>565</v>
      </c>
      <c r="M181">
        <v>3</v>
      </c>
      <c r="N181">
        <v>1</v>
      </c>
      <c r="O181">
        <v>107.5</v>
      </c>
      <c r="Q181">
        <f>_xlfn.XLOOKUP($A181,'WR Proj'!A:A,'WR Proj'!K:K,0,0)</f>
        <v>143.9</v>
      </c>
      <c r="R181" s="9">
        <f>O181-Q181</f>
        <v>-36.400000000000006</v>
      </c>
    </row>
    <row r="182" spans="1:18" x14ac:dyDescent="0.2">
      <c r="A182" t="s">
        <v>406</v>
      </c>
      <c r="B182" t="s">
        <v>20</v>
      </c>
      <c r="C182" t="s">
        <v>298</v>
      </c>
      <c r="D182">
        <v>26</v>
      </c>
      <c r="E182">
        <v>17</v>
      </c>
      <c r="F182">
        <v>1</v>
      </c>
      <c r="G182">
        <v>0</v>
      </c>
      <c r="H182">
        <v>0</v>
      </c>
      <c r="I182">
        <v>0</v>
      </c>
      <c r="J182">
        <v>20</v>
      </c>
      <c r="K182">
        <v>10</v>
      </c>
      <c r="L182">
        <v>164</v>
      </c>
      <c r="M182">
        <v>2</v>
      </c>
      <c r="N182">
        <v>0</v>
      </c>
      <c r="O182">
        <v>38.4</v>
      </c>
      <c r="Q182">
        <f>_xlfn.XLOOKUP($A182,'WR Proj'!A:A,'WR Proj'!K:K,0,0)</f>
        <v>51.7</v>
      </c>
      <c r="R182" s="9">
        <f>O182-Q182</f>
        <v>-13.300000000000004</v>
      </c>
    </row>
    <row r="183" spans="1:18" x14ac:dyDescent="0.2">
      <c r="A183" t="s">
        <v>419</v>
      </c>
      <c r="B183" t="s">
        <v>39</v>
      </c>
      <c r="C183" t="s">
        <v>298</v>
      </c>
      <c r="D183">
        <v>21</v>
      </c>
      <c r="E183">
        <v>9</v>
      </c>
      <c r="F183">
        <v>1</v>
      </c>
      <c r="G183">
        <v>0</v>
      </c>
      <c r="H183">
        <v>0</v>
      </c>
      <c r="I183">
        <v>0</v>
      </c>
      <c r="J183">
        <v>21</v>
      </c>
      <c r="K183">
        <v>16</v>
      </c>
      <c r="L183">
        <v>132</v>
      </c>
      <c r="M183">
        <v>2</v>
      </c>
      <c r="N183">
        <v>1</v>
      </c>
      <c r="O183">
        <v>39.200000000000003</v>
      </c>
      <c r="Q183">
        <f>_xlfn.XLOOKUP($A183,'WR Proj'!A:A,'WR Proj'!K:K,0,0)</f>
        <v>24.9</v>
      </c>
      <c r="R183" s="9">
        <f>O183-Q183</f>
        <v>14.300000000000004</v>
      </c>
    </row>
    <row r="184" spans="1:18" x14ac:dyDescent="0.2">
      <c r="A184" t="s">
        <v>447</v>
      </c>
      <c r="B184" t="s">
        <v>82</v>
      </c>
      <c r="C184" t="s">
        <v>298</v>
      </c>
      <c r="D184">
        <v>26</v>
      </c>
      <c r="E184">
        <v>12</v>
      </c>
      <c r="F184">
        <v>3</v>
      </c>
      <c r="G184">
        <v>0</v>
      </c>
      <c r="H184">
        <v>0</v>
      </c>
      <c r="I184">
        <v>0</v>
      </c>
      <c r="J184">
        <v>27</v>
      </c>
      <c r="K184">
        <v>20</v>
      </c>
      <c r="L184">
        <v>104</v>
      </c>
      <c r="M184">
        <v>0</v>
      </c>
      <c r="N184">
        <v>0</v>
      </c>
      <c r="O184">
        <v>30.4</v>
      </c>
      <c r="Q184">
        <f>_xlfn.XLOOKUP($A184,'WR Proj'!A:A,'WR Proj'!K:K,0,0)</f>
        <v>95.9</v>
      </c>
      <c r="R184" s="9">
        <f>O184-Q184</f>
        <v>-65.5</v>
      </c>
    </row>
    <row r="185" spans="1:18" x14ac:dyDescent="0.2">
      <c r="A185" t="s">
        <v>709</v>
      </c>
      <c r="B185" t="s">
        <v>43</v>
      </c>
      <c r="C185" t="s">
        <v>298</v>
      </c>
      <c r="D185">
        <v>30</v>
      </c>
      <c r="E185">
        <v>2</v>
      </c>
      <c r="F185">
        <v>1</v>
      </c>
      <c r="G185">
        <v>0</v>
      </c>
      <c r="H185">
        <v>0</v>
      </c>
      <c r="I185">
        <v>0</v>
      </c>
      <c r="J185">
        <v>3</v>
      </c>
      <c r="K185">
        <v>0</v>
      </c>
      <c r="L185">
        <v>0</v>
      </c>
      <c r="M185">
        <v>0</v>
      </c>
      <c r="N185">
        <v>0</v>
      </c>
      <c r="O185">
        <v>0</v>
      </c>
      <c r="Q185">
        <f>_xlfn.XLOOKUP($A185,'WR Proj'!A:A,'WR Proj'!K:K,0,0)</f>
        <v>20.100000000000001</v>
      </c>
      <c r="R185" s="9">
        <f>O185-Q185</f>
        <v>-20.100000000000001</v>
      </c>
    </row>
    <row r="186" spans="1:18" x14ac:dyDescent="0.2">
      <c r="A186" t="s">
        <v>302</v>
      </c>
      <c r="B186" t="s">
        <v>45</v>
      </c>
      <c r="C186" t="s">
        <v>298</v>
      </c>
      <c r="D186">
        <v>22</v>
      </c>
      <c r="E186">
        <v>17</v>
      </c>
      <c r="F186">
        <v>17</v>
      </c>
      <c r="G186">
        <v>12</v>
      </c>
      <c r="H186">
        <v>89</v>
      </c>
      <c r="I186">
        <v>0</v>
      </c>
      <c r="J186">
        <v>160</v>
      </c>
      <c r="K186">
        <v>105</v>
      </c>
      <c r="L186">
        <v>1486</v>
      </c>
      <c r="M186">
        <v>6</v>
      </c>
      <c r="N186">
        <v>0</v>
      </c>
      <c r="O186">
        <v>298.5</v>
      </c>
      <c r="Q186">
        <f>_xlfn.XLOOKUP($A186,'WR Proj'!A:A,'WR Proj'!K:K,0,0)</f>
        <v>51.3</v>
      </c>
      <c r="R186" s="9">
        <f>O186-Q186</f>
        <v>247.2</v>
      </c>
    </row>
    <row r="187" spans="1:18" x14ac:dyDescent="0.2">
      <c r="A187" t="s">
        <v>369</v>
      </c>
      <c r="B187" t="s">
        <v>49</v>
      </c>
      <c r="C187" t="s">
        <v>298</v>
      </c>
      <c r="D187">
        <v>22</v>
      </c>
      <c r="E187">
        <v>17</v>
      </c>
      <c r="F187">
        <v>10</v>
      </c>
      <c r="G187">
        <v>3</v>
      </c>
      <c r="H187">
        <v>9</v>
      </c>
      <c r="I187">
        <v>0</v>
      </c>
      <c r="J187">
        <v>67</v>
      </c>
      <c r="K187">
        <v>38</v>
      </c>
      <c r="L187">
        <v>431</v>
      </c>
      <c r="M187">
        <v>2</v>
      </c>
      <c r="N187">
        <v>0</v>
      </c>
      <c r="O187">
        <v>94</v>
      </c>
      <c r="Q187">
        <f>_xlfn.XLOOKUP($A187,'WR Proj'!A:A,'WR Proj'!K:K,0,0)</f>
        <v>130.30000000000001</v>
      </c>
      <c r="R187" s="9">
        <f>O187-Q187</f>
        <v>-36.300000000000011</v>
      </c>
    </row>
    <row r="188" spans="1:18" x14ac:dyDescent="0.2">
      <c r="A188" t="s">
        <v>424</v>
      </c>
      <c r="B188" t="s">
        <v>20</v>
      </c>
      <c r="C188" t="s">
        <v>298</v>
      </c>
      <c r="D188">
        <v>25</v>
      </c>
      <c r="E188">
        <v>9</v>
      </c>
      <c r="F188">
        <v>5</v>
      </c>
      <c r="G188">
        <v>0</v>
      </c>
      <c r="H188">
        <v>0</v>
      </c>
      <c r="I188">
        <v>0</v>
      </c>
      <c r="J188">
        <v>21</v>
      </c>
      <c r="K188">
        <v>15</v>
      </c>
      <c r="L188">
        <v>142</v>
      </c>
      <c r="M188">
        <v>1</v>
      </c>
      <c r="N188">
        <v>0</v>
      </c>
      <c r="O188">
        <v>35.200000000000003</v>
      </c>
      <c r="Q188">
        <f>_xlfn.XLOOKUP($A188,'WR Proj'!A:A,'WR Proj'!K:K,0,0)</f>
        <v>52.6</v>
      </c>
      <c r="R188" s="9">
        <f>O188-Q188</f>
        <v>-17.399999999999999</v>
      </c>
    </row>
    <row r="189" spans="1:18" x14ac:dyDescent="0.2">
      <c r="A189" t="s">
        <v>460</v>
      </c>
      <c r="B189" t="s">
        <v>35</v>
      </c>
      <c r="C189" t="s">
        <v>298</v>
      </c>
      <c r="D189">
        <v>22</v>
      </c>
      <c r="E189">
        <v>10</v>
      </c>
      <c r="F189">
        <v>0</v>
      </c>
      <c r="G189">
        <v>1</v>
      </c>
      <c r="H189">
        <v>0</v>
      </c>
      <c r="I189">
        <v>0</v>
      </c>
      <c r="J189">
        <v>9</v>
      </c>
      <c r="K189">
        <v>4</v>
      </c>
      <c r="L189">
        <v>60</v>
      </c>
      <c r="M189">
        <v>0</v>
      </c>
      <c r="N189">
        <v>0</v>
      </c>
      <c r="O189">
        <v>10</v>
      </c>
      <c r="Q189">
        <f>_xlfn.XLOOKUP($A189,'WR Proj'!A:A,'WR Proj'!K:K,0,0)</f>
        <v>41.3</v>
      </c>
      <c r="R189" s="9">
        <f>O189-Q189</f>
        <v>-31.299999999999997</v>
      </c>
    </row>
    <row r="190" spans="1:18" x14ac:dyDescent="0.2">
      <c r="A190" t="s">
        <v>444</v>
      </c>
      <c r="B190" t="s">
        <v>72</v>
      </c>
      <c r="C190" t="s">
        <v>298</v>
      </c>
      <c r="D190">
        <v>33</v>
      </c>
      <c r="E190">
        <v>11</v>
      </c>
      <c r="F190">
        <v>1</v>
      </c>
      <c r="G190">
        <v>0</v>
      </c>
      <c r="H190">
        <v>0</v>
      </c>
      <c r="I190">
        <v>0</v>
      </c>
      <c r="J190">
        <v>17</v>
      </c>
      <c r="K190">
        <v>5</v>
      </c>
      <c r="L190">
        <v>39</v>
      </c>
      <c r="M190">
        <v>1</v>
      </c>
      <c r="N190">
        <v>0</v>
      </c>
      <c r="O190">
        <v>16.899999999999999</v>
      </c>
      <c r="Q190">
        <f>_xlfn.XLOOKUP($A190,'WR Proj'!A:A,'WR Proj'!K:K,0,0)</f>
        <v>75.599999999999994</v>
      </c>
      <c r="R190" s="9">
        <f>O190-Q190</f>
        <v>-58.699999999999996</v>
      </c>
    </row>
    <row r="191" spans="1:18" x14ac:dyDescent="0.2">
      <c r="A191" t="s">
        <v>322</v>
      </c>
      <c r="B191" t="s">
        <v>31</v>
      </c>
      <c r="C191" t="s">
        <v>298</v>
      </c>
      <c r="D191">
        <v>23</v>
      </c>
      <c r="E191">
        <v>16</v>
      </c>
      <c r="F191">
        <v>8</v>
      </c>
      <c r="G191">
        <v>1</v>
      </c>
      <c r="H191">
        <v>-3</v>
      </c>
      <c r="I191">
        <v>0</v>
      </c>
      <c r="J191">
        <v>102</v>
      </c>
      <c r="K191">
        <v>79</v>
      </c>
      <c r="L191">
        <v>938</v>
      </c>
      <c r="M191">
        <v>7</v>
      </c>
      <c r="N191">
        <v>1</v>
      </c>
      <c r="O191">
        <v>212.5</v>
      </c>
      <c r="Q191">
        <f>_xlfn.XLOOKUP($A191,'WR Proj'!A:A,'WR Proj'!K:K,0,0)</f>
        <v>90.1</v>
      </c>
      <c r="R191" s="9">
        <f>O191-Q191</f>
        <v>122.4</v>
      </c>
    </row>
    <row r="192" spans="1:18" x14ac:dyDescent="0.2">
      <c r="A192" t="s">
        <v>334</v>
      </c>
      <c r="B192" t="s">
        <v>47</v>
      </c>
      <c r="C192" t="s">
        <v>298</v>
      </c>
      <c r="D192">
        <v>25</v>
      </c>
      <c r="E192">
        <v>15</v>
      </c>
      <c r="F192">
        <v>8</v>
      </c>
      <c r="G192">
        <v>7</v>
      </c>
      <c r="H192">
        <v>37</v>
      </c>
      <c r="I192">
        <v>0</v>
      </c>
      <c r="J192">
        <v>75</v>
      </c>
      <c r="K192">
        <v>46</v>
      </c>
      <c r="L192">
        <v>719</v>
      </c>
      <c r="M192">
        <v>5</v>
      </c>
      <c r="N192">
        <v>1</v>
      </c>
      <c r="O192">
        <v>155.6</v>
      </c>
      <c r="Q192">
        <f>_xlfn.XLOOKUP($A192,'WR Proj'!A:A,'WR Proj'!K:K,0,0)</f>
        <v>103.3</v>
      </c>
      <c r="R192" s="9">
        <f>O192-Q192</f>
        <v>52.3</v>
      </c>
    </row>
    <row r="193" spans="1:18" x14ac:dyDescent="0.2">
      <c r="A193" t="s">
        <v>381</v>
      </c>
      <c r="B193" t="s">
        <v>24</v>
      </c>
      <c r="C193" t="s">
        <v>298</v>
      </c>
      <c r="D193">
        <v>24</v>
      </c>
      <c r="E193">
        <v>16</v>
      </c>
      <c r="F193">
        <v>12</v>
      </c>
      <c r="G193">
        <v>1</v>
      </c>
      <c r="H193">
        <v>18</v>
      </c>
      <c r="I193">
        <v>0</v>
      </c>
      <c r="J193">
        <v>56</v>
      </c>
      <c r="K193">
        <v>32</v>
      </c>
      <c r="L193">
        <v>367</v>
      </c>
      <c r="M193">
        <v>1</v>
      </c>
      <c r="N193">
        <v>0</v>
      </c>
      <c r="O193">
        <v>76.5</v>
      </c>
      <c r="Q193">
        <f>_xlfn.XLOOKUP($A193,'WR Proj'!A:A,'WR Proj'!K:K,0,0)</f>
        <v>115.4</v>
      </c>
      <c r="R193" s="9">
        <f>O193-Q193</f>
        <v>-38.900000000000006</v>
      </c>
    </row>
    <row r="194" spans="1:18" x14ac:dyDescent="0.2">
      <c r="A194" t="s">
        <v>708</v>
      </c>
      <c r="B194" t="s">
        <v>28</v>
      </c>
      <c r="C194" t="s">
        <v>298</v>
      </c>
      <c r="D194">
        <v>27</v>
      </c>
      <c r="E194">
        <v>12</v>
      </c>
      <c r="F194">
        <v>1</v>
      </c>
      <c r="G194">
        <v>3</v>
      </c>
      <c r="H194">
        <v>30</v>
      </c>
      <c r="I194">
        <v>0</v>
      </c>
      <c r="J194">
        <v>15</v>
      </c>
      <c r="K194">
        <v>12</v>
      </c>
      <c r="L194">
        <v>135</v>
      </c>
      <c r="M194">
        <v>0</v>
      </c>
      <c r="N194">
        <v>0</v>
      </c>
      <c r="O194">
        <v>28.5</v>
      </c>
      <c r="Q194">
        <f>_xlfn.XLOOKUP($A194,'WR Proj'!A:A,'WR Proj'!K:K,0,0)</f>
        <v>18.3</v>
      </c>
      <c r="R194" s="9">
        <f>O194-Q194</f>
        <v>10.199999999999999</v>
      </c>
    </row>
    <row r="195" spans="1:18" x14ac:dyDescent="0.2">
      <c r="A195" t="s">
        <v>700</v>
      </c>
      <c r="B195" t="s">
        <v>31</v>
      </c>
      <c r="C195" t="s">
        <v>298</v>
      </c>
      <c r="D195">
        <v>28</v>
      </c>
      <c r="E195">
        <v>9</v>
      </c>
      <c r="F195">
        <v>1</v>
      </c>
      <c r="G195">
        <v>0</v>
      </c>
      <c r="H195">
        <v>0</v>
      </c>
      <c r="I195">
        <v>0</v>
      </c>
      <c r="J195">
        <v>14</v>
      </c>
      <c r="K195">
        <v>10</v>
      </c>
      <c r="L195">
        <v>114</v>
      </c>
      <c r="M195">
        <v>0</v>
      </c>
      <c r="N195">
        <v>1</v>
      </c>
      <c r="O195">
        <v>19.399999999999999</v>
      </c>
      <c r="Q195">
        <f>_xlfn.XLOOKUP($A195,'WR Proj'!A:A,'WR Proj'!K:K,0,0)</f>
        <v>54.9</v>
      </c>
      <c r="R195" s="9">
        <f>O195-Q195</f>
        <v>-35.5</v>
      </c>
    </row>
    <row r="196" spans="1:18" x14ac:dyDescent="0.2">
      <c r="A196" t="s">
        <v>428</v>
      </c>
      <c r="B196" t="s">
        <v>37</v>
      </c>
      <c r="C196" t="s">
        <v>298</v>
      </c>
      <c r="D196">
        <v>29</v>
      </c>
      <c r="E196">
        <v>10</v>
      </c>
      <c r="F196">
        <v>1</v>
      </c>
      <c r="G196">
        <v>0</v>
      </c>
      <c r="H196">
        <v>0</v>
      </c>
      <c r="I196">
        <v>0</v>
      </c>
      <c r="J196">
        <v>12</v>
      </c>
      <c r="K196">
        <v>9</v>
      </c>
      <c r="L196">
        <v>121</v>
      </c>
      <c r="M196">
        <v>1</v>
      </c>
      <c r="N196">
        <v>0</v>
      </c>
      <c r="O196">
        <v>27.1</v>
      </c>
      <c r="Q196">
        <f>_xlfn.XLOOKUP($A196,'WR Proj'!A:A,'WR Proj'!K:K,0,0)</f>
        <v>26.1</v>
      </c>
      <c r="R196" s="9">
        <f>O196-Q196</f>
        <v>1</v>
      </c>
    </row>
    <row r="197" spans="1:18" x14ac:dyDescent="0.2">
      <c r="A197" t="s">
        <v>425</v>
      </c>
      <c r="B197" t="s">
        <v>37</v>
      </c>
      <c r="C197" t="s">
        <v>298</v>
      </c>
      <c r="D197">
        <v>30</v>
      </c>
      <c r="E197">
        <v>9</v>
      </c>
      <c r="F197">
        <v>0</v>
      </c>
      <c r="G197">
        <v>0</v>
      </c>
      <c r="H197">
        <v>0</v>
      </c>
      <c r="I197">
        <v>0</v>
      </c>
      <c r="J197">
        <v>6</v>
      </c>
      <c r="K197">
        <v>4</v>
      </c>
      <c r="L197">
        <v>126</v>
      </c>
      <c r="M197">
        <v>1</v>
      </c>
      <c r="N197">
        <v>0</v>
      </c>
      <c r="O197">
        <v>22.6</v>
      </c>
      <c r="Q197">
        <f>_xlfn.XLOOKUP($A197,'WR Proj'!A:A,'WR Proj'!K:K,0,0)</f>
        <v>17.3</v>
      </c>
      <c r="R197" s="9">
        <f>O197-Q197</f>
        <v>5.3000000000000007</v>
      </c>
    </row>
    <row r="198" spans="1:18" x14ac:dyDescent="0.2">
      <c r="A198" t="s">
        <v>376</v>
      </c>
      <c r="B198" t="s">
        <v>33</v>
      </c>
      <c r="C198" t="s">
        <v>298</v>
      </c>
      <c r="D198">
        <v>31</v>
      </c>
      <c r="E198">
        <v>14</v>
      </c>
      <c r="F198">
        <v>11</v>
      </c>
      <c r="G198">
        <v>1</v>
      </c>
      <c r="H198">
        <v>7</v>
      </c>
      <c r="I198">
        <v>0</v>
      </c>
      <c r="J198">
        <v>75</v>
      </c>
      <c r="K198">
        <v>40</v>
      </c>
      <c r="L198">
        <v>426</v>
      </c>
      <c r="M198">
        <v>1</v>
      </c>
      <c r="N198">
        <v>0</v>
      </c>
      <c r="O198">
        <v>89.3</v>
      </c>
      <c r="Q198">
        <f>_xlfn.XLOOKUP($A198,'WR Proj'!A:A,'WR Proj'!K:K,0,0)</f>
        <v>119.4</v>
      </c>
      <c r="R198" s="9">
        <f>O198-Q198</f>
        <v>-30.100000000000009</v>
      </c>
    </row>
    <row r="199" spans="1:18" x14ac:dyDescent="0.2">
      <c r="A199" t="s">
        <v>333</v>
      </c>
      <c r="B199" t="s">
        <v>26</v>
      </c>
      <c r="C199" t="s">
        <v>298</v>
      </c>
      <c r="D199">
        <v>23</v>
      </c>
      <c r="E199">
        <v>17</v>
      </c>
      <c r="F199">
        <v>16</v>
      </c>
      <c r="G199">
        <v>0</v>
      </c>
      <c r="H199">
        <v>0</v>
      </c>
      <c r="I199">
        <v>0</v>
      </c>
      <c r="J199">
        <v>96</v>
      </c>
      <c r="K199">
        <v>59</v>
      </c>
      <c r="L199">
        <v>674</v>
      </c>
      <c r="M199">
        <v>8</v>
      </c>
      <c r="N199">
        <v>0</v>
      </c>
      <c r="O199">
        <v>174.4</v>
      </c>
      <c r="Q199">
        <f>_xlfn.XLOOKUP($A199,'WR Proj'!A:A,'WR Proj'!K:K,0,0)</f>
        <v>140.9</v>
      </c>
      <c r="R199" s="9">
        <f>O199-Q199</f>
        <v>33.5</v>
      </c>
    </row>
    <row r="200" spans="1:18" x14ac:dyDescent="0.2">
      <c r="A200" t="s">
        <v>359</v>
      </c>
      <c r="B200" t="s">
        <v>67</v>
      </c>
      <c r="C200" t="s">
        <v>298</v>
      </c>
      <c r="D200">
        <v>23</v>
      </c>
      <c r="E200">
        <v>17</v>
      </c>
      <c r="F200">
        <v>8</v>
      </c>
      <c r="G200">
        <v>28</v>
      </c>
      <c r="H200">
        <v>178</v>
      </c>
      <c r="I200">
        <v>1</v>
      </c>
      <c r="J200">
        <v>62</v>
      </c>
      <c r="K200">
        <v>40</v>
      </c>
      <c r="L200">
        <v>352</v>
      </c>
      <c r="M200">
        <v>1</v>
      </c>
      <c r="N200">
        <v>0</v>
      </c>
      <c r="O200">
        <v>105</v>
      </c>
      <c r="Q200">
        <f>_xlfn.XLOOKUP($A200,'WR Proj'!A:A,'WR Proj'!K:K,0,0)</f>
        <v>146.80000000000001</v>
      </c>
      <c r="R200" s="9">
        <f>O200-Q200</f>
        <v>-41.800000000000011</v>
      </c>
    </row>
    <row r="201" spans="1:18" x14ac:dyDescent="0.2">
      <c r="A201" t="s">
        <v>409</v>
      </c>
      <c r="B201" t="s">
        <v>28</v>
      </c>
      <c r="C201" t="s">
        <v>298</v>
      </c>
      <c r="D201">
        <v>23</v>
      </c>
      <c r="E201">
        <v>17</v>
      </c>
      <c r="F201">
        <v>0</v>
      </c>
      <c r="G201">
        <v>0</v>
      </c>
      <c r="H201">
        <v>0</v>
      </c>
      <c r="I201">
        <v>0</v>
      </c>
      <c r="J201">
        <v>13</v>
      </c>
      <c r="K201">
        <v>6</v>
      </c>
      <c r="L201">
        <v>68</v>
      </c>
      <c r="M201">
        <v>3</v>
      </c>
      <c r="N201">
        <v>0</v>
      </c>
      <c r="O201">
        <v>30.8</v>
      </c>
      <c r="Q201">
        <f>_xlfn.XLOOKUP($A201,'WR Proj'!A:A,'WR Proj'!K:K,0,0)</f>
        <v>25.3</v>
      </c>
      <c r="R201" s="9">
        <f>O201-Q201</f>
        <v>5.5</v>
      </c>
    </row>
    <row r="202" spans="1:18" x14ac:dyDescent="0.2">
      <c r="A202" t="s">
        <v>510</v>
      </c>
      <c r="B202" t="s">
        <v>35</v>
      </c>
      <c r="C202" t="s">
        <v>298</v>
      </c>
      <c r="D202">
        <v>23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Q202">
        <f>_xlfn.XLOOKUP($A202,'WR Proj'!A:A,'WR Proj'!K:K,0,0)</f>
        <v>0</v>
      </c>
      <c r="R202" s="9">
        <f>O202-Q202</f>
        <v>0</v>
      </c>
    </row>
    <row r="203" spans="1:18" x14ac:dyDescent="0.2">
      <c r="A203" t="s">
        <v>452</v>
      </c>
      <c r="B203" t="s">
        <v>26</v>
      </c>
      <c r="C203" t="s">
        <v>298</v>
      </c>
      <c r="D203">
        <v>25</v>
      </c>
      <c r="E203">
        <v>11</v>
      </c>
      <c r="F203">
        <v>0</v>
      </c>
      <c r="G203">
        <v>0</v>
      </c>
      <c r="H203">
        <v>0</v>
      </c>
      <c r="I203">
        <v>0</v>
      </c>
      <c r="J203">
        <v>18</v>
      </c>
      <c r="K203">
        <v>8</v>
      </c>
      <c r="L203">
        <v>78</v>
      </c>
      <c r="M203">
        <v>0</v>
      </c>
      <c r="N203">
        <v>1</v>
      </c>
      <c r="O203">
        <v>15.8</v>
      </c>
      <c r="Q203">
        <f>_xlfn.XLOOKUP($A203,'WR Proj'!A:A,'WR Proj'!K:K,0,0)</f>
        <v>36.5</v>
      </c>
      <c r="R203" s="9">
        <f>O203-Q203</f>
        <v>-20.7</v>
      </c>
    </row>
    <row r="204" spans="1:18" x14ac:dyDescent="0.2">
      <c r="A204" t="s">
        <v>405</v>
      </c>
      <c r="B204" t="s">
        <v>59</v>
      </c>
      <c r="C204" t="s">
        <v>298</v>
      </c>
      <c r="D204">
        <v>26</v>
      </c>
      <c r="E204">
        <v>17</v>
      </c>
      <c r="F204">
        <v>0</v>
      </c>
      <c r="G204">
        <v>0</v>
      </c>
      <c r="H204">
        <v>0</v>
      </c>
      <c r="I204">
        <v>0</v>
      </c>
      <c r="J204">
        <v>16</v>
      </c>
      <c r="K204">
        <v>11</v>
      </c>
      <c r="L204">
        <v>161</v>
      </c>
      <c r="M204">
        <v>2</v>
      </c>
      <c r="N204">
        <v>0</v>
      </c>
      <c r="O204">
        <v>39.1</v>
      </c>
      <c r="Q204">
        <f>_xlfn.XLOOKUP($A204,'WR Proj'!A:A,'WR Proj'!K:K,0,0)</f>
        <v>20.399999999999999</v>
      </c>
      <c r="R204" s="9">
        <f>O204-Q204</f>
        <v>18.700000000000003</v>
      </c>
    </row>
    <row r="205" spans="1:18" x14ac:dyDescent="0.2">
      <c r="A205" t="s">
        <v>505</v>
      </c>
      <c r="B205" t="s">
        <v>65</v>
      </c>
      <c r="C205" t="s">
        <v>298</v>
      </c>
      <c r="D205">
        <v>24</v>
      </c>
      <c r="E205">
        <v>5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Q205">
        <f>_xlfn.XLOOKUP($A205,'WR Proj'!A:A,'WR Proj'!K:K,0,0)</f>
        <v>0</v>
      </c>
      <c r="R205" s="9">
        <f>O205-Q205</f>
        <v>0</v>
      </c>
    </row>
    <row r="206" spans="1:18" x14ac:dyDescent="0.2">
      <c r="A206" t="s">
        <v>454</v>
      </c>
      <c r="B206" t="s">
        <v>49</v>
      </c>
      <c r="C206" t="s">
        <v>298</v>
      </c>
      <c r="D206">
        <v>26</v>
      </c>
      <c r="E206">
        <v>6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1</v>
      </c>
      <c r="L206">
        <v>9</v>
      </c>
      <c r="M206">
        <v>1</v>
      </c>
      <c r="N206">
        <v>0</v>
      </c>
      <c r="O206">
        <v>7.9</v>
      </c>
      <c r="Q206">
        <f>_xlfn.XLOOKUP($A206,'WR Proj'!A:A,'WR Proj'!K:K,0,0)</f>
        <v>0</v>
      </c>
      <c r="R206" s="9">
        <f>O206-Q206</f>
        <v>7.9</v>
      </c>
    </row>
    <row r="207" spans="1:18" x14ac:dyDescent="0.2">
      <c r="A207" t="s">
        <v>399</v>
      </c>
      <c r="B207" t="s">
        <v>31</v>
      </c>
      <c r="C207" t="s">
        <v>298</v>
      </c>
      <c r="D207">
        <v>23</v>
      </c>
      <c r="E207">
        <v>14</v>
      </c>
      <c r="F207">
        <v>8</v>
      </c>
      <c r="G207">
        <v>3</v>
      </c>
      <c r="H207">
        <v>23</v>
      </c>
      <c r="I207">
        <v>0</v>
      </c>
      <c r="J207">
        <v>38</v>
      </c>
      <c r="K207">
        <v>21</v>
      </c>
      <c r="L207">
        <v>244</v>
      </c>
      <c r="M207">
        <v>1</v>
      </c>
      <c r="N207">
        <v>0</v>
      </c>
      <c r="O207">
        <v>53.7</v>
      </c>
      <c r="Q207">
        <f>_xlfn.XLOOKUP($A207,'WR Proj'!A:A,'WR Proj'!K:K,0,0)</f>
        <v>148.9</v>
      </c>
      <c r="R207" s="9">
        <f>O207-Q207</f>
        <v>-95.2</v>
      </c>
    </row>
    <row r="208" spans="1:18" x14ac:dyDescent="0.2">
      <c r="A208" t="s">
        <v>511</v>
      </c>
      <c r="B208" t="s">
        <v>65</v>
      </c>
      <c r="C208" t="s">
        <v>298</v>
      </c>
      <c r="D208">
        <v>27</v>
      </c>
      <c r="E208">
        <v>3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Q208">
        <f>_xlfn.XLOOKUP($A208,'WR Proj'!A:A,'WR Proj'!K:K,0,0)</f>
        <v>5.5</v>
      </c>
      <c r="R208" s="9">
        <f>O208-Q208</f>
        <v>-5.5</v>
      </c>
    </row>
    <row r="209" spans="1:18" x14ac:dyDescent="0.2">
      <c r="A209" t="s">
        <v>308</v>
      </c>
      <c r="B209" t="s">
        <v>17</v>
      </c>
      <c r="C209" t="s">
        <v>298</v>
      </c>
      <c r="D209">
        <v>30</v>
      </c>
      <c r="E209">
        <v>17</v>
      </c>
      <c r="F209">
        <v>17</v>
      </c>
      <c r="G209">
        <v>1</v>
      </c>
      <c r="H209">
        <v>5</v>
      </c>
      <c r="I209">
        <v>0</v>
      </c>
      <c r="J209">
        <v>160</v>
      </c>
      <c r="K209">
        <v>107</v>
      </c>
      <c r="L209">
        <v>1183</v>
      </c>
      <c r="M209">
        <v>8</v>
      </c>
      <c r="N209">
        <v>1</v>
      </c>
      <c r="O209">
        <v>273.8</v>
      </c>
      <c r="Q209">
        <f>_xlfn.XLOOKUP($A209,'WR Proj'!A:A,'WR Proj'!K:K,0,0)</f>
        <v>268.89999999999998</v>
      </c>
      <c r="R209" s="9">
        <f>O209-Q209</f>
        <v>4.9000000000000341</v>
      </c>
    </row>
    <row r="210" spans="1:18" x14ac:dyDescent="0.2">
      <c r="A210" t="s">
        <v>450</v>
      </c>
      <c r="B210" t="s">
        <v>82</v>
      </c>
      <c r="C210" t="s">
        <v>298</v>
      </c>
      <c r="D210">
        <v>30</v>
      </c>
      <c r="E210">
        <v>15</v>
      </c>
      <c r="F210">
        <v>2</v>
      </c>
      <c r="G210">
        <v>1</v>
      </c>
      <c r="H210">
        <v>6</v>
      </c>
      <c r="I210">
        <v>0</v>
      </c>
      <c r="J210">
        <v>22</v>
      </c>
      <c r="K210">
        <v>10</v>
      </c>
      <c r="L210">
        <v>57</v>
      </c>
      <c r="M210">
        <v>1</v>
      </c>
      <c r="N210">
        <v>1</v>
      </c>
      <c r="O210">
        <v>20.3</v>
      </c>
      <c r="Q210">
        <f>_xlfn.XLOOKUP($A210,'WR Proj'!A:A,'WR Proj'!K:K,0,0)</f>
        <v>74.8</v>
      </c>
      <c r="R210" s="9">
        <f>O210-Q210</f>
        <v>-54.5</v>
      </c>
    </row>
    <row r="211" spans="1:18" x14ac:dyDescent="0.2">
      <c r="A211" t="s">
        <v>710</v>
      </c>
      <c r="B211" t="s">
        <v>33</v>
      </c>
      <c r="C211" t="s">
        <v>298</v>
      </c>
      <c r="D211">
        <v>26</v>
      </c>
      <c r="E211">
        <v>3</v>
      </c>
      <c r="F211">
        <v>0</v>
      </c>
      <c r="G211">
        <v>1</v>
      </c>
      <c r="H211">
        <v>1</v>
      </c>
      <c r="I211">
        <v>0</v>
      </c>
      <c r="J211">
        <v>3</v>
      </c>
      <c r="K211">
        <v>3</v>
      </c>
      <c r="L211">
        <v>25</v>
      </c>
      <c r="M211">
        <v>0</v>
      </c>
      <c r="N211">
        <v>0</v>
      </c>
      <c r="O211">
        <v>5.6</v>
      </c>
      <c r="Q211">
        <f>_xlfn.XLOOKUP($A211,'WR Proj'!A:A,'WR Proj'!K:K,0,0)</f>
        <v>15.9</v>
      </c>
      <c r="R211" s="9">
        <f>O211-Q211</f>
        <v>-10.3</v>
      </c>
    </row>
    <row r="212" spans="1:18" x14ac:dyDescent="0.2">
      <c r="A212" t="s">
        <v>331</v>
      </c>
      <c r="B212" t="s">
        <v>33</v>
      </c>
      <c r="C212" t="s">
        <v>298</v>
      </c>
      <c r="D212">
        <v>24</v>
      </c>
      <c r="E212">
        <v>11</v>
      </c>
      <c r="F212">
        <v>8</v>
      </c>
      <c r="G212">
        <v>11</v>
      </c>
      <c r="H212">
        <v>51</v>
      </c>
      <c r="I212">
        <v>0</v>
      </c>
      <c r="J212">
        <v>75</v>
      </c>
      <c r="K212">
        <v>47</v>
      </c>
      <c r="L212">
        <v>709</v>
      </c>
      <c r="M212">
        <v>7</v>
      </c>
      <c r="N212">
        <v>0</v>
      </c>
      <c r="O212">
        <v>165</v>
      </c>
      <c r="Q212">
        <f>_xlfn.XLOOKUP($A212,'WR Proj'!A:A,'WR Proj'!K:K,0,0)</f>
        <v>80.599999999999994</v>
      </c>
      <c r="R212" s="9">
        <f>O212-Q212</f>
        <v>84.4</v>
      </c>
    </row>
    <row r="213" spans="1:18" x14ac:dyDescent="0.2">
      <c r="A213" t="s">
        <v>508</v>
      </c>
      <c r="B213" t="s">
        <v>28</v>
      </c>
      <c r="C213" t="s">
        <v>298</v>
      </c>
      <c r="D213">
        <v>26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Q213">
        <f>_xlfn.XLOOKUP($A213,'WR Proj'!A:A,'WR Proj'!K:K,0,0)</f>
        <v>0</v>
      </c>
      <c r="R213" s="9">
        <f>O213-Q213</f>
        <v>0</v>
      </c>
    </row>
    <row r="214" spans="1:18" x14ac:dyDescent="0.2">
      <c r="A214" t="s">
        <v>339</v>
      </c>
      <c r="B214" t="s">
        <v>65</v>
      </c>
      <c r="C214" t="s">
        <v>298</v>
      </c>
      <c r="D214">
        <v>24</v>
      </c>
      <c r="E214">
        <v>12</v>
      </c>
      <c r="F214">
        <v>11</v>
      </c>
      <c r="G214">
        <v>0</v>
      </c>
      <c r="H214">
        <v>0</v>
      </c>
      <c r="I214">
        <v>0</v>
      </c>
      <c r="J214">
        <v>76</v>
      </c>
      <c r="K214">
        <v>42</v>
      </c>
      <c r="L214">
        <v>656</v>
      </c>
      <c r="M214">
        <v>5</v>
      </c>
      <c r="N214">
        <v>0</v>
      </c>
      <c r="O214">
        <v>137.6</v>
      </c>
      <c r="Q214">
        <f>_xlfn.XLOOKUP($A214,'WR Proj'!A:A,'WR Proj'!K:K,0,0)</f>
        <v>223.8</v>
      </c>
      <c r="R214" s="9">
        <f>O214-Q214</f>
        <v>-86.200000000000017</v>
      </c>
    </row>
    <row r="215" spans="1:18" x14ac:dyDescent="0.2">
      <c r="A215" t="s">
        <v>438</v>
      </c>
      <c r="B215" t="s">
        <v>61</v>
      </c>
      <c r="C215" t="s">
        <v>298</v>
      </c>
      <c r="D215">
        <v>23</v>
      </c>
      <c r="E215">
        <v>9</v>
      </c>
      <c r="F215">
        <v>4</v>
      </c>
      <c r="G215">
        <v>0</v>
      </c>
      <c r="H215">
        <v>0</v>
      </c>
      <c r="I215">
        <v>0</v>
      </c>
      <c r="J215">
        <v>33</v>
      </c>
      <c r="K215">
        <v>19</v>
      </c>
      <c r="L215">
        <v>139</v>
      </c>
      <c r="M215">
        <v>0</v>
      </c>
      <c r="N215">
        <v>0</v>
      </c>
      <c r="O215">
        <v>32.9</v>
      </c>
      <c r="Q215">
        <f>_xlfn.XLOOKUP($A215,'WR Proj'!A:A,'WR Proj'!K:K,0,0)</f>
        <v>70.8</v>
      </c>
      <c r="R215" s="9">
        <f>O215-Q215</f>
        <v>-37.9</v>
      </c>
    </row>
    <row r="216" spans="1:18" x14ac:dyDescent="0.2">
      <c r="A216" t="s">
        <v>488</v>
      </c>
      <c r="B216" t="s">
        <v>49</v>
      </c>
      <c r="C216" t="s">
        <v>298</v>
      </c>
      <c r="D216">
        <v>25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Q216">
        <f>_xlfn.XLOOKUP($A216,'WR Proj'!A:A,'WR Proj'!K:K,0,0)</f>
        <v>0</v>
      </c>
      <c r="R216" s="9">
        <f>O216-Q216</f>
        <v>0</v>
      </c>
    </row>
    <row r="217" spans="1:18" x14ac:dyDescent="0.2">
      <c r="A217" t="s">
        <v>324</v>
      </c>
      <c r="B217" t="s">
        <v>41</v>
      </c>
      <c r="C217" t="s">
        <v>298</v>
      </c>
      <c r="D217">
        <v>28</v>
      </c>
      <c r="E217">
        <v>17</v>
      </c>
      <c r="F217">
        <v>17</v>
      </c>
      <c r="G217">
        <v>0</v>
      </c>
      <c r="H217">
        <v>0</v>
      </c>
      <c r="I217">
        <v>0</v>
      </c>
      <c r="J217">
        <v>132</v>
      </c>
      <c r="K217">
        <v>79</v>
      </c>
      <c r="L217">
        <v>1002</v>
      </c>
      <c r="M217">
        <v>4</v>
      </c>
      <c r="N217">
        <v>0</v>
      </c>
      <c r="O217">
        <v>209.2</v>
      </c>
      <c r="Q217">
        <f>_xlfn.XLOOKUP($A217,'WR Proj'!A:A,'WR Proj'!K:K,0,0)</f>
        <v>198.6</v>
      </c>
      <c r="R217" s="9">
        <f>O217-Q217</f>
        <v>10.599999999999994</v>
      </c>
    </row>
    <row r="218" spans="1:18" x14ac:dyDescent="0.2">
      <c r="A218" t="s">
        <v>451</v>
      </c>
      <c r="B218" t="s">
        <v>39</v>
      </c>
      <c r="C218" t="s">
        <v>298</v>
      </c>
      <c r="D218">
        <v>25</v>
      </c>
      <c r="E218">
        <v>17</v>
      </c>
      <c r="F218">
        <v>2</v>
      </c>
      <c r="G218">
        <v>0</v>
      </c>
      <c r="H218">
        <v>0</v>
      </c>
      <c r="I218">
        <v>0</v>
      </c>
      <c r="J218">
        <v>18</v>
      </c>
      <c r="K218">
        <v>11</v>
      </c>
      <c r="L218">
        <v>83</v>
      </c>
      <c r="M218">
        <v>0</v>
      </c>
      <c r="N218">
        <v>0</v>
      </c>
      <c r="O218">
        <v>19.3</v>
      </c>
      <c r="Q218">
        <f>_xlfn.XLOOKUP($A218,'WR Proj'!A:A,'WR Proj'!K:K,0,0)</f>
        <v>10.3</v>
      </c>
      <c r="R218" s="9">
        <f>O218-Q218</f>
        <v>9</v>
      </c>
    </row>
    <row r="219" spans="1:18" x14ac:dyDescent="0.2">
      <c r="A219" t="s">
        <v>373</v>
      </c>
      <c r="B219" t="s">
        <v>70</v>
      </c>
      <c r="C219" t="s">
        <v>298</v>
      </c>
      <c r="D219">
        <v>22</v>
      </c>
      <c r="E219">
        <v>16</v>
      </c>
      <c r="F219">
        <v>1</v>
      </c>
      <c r="G219">
        <v>10</v>
      </c>
      <c r="H219">
        <v>77</v>
      </c>
      <c r="I219">
        <v>0</v>
      </c>
      <c r="J219">
        <v>34</v>
      </c>
      <c r="K219">
        <v>19</v>
      </c>
      <c r="L219">
        <v>331</v>
      </c>
      <c r="M219">
        <v>2</v>
      </c>
      <c r="N219">
        <v>0</v>
      </c>
      <c r="O219">
        <v>71.8</v>
      </c>
      <c r="Q219">
        <f>_xlfn.XLOOKUP($A219,'WR Proj'!A:A,'WR Proj'!K:K,0,0)</f>
        <v>26.3</v>
      </c>
      <c r="R219" s="9">
        <f>O219-Q219</f>
        <v>45.5</v>
      </c>
    </row>
    <row r="220" spans="1:18" x14ac:dyDescent="0.2">
      <c r="A220" t="s">
        <v>514</v>
      </c>
      <c r="B220" t="s">
        <v>43</v>
      </c>
      <c r="C220" t="s">
        <v>298</v>
      </c>
      <c r="D220">
        <v>27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Q220">
        <f>_xlfn.XLOOKUP($A220,'WR Proj'!A:A,'WR Proj'!K:K,0,0)</f>
        <v>24.9</v>
      </c>
      <c r="R220" s="9">
        <f>O220-Q220</f>
        <v>-24.9</v>
      </c>
    </row>
    <row r="221" spans="1:18" x14ac:dyDescent="0.2">
      <c r="A221" t="s">
        <v>434</v>
      </c>
      <c r="B221" t="s">
        <v>17</v>
      </c>
      <c r="C221" t="s">
        <v>298</v>
      </c>
      <c r="D221">
        <v>27</v>
      </c>
      <c r="E221">
        <v>17</v>
      </c>
      <c r="F221">
        <v>1</v>
      </c>
      <c r="G221">
        <v>0</v>
      </c>
      <c r="H221">
        <v>0</v>
      </c>
      <c r="I221">
        <v>0</v>
      </c>
      <c r="J221">
        <v>22</v>
      </c>
      <c r="K221">
        <v>11</v>
      </c>
      <c r="L221">
        <v>86</v>
      </c>
      <c r="M221">
        <v>1</v>
      </c>
      <c r="N221">
        <v>0</v>
      </c>
      <c r="O221">
        <v>25.6</v>
      </c>
      <c r="Q221">
        <f>_xlfn.XLOOKUP($A221,'WR Proj'!A:A,'WR Proj'!K:K,0,0)</f>
        <v>47.5</v>
      </c>
      <c r="R221" s="9">
        <f>O221-Q221</f>
        <v>-21.9</v>
      </c>
    </row>
    <row r="222" spans="1:18" x14ac:dyDescent="0.2">
      <c r="A222" t="s">
        <v>522</v>
      </c>
      <c r="B222" t="s">
        <v>51</v>
      </c>
      <c r="C222" t="s">
        <v>298</v>
      </c>
      <c r="D222">
        <v>29</v>
      </c>
      <c r="E222">
        <v>17</v>
      </c>
      <c r="F222">
        <v>0</v>
      </c>
      <c r="G222">
        <v>1</v>
      </c>
      <c r="H222">
        <v>-2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1</v>
      </c>
      <c r="O222">
        <v>-2.2000000000000002</v>
      </c>
      <c r="Q222">
        <f>_xlfn.XLOOKUP($A222,'WR Proj'!A:A,'WR Proj'!K:K,0,0)</f>
        <v>4.7</v>
      </c>
      <c r="R222" s="9">
        <f>O222-Q222</f>
        <v>-6.9</v>
      </c>
    </row>
    <row r="223" spans="1:18" x14ac:dyDescent="0.2">
      <c r="A223" t="s">
        <v>389</v>
      </c>
      <c r="B223" t="s">
        <v>65</v>
      </c>
      <c r="C223" t="s">
        <v>298</v>
      </c>
      <c r="D223">
        <v>28</v>
      </c>
      <c r="E223">
        <v>16</v>
      </c>
      <c r="F223">
        <v>5</v>
      </c>
      <c r="G223">
        <v>0</v>
      </c>
      <c r="H223">
        <v>0</v>
      </c>
      <c r="I223">
        <v>0</v>
      </c>
      <c r="J223">
        <v>32</v>
      </c>
      <c r="K223">
        <v>25</v>
      </c>
      <c r="L223">
        <v>316</v>
      </c>
      <c r="M223">
        <v>1</v>
      </c>
      <c r="N223">
        <v>0</v>
      </c>
      <c r="O223">
        <v>62.6</v>
      </c>
      <c r="Q223">
        <f>_xlfn.XLOOKUP($A223,'WR Proj'!A:A,'WR Proj'!K:K,0,0)</f>
        <v>41.7</v>
      </c>
      <c r="R223" s="9">
        <f>O223-Q223</f>
        <v>20.9</v>
      </c>
    </row>
    <row r="224" spans="1:18" x14ac:dyDescent="0.2">
      <c r="A224" t="s">
        <v>367</v>
      </c>
      <c r="B224" t="s">
        <v>35</v>
      </c>
      <c r="C224" t="s">
        <v>298</v>
      </c>
      <c r="D224">
        <v>22</v>
      </c>
      <c r="E224">
        <v>17</v>
      </c>
      <c r="F224">
        <v>8</v>
      </c>
      <c r="G224">
        <v>3</v>
      </c>
      <c r="H224">
        <v>22</v>
      </c>
      <c r="I224">
        <v>0</v>
      </c>
      <c r="J224">
        <v>68</v>
      </c>
      <c r="K224">
        <v>39</v>
      </c>
      <c r="L224">
        <v>385</v>
      </c>
      <c r="M224">
        <v>3</v>
      </c>
      <c r="N224">
        <v>1</v>
      </c>
      <c r="O224">
        <v>95.7</v>
      </c>
      <c r="Q224">
        <f>_xlfn.XLOOKUP($A224,'WR Proj'!A:A,'WR Proj'!K:K,0,0)</f>
        <v>73</v>
      </c>
      <c r="R224" s="9">
        <f>O224-Q224</f>
        <v>22.700000000000003</v>
      </c>
    </row>
    <row r="225" spans="1:18" x14ac:dyDescent="0.2">
      <c r="A225" t="s">
        <v>414</v>
      </c>
      <c r="B225" t="s">
        <v>78</v>
      </c>
      <c r="C225" t="s">
        <v>298</v>
      </c>
      <c r="D225">
        <v>23</v>
      </c>
      <c r="E225">
        <v>11</v>
      </c>
      <c r="F225">
        <v>9</v>
      </c>
      <c r="G225">
        <v>5</v>
      </c>
      <c r="H225">
        <v>18</v>
      </c>
      <c r="I225">
        <v>0</v>
      </c>
      <c r="J225">
        <v>30</v>
      </c>
      <c r="K225">
        <v>16</v>
      </c>
      <c r="L225">
        <v>221</v>
      </c>
      <c r="M225">
        <v>0</v>
      </c>
      <c r="N225">
        <v>0</v>
      </c>
      <c r="O225">
        <v>39.9</v>
      </c>
      <c r="Q225">
        <f>_xlfn.XLOOKUP($A225,'WR Proj'!A:A,'WR Proj'!K:K,0,0)</f>
        <v>161.30000000000001</v>
      </c>
      <c r="R225" s="9">
        <f>O225-Q225</f>
        <v>-121.4</v>
      </c>
    </row>
    <row r="226" spans="1:18" x14ac:dyDescent="0.2">
      <c r="A226" t="s">
        <v>470</v>
      </c>
      <c r="B226" t="s">
        <v>63</v>
      </c>
      <c r="C226" t="s">
        <v>298</v>
      </c>
      <c r="D226">
        <v>25</v>
      </c>
      <c r="E226">
        <v>7</v>
      </c>
      <c r="F226">
        <v>0</v>
      </c>
      <c r="G226">
        <v>0</v>
      </c>
      <c r="H226">
        <v>0</v>
      </c>
      <c r="I226">
        <v>0</v>
      </c>
      <c r="J226">
        <v>4</v>
      </c>
      <c r="K226">
        <v>2</v>
      </c>
      <c r="L226">
        <v>9</v>
      </c>
      <c r="M226">
        <v>0</v>
      </c>
      <c r="N226">
        <v>0</v>
      </c>
      <c r="O226">
        <v>4.9000000000000004</v>
      </c>
      <c r="Q226">
        <f>_xlfn.XLOOKUP($A226,'WR Proj'!A:A,'WR Proj'!K:K,0,0)</f>
        <v>0</v>
      </c>
      <c r="R226" s="9">
        <f>O226-Q226</f>
        <v>4.9000000000000004</v>
      </c>
    </row>
    <row r="227" spans="1:18" x14ac:dyDescent="0.2">
      <c r="A227" t="s">
        <v>352</v>
      </c>
      <c r="B227" t="s">
        <v>45</v>
      </c>
      <c r="C227" t="s">
        <v>298</v>
      </c>
      <c r="D227">
        <v>24</v>
      </c>
      <c r="E227">
        <v>16</v>
      </c>
      <c r="F227">
        <v>14</v>
      </c>
      <c r="G227">
        <v>5</v>
      </c>
      <c r="H227">
        <v>31</v>
      </c>
      <c r="I227">
        <v>0</v>
      </c>
      <c r="J227">
        <v>67</v>
      </c>
      <c r="K227">
        <v>39</v>
      </c>
      <c r="L227">
        <v>483</v>
      </c>
      <c r="M227">
        <v>3</v>
      </c>
      <c r="N227">
        <v>0</v>
      </c>
      <c r="O227">
        <v>112.4</v>
      </c>
      <c r="Q227">
        <f>_xlfn.XLOOKUP($A227,'WR Proj'!A:A,'WR Proj'!K:K,0,0)</f>
        <v>89.6</v>
      </c>
      <c r="R227" s="9">
        <f>O227-Q227</f>
        <v>22.800000000000011</v>
      </c>
    </row>
    <row r="228" spans="1:18" x14ac:dyDescent="0.2">
      <c r="A228" t="s">
        <v>463</v>
      </c>
      <c r="B228" t="s">
        <v>76</v>
      </c>
      <c r="C228" t="s">
        <v>298</v>
      </c>
      <c r="D228">
        <v>30</v>
      </c>
      <c r="E228">
        <v>13</v>
      </c>
      <c r="F228">
        <v>0</v>
      </c>
      <c r="G228">
        <v>3</v>
      </c>
      <c r="H228">
        <v>9</v>
      </c>
      <c r="I228">
        <v>0</v>
      </c>
      <c r="J228">
        <v>12</v>
      </c>
      <c r="K228">
        <v>5</v>
      </c>
      <c r="L228">
        <v>40</v>
      </c>
      <c r="M228">
        <v>0</v>
      </c>
      <c r="N228">
        <v>0</v>
      </c>
      <c r="O228">
        <v>9.9</v>
      </c>
      <c r="Q228">
        <f>_xlfn.XLOOKUP($A228,'WR Proj'!A:A,'WR Proj'!K:K,0,0)</f>
        <v>0</v>
      </c>
      <c r="R228" s="9">
        <f>O228-Q228</f>
        <v>9.9</v>
      </c>
    </row>
    <row r="229" spans="1:18" x14ac:dyDescent="0.2">
      <c r="A229" t="s">
        <v>457</v>
      </c>
      <c r="B229" t="s">
        <v>24</v>
      </c>
      <c r="C229" t="s">
        <v>298</v>
      </c>
      <c r="D229">
        <v>24</v>
      </c>
      <c r="E229">
        <v>11</v>
      </c>
      <c r="F229">
        <v>0</v>
      </c>
      <c r="G229">
        <v>0</v>
      </c>
      <c r="H229">
        <v>0</v>
      </c>
      <c r="I229">
        <v>0</v>
      </c>
      <c r="J229">
        <v>2</v>
      </c>
      <c r="K229">
        <v>1</v>
      </c>
      <c r="L229">
        <v>11</v>
      </c>
      <c r="M229">
        <v>0</v>
      </c>
      <c r="N229">
        <v>0</v>
      </c>
      <c r="O229">
        <v>8.1</v>
      </c>
      <c r="Q229">
        <f>_xlfn.XLOOKUP($A229,'WR Proj'!A:A,'WR Proj'!K:K,0,0)</f>
        <v>5.9</v>
      </c>
      <c r="R229" s="9">
        <f>O229-Q229</f>
        <v>2.1999999999999993</v>
      </c>
    </row>
    <row r="230" spans="1:18" x14ac:dyDescent="0.2">
      <c r="A230" t="s">
        <v>348</v>
      </c>
      <c r="B230" t="s">
        <v>65</v>
      </c>
      <c r="C230" t="s">
        <v>298</v>
      </c>
      <c r="D230">
        <v>29</v>
      </c>
      <c r="E230">
        <v>17</v>
      </c>
      <c r="F230">
        <v>13</v>
      </c>
      <c r="G230">
        <v>2</v>
      </c>
      <c r="H230">
        <v>11</v>
      </c>
      <c r="I230">
        <v>0</v>
      </c>
      <c r="J230">
        <v>98</v>
      </c>
      <c r="K230">
        <v>67</v>
      </c>
      <c r="L230">
        <v>667</v>
      </c>
      <c r="M230">
        <v>2</v>
      </c>
      <c r="N230">
        <v>0</v>
      </c>
      <c r="O230">
        <v>144.80000000000001</v>
      </c>
      <c r="Q230">
        <f>_xlfn.XLOOKUP($A230,'WR Proj'!A:A,'WR Proj'!K:K,0,0)</f>
        <v>149</v>
      </c>
      <c r="R230" s="9">
        <f>O230-Q230</f>
        <v>-4.1999999999999886</v>
      </c>
    </row>
    <row r="231" spans="1:18" x14ac:dyDescent="0.2">
      <c r="A231" t="s">
        <v>455</v>
      </c>
      <c r="B231" t="s">
        <v>45</v>
      </c>
      <c r="C231" t="s">
        <v>298</v>
      </c>
      <c r="D231">
        <v>25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3</v>
      </c>
      <c r="K231">
        <v>2</v>
      </c>
      <c r="L231">
        <v>8</v>
      </c>
      <c r="M231">
        <v>1</v>
      </c>
      <c r="N231">
        <v>0</v>
      </c>
      <c r="O231">
        <v>8.8000000000000007</v>
      </c>
      <c r="Q231">
        <f>_xlfn.XLOOKUP($A231,'WR Proj'!A:A,'WR Proj'!K:K,0,0)</f>
        <v>0</v>
      </c>
      <c r="R231" s="9">
        <f>O231-Q231</f>
        <v>8.8000000000000007</v>
      </c>
    </row>
    <row r="232" spans="1:18" x14ac:dyDescent="0.2">
      <c r="A232" t="s">
        <v>329</v>
      </c>
      <c r="B232" t="s">
        <v>53</v>
      </c>
      <c r="C232" t="s">
        <v>298</v>
      </c>
      <c r="D232">
        <v>31</v>
      </c>
      <c r="E232">
        <v>17</v>
      </c>
      <c r="F232">
        <v>17</v>
      </c>
      <c r="G232">
        <v>0</v>
      </c>
      <c r="H232">
        <v>0</v>
      </c>
      <c r="I232">
        <v>0</v>
      </c>
      <c r="J232">
        <v>122</v>
      </c>
      <c r="K232">
        <v>79</v>
      </c>
      <c r="L232">
        <v>894</v>
      </c>
      <c r="M232">
        <v>5</v>
      </c>
      <c r="N232">
        <v>0</v>
      </c>
      <c r="O232">
        <v>202.4</v>
      </c>
      <c r="Q232">
        <f>_xlfn.XLOOKUP($A232,'WR Proj'!A:A,'WR Proj'!K:K,0,0)</f>
        <v>197.3</v>
      </c>
      <c r="R232" s="9">
        <f>O232-Q232</f>
        <v>5.0999999999999943</v>
      </c>
    </row>
    <row r="233" spans="1:18" x14ac:dyDescent="0.2">
      <c r="A233" t="s">
        <v>427</v>
      </c>
      <c r="B233" t="s">
        <v>51</v>
      </c>
      <c r="C233" t="s">
        <v>298</v>
      </c>
      <c r="D233">
        <v>22</v>
      </c>
      <c r="E233">
        <v>17</v>
      </c>
      <c r="F233">
        <v>4</v>
      </c>
      <c r="G233">
        <v>7</v>
      </c>
      <c r="H233">
        <v>41</v>
      </c>
      <c r="I233">
        <v>0</v>
      </c>
      <c r="J233">
        <v>32</v>
      </c>
      <c r="K233">
        <v>17</v>
      </c>
      <c r="L233">
        <v>168</v>
      </c>
      <c r="M233">
        <v>0</v>
      </c>
      <c r="N233">
        <v>1</v>
      </c>
      <c r="O233">
        <v>35.9</v>
      </c>
      <c r="Q233">
        <f>_xlfn.XLOOKUP($A233,'WR Proj'!A:A,'WR Proj'!K:K,0,0)</f>
        <v>10.9</v>
      </c>
      <c r="R233" s="9">
        <f>O233-Q233</f>
        <v>25</v>
      </c>
    </row>
    <row r="234" spans="1:18" x14ac:dyDescent="0.2">
      <c r="A234" t="s">
        <v>441</v>
      </c>
      <c r="B234" t="s">
        <v>76</v>
      </c>
      <c r="C234" t="s">
        <v>298</v>
      </c>
      <c r="D234">
        <v>23</v>
      </c>
      <c r="E234">
        <v>9</v>
      </c>
      <c r="F234">
        <v>3</v>
      </c>
      <c r="G234">
        <v>3</v>
      </c>
      <c r="H234">
        <v>51</v>
      </c>
      <c r="I234">
        <v>0</v>
      </c>
      <c r="J234">
        <v>23</v>
      </c>
      <c r="K234">
        <v>13</v>
      </c>
      <c r="L234">
        <v>91</v>
      </c>
      <c r="M234">
        <v>0</v>
      </c>
      <c r="N234">
        <v>0</v>
      </c>
      <c r="O234">
        <v>27.2</v>
      </c>
      <c r="Q234">
        <f>_xlfn.XLOOKUP($A234,'WR Proj'!A:A,'WR Proj'!K:K,0,0)</f>
        <v>54.3</v>
      </c>
      <c r="R234" s="9">
        <f>O234-Q234</f>
        <v>-27.099999999999998</v>
      </c>
    </row>
    <row r="235" spans="1:18" x14ac:dyDescent="0.2">
      <c r="A235" t="s">
        <v>299</v>
      </c>
      <c r="B235" t="s">
        <v>37</v>
      </c>
      <c r="C235" t="s">
        <v>298</v>
      </c>
      <c r="D235">
        <v>29</v>
      </c>
      <c r="E235">
        <v>16</v>
      </c>
      <c r="F235">
        <v>16</v>
      </c>
      <c r="G235">
        <v>6</v>
      </c>
      <c r="H235">
        <v>15</v>
      </c>
      <c r="I235">
        <v>0</v>
      </c>
      <c r="J235">
        <v>171</v>
      </c>
      <c r="K235">
        <v>119</v>
      </c>
      <c r="L235">
        <v>1799</v>
      </c>
      <c r="M235">
        <v>13</v>
      </c>
      <c r="N235">
        <v>1</v>
      </c>
      <c r="O235">
        <v>376.4</v>
      </c>
      <c r="Q235">
        <f>_xlfn.XLOOKUP($A235,'WR Proj'!A:A,'WR Proj'!K:K,0,0)</f>
        <v>296.5</v>
      </c>
      <c r="R235" s="9">
        <f>O235-Q235</f>
        <v>79.899999999999977</v>
      </c>
    </row>
    <row r="236" spans="1:18" x14ac:dyDescent="0.2">
      <c r="A236" t="s">
        <v>422</v>
      </c>
      <c r="B236" t="s">
        <v>55</v>
      </c>
      <c r="C236" t="s">
        <v>298</v>
      </c>
      <c r="D236">
        <v>27</v>
      </c>
      <c r="E236">
        <v>17</v>
      </c>
      <c r="F236">
        <v>9</v>
      </c>
      <c r="G236">
        <v>1</v>
      </c>
      <c r="H236">
        <v>4</v>
      </c>
      <c r="I236">
        <v>0</v>
      </c>
      <c r="J236">
        <v>43</v>
      </c>
      <c r="K236">
        <v>20</v>
      </c>
      <c r="L236">
        <v>209</v>
      </c>
      <c r="M236">
        <v>0</v>
      </c>
      <c r="N236">
        <v>0</v>
      </c>
      <c r="O236">
        <v>41.3</v>
      </c>
      <c r="Q236">
        <f>_xlfn.XLOOKUP($A236,'WR Proj'!A:A,'WR Proj'!K:K,0,0)</f>
        <v>126.9</v>
      </c>
      <c r="R236" s="9">
        <f>O236-Q236</f>
        <v>-85.600000000000009</v>
      </c>
    </row>
    <row r="237" spans="1:18" x14ac:dyDescent="0.2">
      <c r="A237" t="s">
        <v>456</v>
      </c>
      <c r="B237" t="s">
        <v>51</v>
      </c>
      <c r="C237" t="s">
        <v>298</v>
      </c>
      <c r="D237">
        <v>26</v>
      </c>
      <c r="E237">
        <v>14</v>
      </c>
      <c r="F237">
        <v>0</v>
      </c>
      <c r="G237">
        <v>8</v>
      </c>
      <c r="H237">
        <v>51</v>
      </c>
      <c r="I237">
        <v>0</v>
      </c>
      <c r="J237">
        <v>7</v>
      </c>
      <c r="K237">
        <v>4</v>
      </c>
      <c r="L237">
        <v>20</v>
      </c>
      <c r="M237">
        <v>0</v>
      </c>
      <c r="N237">
        <v>0</v>
      </c>
      <c r="O237">
        <v>11.1</v>
      </c>
      <c r="Q237">
        <f>_xlfn.XLOOKUP($A237,'WR Proj'!A:A,'WR Proj'!K:K,0,0)</f>
        <v>22.3</v>
      </c>
      <c r="R237" s="9">
        <f>O237-Q237</f>
        <v>-11.200000000000001</v>
      </c>
    </row>
    <row r="238" spans="1:18" x14ac:dyDescent="0.2">
      <c r="A238" t="s">
        <v>355</v>
      </c>
      <c r="B238" t="s">
        <v>82</v>
      </c>
      <c r="C238" t="s">
        <v>298</v>
      </c>
      <c r="D238">
        <v>22</v>
      </c>
      <c r="E238">
        <v>15</v>
      </c>
      <c r="F238">
        <v>8</v>
      </c>
      <c r="G238">
        <v>9</v>
      </c>
      <c r="H238">
        <v>87</v>
      </c>
      <c r="I238">
        <v>1</v>
      </c>
      <c r="J238">
        <v>78</v>
      </c>
      <c r="K238">
        <v>60</v>
      </c>
      <c r="L238">
        <v>525</v>
      </c>
      <c r="M238">
        <v>1</v>
      </c>
      <c r="N238">
        <v>0</v>
      </c>
      <c r="O238">
        <v>133.19999999999999</v>
      </c>
      <c r="Q238">
        <f>_xlfn.XLOOKUP($A238,'WR Proj'!A:A,'WR Proj'!K:K,0,0)</f>
        <v>96.1</v>
      </c>
      <c r="R238" s="9">
        <f>O238-Q238</f>
        <v>37.099999999999994</v>
      </c>
    </row>
    <row r="239" spans="1:18" x14ac:dyDescent="0.2">
      <c r="A239" t="s">
        <v>480</v>
      </c>
      <c r="B239" t="s">
        <v>28</v>
      </c>
      <c r="C239" t="s">
        <v>298</v>
      </c>
      <c r="D239">
        <v>31</v>
      </c>
      <c r="E239">
        <v>4</v>
      </c>
      <c r="F239">
        <v>0</v>
      </c>
      <c r="G239">
        <v>0</v>
      </c>
      <c r="H239">
        <v>0</v>
      </c>
      <c r="I239">
        <v>0</v>
      </c>
      <c r="J239">
        <v>3</v>
      </c>
      <c r="K239">
        <v>2</v>
      </c>
      <c r="L239">
        <v>14</v>
      </c>
      <c r="M239">
        <v>0</v>
      </c>
      <c r="N239">
        <v>0</v>
      </c>
      <c r="O239">
        <v>3.4</v>
      </c>
      <c r="Q239">
        <f>_xlfn.XLOOKUP($A239,'WR Proj'!A:A,'WR Proj'!K:K,0,0)</f>
        <v>0</v>
      </c>
      <c r="R239" s="9">
        <f>O239-Q239</f>
        <v>3.4</v>
      </c>
    </row>
    <row r="240" spans="1:18" x14ac:dyDescent="0.2">
      <c r="A240" t="s">
        <v>388</v>
      </c>
      <c r="B240" t="s">
        <v>72</v>
      </c>
      <c r="C240" t="s">
        <v>298</v>
      </c>
      <c r="D240">
        <v>22</v>
      </c>
      <c r="E240">
        <v>17</v>
      </c>
      <c r="F240">
        <v>3</v>
      </c>
      <c r="G240">
        <v>8</v>
      </c>
      <c r="H240">
        <v>68</v>
      </c>
      <c r="I240">
        <v>1</v>
      </c>
      <c r="J240">
        <v>38</v>
      </c>
      <c r="K240">
        <v>21</v>
      </c>
      <c r="L240">
        <v>229</v>
      </c>
      <c r="M240">
        <v>0</v>
      </c>
      <c r="N240">
        <v>2</v>
      </c>
      <c r="O240">
        <v>58.7</v>
      </c>
      <c r="Q240">
        <f>_xlfn.XLOOKUP($A240,'WR Proj'!A:A,'WR Proj'!K:K,0,0)</f>
        <v>3.6</v>
      </c>
      <c r="R240" s="9">
        <f>O240-Q240</f>
        <v>55.1</v>
      </c>
    </row>
    <row r="241" spans="1:18" x14ac:dyDescent="0.2">
      <c r="A241" t="s">
        <v>436</v>
      </c>
      <c r="B241" t="s">
        <v>33</v>
      </c>
      <c r="C241" t="s">
        <v>298</v>
      </c>
      <c r="D241">
        <v>23</v>
      </c>
      <c r="E241">
        <v>16</v>
      </c>
      <c r="F241">
        <v>0</v>
      </c>
      <c r="G241">
        <v>5</v>
      </c>
      <c r="H241">
        <v>49</v>
      </c>
      <c r="I241">
        <v>0</v>
      </c>
      <c r="J241">
        <v>19</v>
      </c>
      <c r="K241">
        <v>8</v>
      </c>
      <c r="L241">
        <v>90</v>
      </c>
      <c r="M241">
        <v>0</v>
      </c>
      <c r="N241">
        <v>0</v>
      </c>
      <c r="O241">
        <v>21.9</v>
      </c>
      <c r="Q241">
        <f>_xlfn.XLOOKUP($A241,'WR Proj'!A:A,'WR Proj'!K:K,0,0)</f>
        <v>24</v>
      </c>
      <c r="R241" s="9">
        <f>O241-Q241</f>
        <v>-2.1000000000000014</v>
      </c>
    </row>
    <row r="242" spans="1:18" x14ac:dyDescent="0.2">
      <c r="A242" t="s">
        <v>476</v>
      </c>
      <c r="B242" t="s">
        <v>67</v>
      </c>
      <c r="C242" t="s">
        <v>298</v>
      </c>
      <c r="D242">
        <v>29</v>
      </c>
      <c r="E242">
        <v>14</v>
      </c>
      <c r="F242">
        <v>1</v>
      </c>
      <c r="G242">
        <v>0</v>
      </c>
      <c r="H242">
        <v>0</v>
      </c>
      <c r="I242">
        <v>0</v>
      </c>
      <c r="J242">
        <v>15</v>
      </c>
      <c r="K242">
        <v>4</v>
      </c>
      <c r="L242">
        <v>19</v>
      </c>
      <c r="M242">
        <v>0</v>
      </c>
      <c r="N242">
        <v>0</v>
      </c>
      <c r="O242">
        <v>5.9</v>
      </c>
      <c r="Q242">
        <f>_xlfn.XLOOKUP($A242,'WR Proj'!A:A,'WR Proj'!K:K,0,0)</f>
        <v>48.8</v>
      </c>
      <c r="R242" s="9">
        <f>O242-Q242</f>
        <v>-42.9</v>
      </c>
    </row>
    <row r="243" spans="1:18" x14ac:dyDescent="0.2">
      <c r="A243" t="s">
        <v>325</v>
      </c>
      <c r="B243" t="s">
        <v>24</v>
      </c>
      <c r="C243" t="s">
        <v>298</v>
      </c>
      <c r="D243">
        <v>23</v>
      </c>
      <c r="E243">
        <v>16</v>
      </c>
      <c r="F243">
        <v>16</v>
      </c>
      <c r="G243">
        <v>8</v>
      </c>
      <c r="H243">
        <v>56</v>
      </c>
      <c r="I243">
        <v>1</v>
      </c>
      <c r="J243">
        <v>108</v>
      </c>
      <c r="K243">
        <v>77</v>
      </c>
      <c r="L243">
        <v>858</v>
      </c>
      <c r="M243">
        <v>5</v>
      </c>
      <c r="N243">
        <v>0</v>
      </c>
      <c r="O243">
        <v>206.4</v>
      </c>
      <c r="Q243">
        <f>_xlfn.XLOOKUP($A243,'WR Proj'!A:A,'WR Proj'!K:K,0,0)</f>
        <v>154.9</v>
      </c>
      <c r="R243" s="9">
        <f>O243-Q243</f>
        <v>51.5</v>
      </c>
    </row>
    <row r="244" spans="1:18" x14ac:dyDescent="0.2">
      <c r="A244" t="s">
        <v>382</v>
      </c>
      <c r="B244" t="s">
        <v>39</v>
      </c>
      <c r="C244" t="s">
        <v>298</v>
      </c>
      <c r="D244">
        <v>28</v>
      </c>
      <c r="E244">
        <v>9</v>
      </c>
      <c r="F244">
        <v>7</v>
      </c>
      <c r="G244">
        <v>0</v>
      </c>
      <c r="H244">
        <v>0</v>
      </c>
      <c r="I244">
        <v>0</v>
      </c>
      <c r="J244">
        <v>64</v>
      </c>
      <c r="K244">
        <v>34</v>
      </c>
      <c r="L244">
        <v>321</v>
      </c>
      <c r="M244">
        <v>2</v>
      </c>
      <c r="N244">
        <v>0</v>
      </c>
      <c r="O244">
        <v>78.099999999999994</v>
      </c>
      <c r="Q244">
        <f>_xlfn.XLOOKUP($A244,'WR Proj'!A:A,'WR Proj'!K:K,0,0)</f>
        <v>148.4</v>
      </c>
      <c r="R244" s="9">
        <f>O244-Q244</f>
        <v>-70.300000000000011</v>
      </c>
    </row>
  </sheetData>
  <autoFilter ref="A1:R244" xr:uid="{00000000-0001-0000-0200-000000000000}">
    <sortState xmlns:xlrd2="http://schemas.microsoft.com/office/spreadsheetml/2017/richdata2" ref="A2:R244">
      <sortCondition ref="A1:A244"/>
    </sortState>
  </autoFilter>
  <mergeCells count="4">
    <mergeCell ref="U2:W2"/>
    <mergeCell ref="U10:W10"/>
    <mergeCell ref="Y10:AA10"/>
    <mergeCell ref="Y2:AA2"/>
  </mergeCells>
  <conditionalFormatting sqref="R1:R244">
    <cfRule type="colorScale" priority="1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W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1:W1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1:AA1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AA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:AF1048576">
    <cfRule type="containsText" dxfId="0" priority="1" operator="containsText" text="Collins">
      <formula>NOT(ISERROR(SEARCH("Collins",AF1)))</formula>
    </cfRule>
  </conditionalFormatting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244"/>
  <sheetViews>
    <sheetView workbookViewId="0">
      <selection activeCell="AA12" sqref="AA12"/>
    </sheetView>
  </sheetViews>
  <sheetFormatPr baseColWidth="10" defaultColWidth="8.83203125" defaultRowHeight="15" x14ac:dyDescent="0.2"/>
  <cols>
    <col min="1" max="1" width="17.6640625" bestFit="1" customWidth="1"/>
    <col min="23" max="23" width="20" bestFit="1" customWidth="1"/>
    <col min="27" max="27" width="15.33203125" bestFit="1" customWidth="1"/>
    <col min="35" max="35" width="18" bestFit="1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14</v>
      </c>
      <c r="L1" s="1" t="s">
        <v>15</v>
      </c>
      <c r="N1" s="6" t="s">
        <v>772</v>
      </c>
      <c r="O1" s="6" t="s">
        <v>773</v>
      </c>
      <c r="Y1" t="s">
        <v>779</v>
      </c>
    </row>
    <row r="2" spans="1:35" x14ac:dyDescent="0.2">
      <c r="A2" t="s">
        <v>526</v>
      </c>
      <c r="B2" t="s">
        <v>31</v>
      </c>
      <c r="C2" t="s">
        <v>524</v>
      </c>
      <c r="D2">
        <v>34</v>
      </c>
      <c r="E2">
        <v>15</v>
      </c>
      <c r="F2">
        <v>15</v>
      </c>
      <c r="G2">
        <v>121</v>
      </c>
      <c r="H2">
        <v>93</v>
      </c>
      <c r="I2">
        <v>984</v>
      </c>
      <c r="J2">
        <v>5</v>
      </c>
      <c r="K2">
        <v>1</v>
      </c>
      <c r="L2">
        <v>219.4</v>
      </c>
      <c r="N2">
        <f>_xlfn.XLOOKUP($A2,'TE Proj'!A:A,'TE Proj'!H:H,0,0)</f>
        <v>285.3</v>
      </c>
      <c r="O2" s="9">
        <f>L2-N2</f>
        <v>-65.900000000000006</v>
      </c>
      <c r="U2" s="27" t="s">
        <v>776</v>
      </c>
      <c r="V2" s="27"/>
      <c r="W2" s="27"/>
      <c r="X2" s="24"/>
      <c r="Y2" s="27" t="str">
        <f>"Top 5 (min. 1+ projected pt.)"</f>
        <v>Top 5 (min. 1+ projected pt.)</v>
      </c>
      <c r="Z2" s="27"/>
      <c r="AA2" s="27"/>
      <c r="AB2" s="24"/>
      <c r="AC2" s="28" t="s">
        <v>778</v>
      </c>
      <c r="AI2" s="2"/>
    </row>
    <row r="3" spans="1:35" x14ac:dyDescent="0.2">
      <c r="A3" t="s">
        <v>535</v>
      </c>
      <c r="B3" t="s">
        <v>24</v>
      </c>
      <c r="C3" t="s">
        <v>524</v>
      </c>
      <c r="D3">
        <v>28</v>
      </c>
      <c r="E3">
        <v>10</v>
      </c>
      <c r="F3">
        <v>9</v>
      </c>
      <c r="G3">
        <v>61</v>
      </c>
      <c r="H3">
        <v>45</v>
      </c>
      <c r="I3">
        <v>544</v>
      </c>
      <c r="J3">
        <v>6</v>
      </c>
      <c r="K3">
        <v>0</v>
      </c>
      <c r="L3">
        <v>135.4</v>
      </c>
      <c r="N3">
        <f>_xlfn.XLOOKUP($A3,'TE Proj'!A:A,'TE Proj'!H:H,0,0)</f>
        <v>204.3</v>
      </c>
      <c r="O3" s="9">
        <f>L3-N3</f>
        <v>-68.900000000000006</v>
      </c>
      <c r="U3" s="18" t="s">
        <v>774</v>
      </c>
      <c r="V3" s="18" t="s">
        <v>775</v>
      </c>
      <c r="W3" s="18" t="s">
        <v>0</v>
      </c>
      <c r="X3" s="24"/>
      <c r="Y3" s="18" t="s">
        <v>774</v>
      </c>
      <c r="Z3" s="18" t="s">
        <v>775</v>
      </c>
      <c r="AA3" s="18" t="s">
        <v>0</v>
      </c>
      <c r="AB3" s="24"/>
      <c r="AC3" s="19">
        <v>14</v>
      </c>
      <c r="AI3" s="2"/>
    </row>
    <row r="4" spans="1:35" x14ac:dyDescent="0.2">
      <c r="A4" t="s">
        <v>527</v>
      </c>
      <c r="B4" t="s">
        <v>63</v>
      </c>
      <c r="C4" t="s">
        <v>524</v>
      </c>
      <c r="D4">
        <v>26</v>
      </c>
      <c r="E4">
        <v>15</v>
      </c>
      <c r="F4">
        <v>11</v>
      </c>
      <c r="G4">
        <v>127</v>
      </c>
      <c r="H4">
        <v>95</v>
      </c>
      <c r="I4">
        <v>960</v>
      </c>
      <c r="J4">
        <v>5</v>
      </c>
      <c r="K4">
        <v>1</v>
      </c>
      <c r="L4">
        <v>219</v>
      </c>
      <c r="N4">
        <f>_xlfn.XLOOKUP($A4,'TE Proj'!A:A,'TE Proj'!H:H,0,0)</f>
        <v>198.6</v>
      </c>
      <c r="O4" s="9">
        <f>L4-N4</f>
        <v>20.400000000000006</v>
      </c>
      <c r="U4" s="24">
        <v>1</v>
      </c>
      <c r="V4" s="25">
        <f>LARGE(O:O, U4)</f>
        <v>125.60000000000001</v>
      </c>
      <c r="W4" s="24" t="str" cm="1">
        <f t="array" ref="W4">INDEX($A$2:$A$300, MATCH(1, ($O$2:$O$300=LARGE($O$2:$O$300, U4)) * (COUNTIF(W$3:W3, $A$2:$A$300)=0), 0))</f>
        <v>Sam LaPorta</v>
      </c>
      <c r="X4" s="24"/>
      <c r="Y4" s="11">
        <v>1</v>
      </c>
      <c r="Z4" s="16" cm="1">
        <f t="array" ref="Z4">LARGE(_xlfn._xlws.FILTER($O$2:$O$300,$N$2:$N$300&gt;0),Y4)</f>
        <v>125.60000000000001</v>
      </c>
      <c r="AA4" s="30" t="str" cm="1">
        <f t="array" ref="AA4">INDEX(_xlfn._xlws.FILTER($A$2:$A$300,$N$2:$N$300&gt;0), MATCH(1, (_xlfn._xlws.FILTER($O$2:$O$300,$N$2:$N$300&gt;0)=LARGE(_xlfn._xlws.FILTER($O$2:$O$300,$N$2:$N$300&gt;0), Y4)) * (COUNTIF(AA$3:AA3, _xlfn._xlws.FILTER($A$2:$A$300,$N$2:$N$300&gt;0))=0), 0))</f>
        <v>Sam LaPorta</v>
      </c>
      <c r="AB4" s="24"/>
      <c r="AC4" s="24"/>
      <c r="AI4" s="2"/>
    </row>
    <row r="5" spans="1:35" x14ac:dyDescent="0.2">
      <c r="A5" t="s">
        <v>547</v>
      </c>
      <c r="B5" t="s">
        <v>82</v>
      </c>
      <c r="C5" t="s">
        <v>524</v>
      </c>
      <c r="D5">
        <v>31</v>
      </c>
      <c r="E5">
        <v>12</v>
      </c>
      <c r="F5">
        <v>11</v>
      </c>
      <c r="G5">
        <v>74</v>
      </c>
      <c r="H5">
        <v>52</v>
      </c>
      <c r="I5">
        <v>552</v>
      </c>
      <c r="J5">
        <v>1</v>
      </c>
      <c r="K5">
        <v>0</v>
      </c>
      <c r="L5">
        <v>113.2</v>
      </c>
      <c r="N5">
        <f>_xlfn.XLOOKUP($A5,'TE Proj'!A:A,'TE Proj'!H:H,0,0)</f>
        <v>179.5</v>
      </c>
      <c r="O5" s="9">
        <f>L5-N5</f>
        <v>-66.3</v>
      </c>
      <c r="U5" s="24">
        <v>2</v>
      </c>
      <c r="V5" s="25">
        <f t="shared" ref="V5:V8" si="0">LARGE(O:O, U5)</f>
        <v>96.2</v>
      </c>
      <c r="W5" s="24" t="str" cm="1">
        <f t="array" ref="W5">INDEX($A$2:$A$300, MATCH(1, ($O$2:$O$300=LARGE($O$2:$O$300, U5)) * (COUNTIF(W$3:W4, $A$2:$A$300)=0), 0))</f>
        <v>Trey McBride</v>
      </c>
      <c r="X5" s="24"/>
      <c r="Y5" s="11">
        <v>2</v>
      </c>
      <c r="Z5" s="16" cm="1">
        <f t="array" ref="Z5">LARGE(_xlfn._xlws.FILTER($O$2:$O$300,$N$2:$N$300&gt;0),Y5)</f>
        <v>96.2</v>
      </c>
      <c r="AA5" s="30" t="str" cm="1">
        <f t="array" ref="AA5">INDEX(_xlfn._xlws.FILTER($A$2:$A$300,$N$2:$N$300&gt;0), MATCH(1, (_xlfn._xlws.FILTER($O$2:$O$300,$N$2:$N$300&gt;0)=LARGE(_xlfn._xlws.FILTER($O$2:$O$300,$N$2:$N$300&gt;0), Y5)) * (COUNTIF(AA$3:AA4, _xlfn._xlws.FILTER($A$2:$A$300,$N$2:$N$300&gt;0))=0), 0))</f>
        <v>Trey McBride</v>
      </c>
      <c r="AB5" s="24"/>
      <c r="AC5" s="24"/>
      <c r="AI5" s="2"/>
    </row>
    <row r="6" spans="1:35" x14ac:dyDescent="0.2">
      <c r="A6" t="s">
        <v>525</v>
      </c>
      <c r="B6" t="s">
        <v>28</v>
      </c>
      <c r="C6" t="s">
        <v>524</v>
      </c>
      <c r="D6">
        <v>30</v>
      </c>
      <c r="E6">
        <v>16</v>
      </c>
      <c r="F6">
        <v>16</v>
      </c>
      <c r="G6">
        <v>90</v>
      </c>
      <c r="H6">
        <v>65</v>
      </c>
      <c r="I6">
        <v>1020</v>
      </c>
      <c r="J6">
        <v>6</v>
      </c>
      <c r="K6">
        <v>0</v>
      </c>
      <c r="L6">
        <v>203.2</v>
      </c>
      <c r="N6">
        <f>_xlfn.XLOOKUP($A6,'TE Proj'!A:A,'TE Proj'!H:H,0,0)</f>
        <v>175.1</v>
      </c>
      <c r="O6" s="9">
        <f>L6-N6</f>
        <v>28.099999999999994</v>
      </c>
      <c r="U6" s="24">
        <v>3</v>
      </c>
      <c r="V6" s="25">
        <f t="shared" si="0"/>
        <v>80.200000000000017</v>
      </c>
      <c r="W6" s="24" t="str" cm="1">
        <f t="array" ref="W6">INDEX($A$2:$A$300, MATCH(1, ($O$2:$O$300=LARGE($O$2:$O$300, U6)) * (COUNTIF(W$3:W5, $A$2:$A$300)=0), 0))</f>
        <v>Evan Engram</v>
      </c>
      <c r="X6" s="24"/>
      <c r="Y6" s="11">
        <v>3</v>
      </c>
      <c r="Z6" s="16" cm="1">
        <f t="array" ref="Z6">LARGE(_xlfn._xlws.FILTER($O$2:$O$300,$N$2:$N$300&gt;0),Y6)</f>
        <v>80.200000000000017</v>
      </c>
      <c r="AA6" s="30" t="str" cm="1">
        <f t="array" ref="AA6">INDEX(_xlfn._xlws.FILTER($A$2:$A$300,$N$2:$N$300&gt;0), MATCH(1, (_xlfn._xlws.FILTER($O$2:$O$300,$N$2:$N$300&gt;0)=LARGE(_xlfn._xlws.FILTER($O$2:$O$300,$N$2:$N$300&gt;0), Y6)) * (COUNTIF(AA$3:AA5, _xlfn._xlws.FILTER($A$2:$A$300,$N$2:$N$300&gt;0))=0), 0))</f>
        <v>Evan Engram</v>
      </c>
      <c r="AB6" s="24"/>
      <c r="AC6" s="24"/>
      <c r="AI6" s="2"/>
    </row>
    <row r="7" spans="1:35" x14ac:dyDescent="0.2">
      <c r="A7" t="s">
        <v>538</v>
      </c>
      <c r="B7" t="s">
        <v>20</v>
      </c>
      <c r="C7" t="s">
        <v>524</v>
      </c>
      <c r="D7">
        <v>28</v>
      </c>
      <c r="E7">
        <v>14</v>
      </c>
      <c r="F7">
        <v>14</v>
      </c>
      <c r="G7">
        <v>83</v>
      </c>
      <c r="H7">
        <v>59</v>
      </c>
      <c r="I7">
        <v>592</v>
      </c>
      <c r="J7">
        <v>3</v>
      </c>
      <c r="K7">
        <v>0</v>
      </c>
      <c r="L7">
        <v>136.30000000000001</v>
      </c>
      <c r="N7">
        <f>_xlfn.XLOOKUP($A7,'TE Proj'!A:A,'TE Proj'!H:H,0,0)</f>
        <v>161.9</v>
      </c>
      <c r="O7" s="9">
        <f>L7-N7</f>
        <v>-25.599999999999994</v>
      </c>
      <c r="U7" s="24">
        <v>4</v>
      </c>
      <c r="V7" s="25">
        <f t="shared" si="0"/>
        <v>80</v>
      </c>
      <c r="W7" s="24" t="str" cm="1">
        <f t="array" ref="W7">INDEX($A$2:$A$300, MATCH(1, ($O$2:$O$300=LARGE($O$2:$O$300, U7)) * (COUNTIF(W$3:W6, $A$2:$A$300)=0), 0))</f>
        <v>Jake Ferguson</v>
      </c>
      <c r="X7" s="24"/>
      <c r="Y7" s="11">
        <v>4</v>
      </c>
      <c r="Z7" s="16" cm="1">
        <f t="array" ref="Z7">LARGE(_xlfn._xlws.FILTER($O$2:$O$300,$N$2:$N$300&gt;0),Y7)</f>
        <v>80</v>
      </c>
      <c r="AA7" s="30" t="str" cm="1">
        <f t="array" ref="AA7">INDEX(_xlfn._xlws.FILTER($A$2:$A$300,$N$2:$N$300&gt;0), MATCH(1, (_xlfn._xlws.FILTER($O$2:$O$300,$N$2:$N$300&gt;0)=LARGE(_xlfn._xlws.FILTER($O$2:$O$300,$N$2:$N$300&gt;0), Y7)) * (COUNTIF(AA$3:AA6, _xlfn._xlws.FILTER($A$2:$A$300,$N$2:$N$300&gt;0))=0), 0))</f>
        <v>Jake Ferguson</v>
      </c>
      <c r="AB7" s="24"/>
      <c r="AC7" s="24"/>
      <c r="AI7" s="2"/>
    </row>
    <row r="8" spans="1:35" x14ac:dyDescent="0.2">
      <c r="A8" t="s">
        <v>536</v>
      </c>
      <c r="B8" t="s">
        <v>59</v>
      </c>
      <c r="C8" t="s">
        <v>524</v>
      </c>
      <c r="D8">
        <v>23</v>
      </c>
      <c r="E8">
        <v>17</v>
      </c>
      <c r="F8">
        <v>15</v>
      </c>
      <c r="G8">
        <v>90</v>
      </c>
      <c r="H8">
        <v>53</v>
      </c>
      <c r="I8">
        <v>667</v>
      </c>
      <c r="J8">
        <v>3</v>
      </c>
      <c r="K8">
        <v>0</v>
      </c>
      <c r="L8">
        <v>137.30000000000001</v>
      </c>
      <c r="N8">
        <f>_xlfn.XLOOKUP($A8,'TE Proj'!A:A,'TE Proj'!H:H,0,0)</f>
        <v>160.69999999999999</v>
      </c>
      <c r="O8" s="9">
        <f>L8-N8</f>
        <v>-23.399999999999977</v>
      </c>
      <c r="U8" s="24">
        <v>5</v>
      </c>
      <c r="V8" s="25">
        <f t="shared" si="0"/>
        <v>76.800000000000011</v>
      </c>
      <c r="W8" s="24" t="str" cm="1">
        <f t="array" ref="W8">INDEX($A$2:$A$300, MATCH(1, ($O$2:$O$300=LARGE($O$2:$O$300, U8)) * (COUNTIF(W$3:W7, $A$2:$A$300)=0), 0))</f>
        <v>Jonnu Smith</v>
      </c>
      <c r="X8" s="24"/>
      <c r="Y8" s="11">
        <v>5</v>
      </c>
      <c r="Z8" s="16" cm="1">
        <f t="array" ref="Z8">LARGE(_xlfn._xlws.FILTER($O$2:$O$300,$N$2:$N$300&gt;0),Y8)</f>
        <v>76.800000000000011</v>
      </c>
      <c r="AA8" s="30" t="str" cm="1">
        <f t="array" ref="AA8">INDEX(_xlfn._xlws.FILTER($A$2:$A$300,$N$2:$N$300&gt;0), MATCH(1, (_xlfn._xlws.FILTER($O$2:$O$300,$N$2:$N$300&gt;0)=LARGE(_xlfn._xlws.FILTER($O$2:$O$300,$N$2:$N$300&gt;0), Y8)) * (COUNTIF(AA$3:AA7, _xlfn._xlws.FILTER($A$2:$A$300,$N$2:$N$300&gt;0))=0), 0))</f>
        <v>Jonnu Smith</v>
      </c>
      <c r="AB8" s="24"/>
      <c r="AC8" s="24"/>
      <c r="AI8" s="2"/>
    </row>
    <row r="9" spans="1:35" x14ac:dyDescent="0.2">
      <c r="A9" t="s">
        <v>529</v>
      </c>
      <c r="B9" t="s">
        <v>39</v>
      </c>
      <c r="C9" t="s">
        <v>524</v>
      </c>
      <c r="D9">
        <v>29</v>
      </c>
      <c r="E9">
        <v>17</v>
      </c>
      <c r="F9">
        <v>15</v>
      </c>
      <c r="G9">
        <v>143</v>
      </c>
      <c r="H9">
        <v>114</v>
      </c>
      <c r="I9">
        <v>963</v>
      </c>
      <c r="J9">
        <v>4</v>
      </c>
      <c r="K9">
        <v>2</v>
      </c>
      <c r="L9">
        <v>230.3</v>
      </c>
      <c r="N9">
        <f>_xlfn.XLOOKUP($A9,'TE Proj'!A:A,'TE Proj'!H:H,0,0)</f>
        <v>150.1</v>
      </c>
      <c r="O9" s="9">
        <f>L9-N9</f>
        <v>80.200000000000017</v>
      </c>
      <c r="U9" s="24"/>
      <c r="V9" s="24"/>
      <c r="W9" s="24"/>
      <c r="X9" s="24"/>
      <c r="Y9" s="24"/>
      <c r="Z9" s="24"/>
      <c r="AA9" s="24"/>
      <c r="AB9" s="24"/>
      <c r="AC9" s="24"/>
      <c r="AI9" s="2"/>
    </row>
    <row r="10" spans="1:35" x14ac:dyDescent="0.2">
      <c r="A10" t="s">
        <v>551</v>
      </c>
      <c r="B10" t="s">
        <v>74</v>
      </c>
      <c r="C10" t="s">
        <v>524</v>
      </c>
      <c r="D10">
        <v>25</v>
      </c>
      <c r="E10">
        <v>12</v>
      </c>
      <c r="F10">
        <v>9</v>
      </c>
      <c r="G10">
        <v>47</v>
      </c>
      <c r="H10">
        <v>32</v>
      </c>
      <c r="I10">
        <v>308</v>
      </c>
      <c r="J10">
        <v>2</v>
      </c>
      <c r="K10">
        <v>0</v>
      </c>
      <c r="L10">
        <v>76.8</v>
      </c>
      <c r="N10">
        <f>_xlfn.XLOOKUP($A10,'TE Proj'!A:A,'TE Proj'!H:H,0,0)</f>
        <v>148.6</v>
      </c>
      <c r="O10" s="9">
        <f>L10-N10</f>
        <v>-71.8</v>
      </c>
      <c r="U10" s="27" t="s">
        <v>777</v>
      </c>
      <c r="V10" s="27"/>
      <c r="W10" s="27"/>
      <c r="X10" s="24"/>
      <c r="Y10" s="27" t="str">
        <f>"Bottom 5 (min. "&amp;$AC$3&amp;" games played)"</f>
        <v>Bottom 5 (min. 14 games played)</v>
      </c>
      <c r="Z10" s="27"/>
      <c r="AA10" s="27"/>
      <c r="AB10" s="24"/>
      <c r="AC10" s="24"/>
      <c r="AI10" s="2"/>
    </row>
    <row r="11" spans="1:35" x14ac:dyDescent="0.2">
      <c r="A11" t="s">
        <v>545</v>
      </c>
      <c r="B11" t="s">
        <v>45</v>
      </c>
      <c r="C11" t="s">
        <v>524</v>
      </c>
      <c r="D11">
        <v>30</v>
      </c>
      <c r="E11">
        <v>15</v>
      </c>
      <c r="F11">
        <v>15</v>
      </c>
      <c r="G11">
        <v>70</v>
      </c>
      <c r="H11">
        <v>47</v>
      </c>
      <c r="I11">
        <v>495</v>
      </c>
      <c r="J11">
        <v>2</v>
      </c>
      <c r="K11">
        <v>0</v>
      </c>
      <c r="L11">
        <v>108.5</v>
      </c>
      <c r="N11">
        <f>_xlfn.XLOOKUP($A11,'TE Proj'!A:A,'TE Proj'!H:H,0,0)</f>
        <v>139.9</v>
      </c>
      <c r="O11" s="9">
        <f>L11-N11</f>
        <v>-31.400000000000006</v>
      </c>
      <c r="U11" s="18" t="s">
        <v>774</v>
      </c>
      <c r="V11" s="18" t="s">
        <v>775</v>
      </c>
      <c r="W11" s="18" t="s">
        <v>0</v>
      </c>
      <c r="X11" s="24"/>
      <c r="Y11" s="18" t="s">
        <v>774</v>
      </c>
      <c r="Z11" s="18" t="s">
        <v>775</v>
      </c>
      <c r="AA11" s="18" t="s">
        <v>0</v>
      </c>
      <c r="AB11" s="24"/>
      <c r="AC11" s="24"/>
      <c r="AI11" s="2"/>
    </row>
    <row r="12" spans="1:35" x14ac:dyDescent="0.2">
      <c r="A12" t="s">
        <v>528</v>
      </c>
      <c r="B12" t="s">
        <v>80</v>
      </c>
      <c r="C12" t="s">
        <v>524</v>
      </c>
      <c r="D12">
        <v>27</v>
      </c>
      <c r="E12">
        <v>16</v>
      </c>
      <c r="F12">
        <v>16</v>
      </c>
      <c r="G12">
        <v>123</v>
      </c>
      <c r="H12">
        <v>81</v>
      </c>
      <c r="I12">
        <v>882</v>
      </c>
      <c r="J12">
        <v>6</v>
      </c>
      <c r="K12">
        <v>2</v>
      </c>
      <c r="L12">
        <v>201.2</v>
      </c>
      <c r="N12">
        <f>_xlfn.XLOOKUP($A12,'TE Proj'!A:A,'TE Proj'!H:H,0,0)</f>
        <v>137.19999999999999</v>
      </c>
      <c r="O12" s="9">
        <f>L12-N12</f>
        <v>64</v>
      </c>
      <c r="U12" s="24">
        <v>1</v>
      </c>
      <c r="V12" s="25">
        <f>SMALL($O$2:$O$300, U12)</f>
        <v>-120</v>
      </c>
      <c r="W12" s="24" t="str" cm="1">
        <f t="array" ref="W12">INDEX($A$2:$A$300, MATCH(1, ($O$2:$O$300=SMALL($O$1:$O$299, U12)) * (COUNTIF(W$11:W11, $A$2:$A$300)=0), 0))</f>
        <v>Greg Dulcich</v>
      </c>
      <c r="X12" s="24"/>
      <c r="Y12" s="24">
        <v>1</v>
      </c>
      <c r="Z12" s="26" cm="1">
        <f t="array" ref="Z12">SMALL(_xlfn._xlws.FILTER($O$2:$O$300,$E$2:$E$300&gt;=$AC$3),Y12)</f>
        <v>-65.900000000000006</v>
      </c>
      <c r="AA12" s="31" t="str" cm="1">
        <f t="array" ref="AA12">INDEX(_xlfn._xlws.FILTER($A$2:$A$300,$E$2:$E$300&gt;=$AC$3), MATCH(1, (_xlfn._xlws.FILTER($O$2:$O$300,$E$2:$E$300&gt;=$AC$3)=SMALL(_xlfn._xlws.FILTER($O$2:$O$300,$E$2:$E$300&gt;=$AC$3), Y12)) * (COUNTIF(AA$11:AA11, _xlfn._xlws.FILTER($A$2:$A$300,$E$2:$E$300&gt;=$AC$3))=0), 0))</f>
        <v>Travis Kelce</v>
      </c>
      <c r="AB12" s="24"/>
      <c r="AC12" s="24"/>
      <c r="AI12" s="2"/>
    </row>
    <row r="13" spans="1:35" x14ac:dyDescent="0.2">
      <c r="A13" t="s">
        <v>534</v>
      </c>
      <c r="B13" t="s">
        <v>33</v>
      </c>
      <c r="C13" t="s">
        <v>524</v>
      </c>
      <c r="D13">
        <v>27</v>
      </c>
      <c r="E13">
        <v>15</v>
      </c>
      <c r="F13">
        <v>8</v>
      </c>
      <c r="G13">
        <v>88</v>
      </c>
      <c r="H13">
        <v>59</v>
      </c>
      <c r="I13">
        <v>635</v>
      </c>
      <c r="J13">
        <v>5</v>
      </c>
      <c r="K13">
        <v>1</v>
      </c>
      <c r="L13">
        <v>150.5</v>
      </c>
      <c r="N13">
        <f>_xlfn.XLOOKUP($A13,'TE Proj'!A:A,'TE Proj'!H:H,0,0)</f>
        <v>136.9</v>
      </c>
      <c r="O13" s="9">
        <f>L13-N13</f>
        <v>13.599999999999994</v>
      </c>
      <c r="U13" s="24">
        <v>2</v>
      </c>
      <c r="V13" s="25">
        <f t="shared" ref="V13:V16" si="1">SMALL($O$2:$O$300, U13)</f>
        <v>-75.3</v>
      </c>
      <c r="W13" s="24" t="str" cm="1">
        <f t="array" ref="W13">INDEX($A$2:$A$300, MATCH(1, ($O$2:$O$300=SMALL($O$1:$O$299, U13)) * (COUNTIF(W$11:W12, $A$2:$A$300)=0), 0))</f>
        <v>Irv Smith Jr.</v>
      </c>
      <c r="X13" s="24"/>
      <c r="Y13" s="24">
        <v>2</v>
      </c>
      <c r="Z13" s="26" cm="1">
        <f t="array" ref="Z13">SMALL(_xlfn._xlws.FILTER($O$2:$O$300,$E$2:$E$300&gt;=$AC$3),Y13)</f>
        <v>-36.399999999999991</v>
      </c>
      <c r="AA13" s="31" t="str" cm="1">
        <f t="array" ref="AA13">INDEX(_xlfn._xlws.FILTER($A$2:$A$300,$E$2:$E$300&gt;=$AC$3), MATCH(1, (_xlfn._xlws.FILTER($O$2:$O$300,$E$2:$E$300&gt;=$AC$3)=SMALL(_xlfn._xlws.FILTER($O$2:$O$300,$E$2:$E$300&gt;=$AC$3), Y13)) * (COUNTIF(AA$11:AA12, _xlfn._xlws.FILTER($A$2:$A$300,$E$2:$E$300&gt;=$AC$3))=0), 0))</f>
        <v>Noah Fant</v>
      </c>
      <c r="AB13" s="24"/>
      <c r="AC13" s="24"/>
      <c r="AI13" s="2"/>
    </row>
    <row r="14" spans="1:35" x14ac:dyDescent="0.2">
      <c r="A14" t="s">
        <v>549</v>
      </c>
      <c r="B14" t="s">
        <v>78</v>
      </c>
      <c r="C14" t="s">
        <v>524</v>
      </c>
      <c r="D14">
        <v>24</v>
      </c>
      <c r="E14">
        <v>17</v>
      </c>
      <c r="F14">
        <v>11</v>
      </c>
      <c r="G14">
        <v>77</v>
      </c>
      <c r="H14">
        <v>54</v>
      </c>
      <c r="I14">
        <v>528</v>
      </c>
      <c r="J14">
        <v>1</v>
      </c>
      <c r="K14">
        <v>0</v>
      </c>
      <c r="L14">
        <v>113.4</v>
      </c>
      <c r="N14">
        <f>_xlfn.XLOOKUP($A14,'TE Proj'!A:A,'TE Proj'!H:H,0,0)</f>
        <v>128.6</v>
      </c>
      <c r="O14" s="9">
        <f>L14-N14</f>
        <v>-15.199999999999989</v>
      </c>
      <c r="U14" s="24">
        <v>3</v>
      </c>
      <c r="V14" s="25">
        <f t="shared" si="1"/>
        <v>-71.8</v>
      </c>
      <c r="W14" s="24" t="str" cm="1">
        <f t="array" ref="W14">INDEX($A$2:$A$300, MATCH(1, ($O$2:$O$300=SMALL($O$1:$O$299, U14)) * (COUNTIF(W$11:W13, $A$2:$A$300)=0), 0))</f>
        <v>Pat Freiermuth</v>
      </c>
      <c r="X14" s="24"/>
      <c r="Y14" s="24">
        <v>3</v>
      </c>
      <c r="Z14" s="26" cm="1">
        <f t="array" ref="Z14">SMALL(_xlfn._xlws.FILTER($O$2:$O$300,$E$2:$E$300&gt;=$AC$3),Y14)</f>
        <v>-32.299999999999997</v>
      </c>
      <c r="AA14" s="31" t="str" cm="1">
        <f t="array" ref="AA14">INDEX(_xlfn._xlws.FILTER($A$2:$A$300,$E$2:$E$300&gt;=$AC$3), MATCH(1, (_xlfn._xlws.FILTER($O$2:$O$300,$E$2:$E$300&gt;=$AC$3)=SMALL(_xlfn._xlws.FILTER($O$2:$O$300,$E$2:$E$300&gt;=$AC$3), Y14)) * (COUNTIF(AA$11:AA13, _xlfn._xlws.FILTER($A$2:$A$300,$E$2:$E$300&gt;=$AC$3))=0), 0))</f>
        <v>Brenton Strange</v>
      </c>
      <c r="AB14" s="24"/>
      <c r="AC14" s="24"/>
      <c r="AI14" s="2"/>
    </row>
    <row r="15" spans="1:35" x14ac:dyDescent="0.2">
      <c r="A15" t="s">
        <v>616</v>
      </c>
      <c r="B15" t="s">
        <v>43</v>
      </c>
      <c r="C15" t="s">
        <v>524</v>
      </c>
      <c r="D15">
        <v>23</v>
      </c>
      <c r="E15">
        <v>2</v>
      </c>
      <c r="F15">
        <v>1</v>
      </c>
      <c r="G15">
        <v>4</v>
      </c>
      <c r="H15">
        <v>3</v>
      </c>
      <c r="I15">
        <v>25</v>
      </c>
      <c r="J15">
        <v>0</v>
      </c>
      <c r="K15">
        <v>0</v>
      </c>
      <c r="L15">
        <v>5.5</v>
      </c>
      <c r="N15">
        <f>_xlfn.XLOOKUP($A15,'TE Proj'!A:A,'TE Proj'!H:H,0,0)</f>
        <v>125.5</v>
      </c>
      <c r="O15" s="9">
        <f>L15-N15</f>
        <v>-120</v>
      </c>
      <c r="U15" s="24">
        <v>4</v>
      </c>
      <c r="V15" s="25">
        <f t="shared" si="1"/>
        <v>-68.900000000000006</v>
      </c>
      <c r="W15" s="24" t="str" cm="1">
        <f t="array" ref="W15">INDEX($A$2:$A$300, MATCH(1, ($O$2:$O$300=SMALL($O$1:$O$299, U15)) * (COUNTIF(W$11:W14, $A$2:$A$300)=0), 0))</f>
        <v>Mark Andrews</v>
      </c>
      <c r="X15" s="24"/>
      <c r="Y15" s="24">
        <v>4</v>
      </c>
      <c r="Z15" s="26" cm="1">
        <f t="array" ref="Z15">SMALL(_xlfn._xlws.FILTER($O$2:$O$300,$E$2:$E$300&gt;=$AC$3),Y15)</f>
        <v>-31.400000000000006</v>
      </c>
      <c r="AA15" s="31" t="str" cm="1">
        <f t="array" ref="AA15">INDEX(_xlfn._xlws.FILTER($A$2:$A$300,$E$2:$E$300&gt;=$AC$3), MATCH(1, (_xlfn._xlws.FILTER($O$2:$O$300,$E$2:$E$300&gt;=$AC$3)=SMALL(_xlfn._xlws.FILTER($O$2:$O$300,$E$2:$E$300&gt;=$AC$3), Y15)) * (COUNTIF(AA$11:AA14, _xlfn._xlws.FILTER($A$2:$A$300,$E$2:$E$300&gt;=$AC$3))=0), 0))</f>
        <v>Tyler Higbee</v>
      </c>
      <c r="AB15" s="24"/>
      <c r="AC15" s="24"/>
      <c r="AI15" s="2"/>
    </row>
    <row r="16" spans="1:35" x14ac:dyDescent="0.2">
      <c r="A16" t="s">
        <v>548</v>
      </c>
      <c r="B16" t="s">
        <v>49</v>
      </c>
      <c r="C16" t="s">
        <v>524</v>
      </c>
      <c r="D16">
        <v>29</v>
      </c>
      <c r="E16">
        <v>15</v>
      </c>
      <c r="F16">
        <v>12</v>
      </c>
      <c r="G16">
        <v>70</v>
      </c>
      <c r="H16">
        <v>51</v>
      </c>
      <c r="I16">
        <v>411</v>
      </c>
      <c r="J16">
        <v>3</v>
      </c>
      <c r="K16">
        <v>0</v>
      </c>
      <c r="L16">
        <v>111.1</v>
      </c>
      <c r="N16">
        <f>_xlfn.XLOOKUP($A16,'TE Proj'!A:A,'TE Proj'!H:H,0,0)</f>
        <v>124.9</v>
      </c>
      <c r="O16" s="9">
        <f>L16-N16</f>
        <v>-13.800000000000011</v>
      </c>
      <c r="U16" s="24">
        <v>5</v>
      </c>
      <c r="V16" s="25">
        <f t="shared" si="1"/>
        <v>-66.3</v>
      </c>
      <c r="W16" s="24" t="str" cm="1">
        <f t="array" ref="W16">INDEX($A$2:$A$300, MATCH(1, ($O$2:$O$300=SMALL($O$1:$O$299, U16)) * (COUNTIF(W$11:W15, $A$2:$A$300)=0), 0))</f>
        <v>Darren Waller</v>
      </c>
      <c r="X16" s="24"/>
      <c r="Y16" s="24">
        <v>5</v>
      </c>
      <c r="Z16" s="26" cm="1">
        <f t="array" ref="Z16">SMALL(_xlfn._xlws.FILTER($O$2:$O$300,$E$2:$E$300&gt;=$AC$3),Y16)</f>
        <v>-28.799999999999997</v>
      </c>
      <c r="AA16" s="31" t="str" cm="1">
        <f t="array" ref="AA16">INDEX(_xlfn._xlws.FILTER($A$2:$A$300,$E$2:$E$300&gt;=$AC$3), MATCH(1, (_xlfn._xlws.FILTER($O$2:$O$300,$E$2:$E$300&gt;=$AC$3)=SMALL(_xlfn._xlws.FILTER($O$2:$O$300,$E$2:$E$300&gt;=$AC$3), Y16)) * (COUNTIF(AA$11:AA15, _xlfn._xlws.FILTER($A$2:$A$300,$E$2:$E$300&gt;=$AC$3))=0), 0))</f>
        <v>Mike Gesicki</v>
      </c>
      <c r="AB16" s="24"/>
      <c r="AC16" s="24"/>
      <c r="AI16" s="2"/>
    </row>
    <row r="17" spans="1:35" x14ac:dyDescent="0.2">
      <c r="A17" t="s">
        <v>531</v>
      </c>
      <c r="B17" t="s">
        <v>51</v>
      </c>
      <c r="C17" t="s">
        <v>524</v>
      </c>
      <c r="D17">
        <v>24</v>
      </c>
      <c r="E17">
        <v>17</v>
      </c>
      <c r="F17">
        <v>17</v>
      </c>
      <c r="G17">
        <v>90</v>
      </c>
      <c r="H17">
        <v>73</v>
      </c>
      <c r="I17">
        <v>719</v>
      </c>
      <c r="J17">
        <v>6</v>
      </c>
      <c r="K17">
        <v>0</v>
      </c>
      <c r="L17">
        <v>181.1</v>
      </c>
      <c r="N17">
        <f>_xlfn.XLOOKUP($A17,'TE Proj'!A:A,'TE Proj'!H:H,0,0)</f>
        <v>124.6</v>
      </c>
      <c r="O17" s="9">
        <f>L17-N17</f>
        <v>56.5</v>
      </c>
      <c r="AI17" s="2"/>
    </row>
    <row r="18" spans="1:35" x14ac:dyDescent="0.2">
      <c r="A18" t="s">
        <v>539</v>
      </c>
      <c r="B18" t="s">
        <v>17</v>
      </c>
      <c r="C18" t="s">
        <v>524</v>
      </c>
      <c r="D18">
        <v>24</v>
      </c>
      <c r="E18">
        <v>16</v>
      </c>
      <c r="F18">
        <v>11</v>
      </c>
      <c r="G18">
        <v>91</v>
      </c>
      <c r="H18">
        <v>73</v>
      </c>
      <c r="I18">
        <v>673</v>
      </c>
      <c r="J18">
        <v>2</v>
      </c>
      <c r="K18">
        <v>1</v>
      </c>
      <c r="L18">
        <v>150.30000000000001</v>
      </c>
      <c r="N18">
        <f>_xlfn.XLOOKUP($A18,'TE Proj'!A:A,'TE Proj'!H:H,0,0)</f>
        <v>120.1</v>
      </c>
      <c r="O18" s="9">
        <f>L18-N18</f>
        <v>30.200000000000017</v>
      </c>
      <c r="AI18" s="2"/>
    </row>
    <row r="19" spans="1:35" x14ac:dyDescent="0.2">
      <c r="A19" t="s">
        <v>546</v>
      </c>
      <c r="B19" t="s">
        <v>47</v>
      </c>
      <c r="C19" t="s">
        <v>524</v>
      </c>
      <c r="D19">
        <v>27</v>
      </c>
      <c r="E19">
        <v>13</v>
      </c>
      <c r="F19">
        <v>11</v>
      </c>
      <c r="G19">
        <v>59</v>
      </c>
      <c r="H19">
        <v>37</v>
      </c>
      <c r="I19">
        <v>368</v>
      </c>
      <c r="J19">
        <v>4</v>
      </c>
      <c r="K19">
        <v>0</v>
      </c>
      <c r="L19">
        <v>97.8</v>
      </c>
      <c r="N19">
        <f>_xlfn.XLOOKUP($A19,'TE Proj'!A:A,'TE Proj'!H:H,0,0)</f>
        <v>115.7</v>
      </c>
      <c r="O19" s="9">
        <f>L19-N19</f>
        <v>-17.900000000000006</v>
      </c>
      <c r="AI19" s="2"/>
    </row>
    <row r="20" spans="1:35" x14ac:dyDescent="0.2">
      <c r="A20" t="s">
        <v>523</v>
      </c>
      <c r="B20" t="s">
        <v>30</v>
      </c>
      <c r="C20" t="s">
        <v>524</v>
      </c>
      <c r="D20">
        <v>22</v>
      </c>
      <c r="E20">
        <v>17</v>
      </c>
      <c r="F20">
        <v>14</v>
      </c>
      <c r="G20">
        <v>120</v>
      </c>
      <c r="H20">
        <v>86</v>
      </c>
      <c r="I20">
        <v>889</v>
      </c>
      <c r="J20">
        <v>10</v>
      </c>
      <c r="K20">
        <v>0</v>
      </c>
      <c r="L20">
        <v>239.3</v>
      </c>
      <c r="N20">
        <f>_xlfn.XLOOKUP($A20,'TE Proj'!A:A,'TE Proj'!H:H,0,0)</f>
        <v>113.7</v>
      </c>
      <c r="O20" s="9">
        <f>L20-N20</f>
        <v>125.60000000000001</v>
      </c>
      <c r="AI20" s="2"/>
    </row>
    <row r="21" spans="1:35" x14ac:dyDescent="0.2">
      <c r="A21" t="s">
        <v>555</v>
      </c>
      <c r="B21" t="s">
        <v>53</v>
      </c>
      <c r="C21" t="s">
        <v>524</v>
      </c>
      <c r="D21">
        <v>26</v>
      </c>
      <c r="E21">
        <v>17</v>
      </c>
      <c r="F21">
        <v>17</v>
      </c>
      <c r="G21">
        <v>43</v>
      </c>
      <c r="H21">
        <v>32</v>
      </c>
      <c r="I21">
        <v>414</v>
      </c>
      <c r="J21">
        <v>0</v>
      </c>
      <c r="K21">
        <v>0</v>
      </c>
      <c r="L21">
        <v>73.400000000000006</v>
      </c>
      <c r="N21">
        <f>_xlfn.XLOOKUP($A21,'TE Proj'!A:A,'TE Proj'!H:H,0,0)</f>
        <v>109.8</v>
      </c>
      <c r="O21" s="9">
        <f>L21-N21</f>
        <v>-36.399999999999991</v>
      </c>
      <c r="AI21" s="2"/>
    </row>
    <row r="22" spans="1:35" x14ac:dyDescent="0.2">
      <c r="A22" t="s">
        <v>537</v>
      </c>
      <c r="B22" t="s">
        <v>76</v>
      </c>
      <c r="C22" t="s">
        <v>524</v>
      </c>
      <c r="D22">
        <v>29</v>
      </c>
      <c r="E22">
        <v>14</v>
      </c>
      <c r="F22">
        <v>10</v>
      </c>
      <c r="G22">
        <v>61</v>
      </c>
      <c r="H22">
        <v>42</v>
      </c>
      <c r="I22">
        <v>419</v>
      </c>
      <c r="J22">
        <v>6</v>
      </c>
      <c r="K22">
        <v>0</v>
      </c>
      <c r="L22">
        <v>119.9</v>
      </c>
      <c r="N22">
        <f>_xlfn.XLOOKUP($A22,'TE Proj'!A:A,'TE Proj'!H:H,0,0)</f>
        <v>109.3</v>
      </c>
      <c r="O22" s="9">
        <f>L22-N22</f>
        <v>10.600000000000009</v>
      </c>
      <c r="AI22" s="2"/>
    </row>
    <row r="23" spans="1:35" x14ac:dyDescent="0.2">
      <c r="A23" t="s">
        <v>588</v>
      </c>
      <c r="B23" t="s">
        <v>65</v>
      </c>
      <c r="C23" t="s">
        <v>524</v>
      </c>
      <c r="D23">
        <v>25</v>
      </c>
      <c r="E23">
        <v>12</v>
      </c>
      <c r="F23">
        <v>6</v>
      </c>
      <c r="G23">
        <v>26</v>
      </c>
      <c r="H23">
        <v>18</v>
      </c>
      <c r="I23">
        <v>115</v>
      </c>
      <c r="J23">
        <v>1</v>
      </c>
      <c r="K23">
        <v>1</v>
      </c>
      <c r="L23">
        <v>33.5</v>
      </c>
      <c r="N23">
        <f>_xlfn.XLOOKUP($A23,'TE Proj'!A:A,'TE Proj'!H:H,0,0)</f>
        <v>108.8</v>
      </c>
      <c r="O23" s="9">
        <f>L23-N23</f>
        <v>-75.3</v>
      </c>
      <c r="AI23" s="2"/>
    </row>
    <row r="24" spans="1:35" x14ac:dyDescent="0.2">
      <c r="A24" t="s">
        <v>575</v>
      </c>
      <c r="B24" t="s">
        <v>61</v>
      </c>
      <c r="C24" t="s">
        <v>524</v>
      </c>
      <c r="D24">
        <v>30</v>
      </c>
      <c r="E24">
        <v>9</v>
      </c>
      <c r="F24">
        <v>8</v>
      </c>
      <c r="G24">
        <v>32</v>
      </c>
      <c r="H24">
        <v>18</v>
      </c>
      <c r="I24">
        <v>184</v>
      </c>
      <c r="J24">
        <v>1</v>
      </c>
      <c r="K24">
        <v>0</v>
      </c>
      <c r="L24">
        <v>42.4</v>
      </c>
      <c r="N24">
        <f>_xlfn.XLOOKUP($A24,'TE Proj'!A:A,'TE Proj'!H:H,0,0)</f>
        <v>106.1</v>
      </c>
      <c r="O24" s="9">
        <f>L24-N24</f>
        <v>-63.699999999999996</v>
      </c>
      <c r="AI24" s="2"/>
    </row>
    <row r="25" spans="1:35" x14ac:dyDescent="0.2">
      <c r="A25" t="s">
        <v>543</v>
      </c>
      <c r="B25" t="s">
        <v>35</v>
      </c>
      <c r="C25" t="s">
        <v>524</v>
      </c>
      <c r="D25">
        <v>24</v>
      </c>
      <c r="E25">
        <v>17</v>
      </c>
      <c r="F25">
        <v>17</v>
      </c>
      <c r="G25">
        <v>67</v>
      </c>
      <c r="H25">
        <v>47</v>
      </c>
      <c r="I25">
        <v>455</v>
      </c>
      <c r="J25">
        <v>4</v>
      </c>
      <c r="K25">
        <v>1</v>
      </c>
      <c r="L25">
        <v>116.5</v>
      </c>
      <c r="N25">
        <f>_xlfn.XLOOKUP($A25,'TE Proj'!A:A,'TE Proj'!H:H,0,0)</f>
        <v>105.1</v>
      </c>
      <c r="O25" s="9">
        <f>L25-N25</f>
        <v>11.400000000000006</v>
      </c>
      <c r="AI25" s="2"/>
    </row>
    <row r="26" spans="1:35" x14ac:dyDescent="0.2">
      <c r="A26" t="s">
        <v>544</v>
      </c>
      <c r="B26" t="s">
        <v>72</v>
      </c>
      <c r="C26" t="s">
        <v>524</v>
      </c>
      <c r="D26">
        <v>28</v>
      </c>
      <c r="E26">
        <v>17</v>
      </c>
      <c r="F26">
        <v>12</v>
      </c>
      <c r="G26">
        <v>87</v>
      </c>
      <c r="H26">
        <v>61</v>
      </c>
      <c r="I26">
        <v>621</v>
      </c>
      <c r="J26">
        <v>0</v>
      </c>
      <c r="K26">
        <v>0</v>
      </c>
      <c r="L26">
        <v>123.1</v>
      </c>
      <c r="N26">
        <f>_xlfn.XLOOKUP($A26,'TE Proj'!A:A,'TE Proj'!H:H,0,0)</f>
        <v>104.9</v>
      </c>
      <c r="O26" s="9">
        <f>L26-N26</f>
        <v>18.199999999999989</v>
      </c>
      <c r="AI26" s="2"/>
    </row>
    <row r="27" spans="1:35" x14ac:dyDescent="0.2">
      <c r="A27" t="s">
        <v>573</v>
      </c>
      <c r="B27" t="s">
        <v>67</v>
      </c>
      <c r="C27" t="s">
        <v>524</v>
      </c>
      <c r="D27">
        <v>33</v>
      </c>
      <c r="E27">
        <v>7</v>
      </c>
      <c r="F27">
        <v>7</v>
      </c>
      <c r="G27">
        <v>43</v>
      </c>
      <c r="H27">
        <v>27</v>
      </c>
      <c r="I27">
        <v>187</v>
      </c>
      <c r="J27">
        <v>1</v>
      </c>
      <c r="K27">
        <v>0</v>
      </c>
      <c r="L27">
        <v>51.7</v>
      </c>
      <c r="N27">
        <f>_xlfn.XLOOKUP($A27,'TE Proj'!A:A,'TE Proj'!H:H,0,0)</f>
        <v>99.2</v>
      </c>
      <c r="O27" s="9">
        <f>L27-N27</f>
        <v>-47.5</v>
      </c>
      <c r="AI27" s="2"/>
    </row>
    <row r="28" spans="1:35" x14ac:dyDescent="0.2">
      <c r="A28" t="s">
        <v>565</v>
      </c>
      <c r="B28" t="s">
        <v>17</v>
      </c>
      <c r="C28" t="s">
        <v>524</v>
      </c>
      <c r="D28">
        <v>27</v>
      </c>
      <c r="E28">
        <v>12</v>
      </c>
      <c r="F28">
        <v>11</v>
      </c>
      <c r="G28">
        <v>36</v>
      </c>
      <c r="H28">
        <v>22</v>
      </c>
      <c r="I28">
        <v>186</v>
      </c>
      <c r="J28">
        <v>2</v>
      </c>
      <c r="K28">
        <v>0</v>
      </c>
      <c r="L28">
        <v>54.6</v>
      </c>
      <c r="N28">
        <f>_xlfn.XLOOKUP($A28,'TE Proj'!A:A,'TE Proj'!H:H,0,0)</f>
        <v>98.9</v>
      </c>
      <c r="O28" s="9">
        <f>L28-N28</f>
        <v>-44.300000000000004</v>
      </c>
      <c r="AI28" s="2"/>
    </row>
    <row r="29" spans="1:35" x14ac:dyDescent="0.2">
      <c r="A29" t="s">
        <v>532</v>
      </c>
      <c r="B29" t="s">
        <v>22</v>
      </c>
      <c r="C29" t="s">
        <v>524</v>
      </c>
      <c r="D29">
        <v>24</v>
      </c>
      <c r="E29">
        <v>17</v>
      </c>
      <c r="F29">
        <v>16</v>
      </c>
      <c r="G29">
        <v>102</v>
      </c>
      <c r="H29">
        <v>71</v>
      </c>
      <c r="I29">
        <v>761</v>
      </c>
      <c r="J29">
        <v>5</v>
      </c>
      <c r="K29">
        <v>0</v>
      </c>
      <c r="L29">
        <v>177.1</v>
      </c>
      <c r="N29">
        <f>_xlfn.XLOOKUP($A29,'TE Proj'!A:A,'TE Proj'!H:H,0,0)</f>
        <v>97.1</v>
      </c>
      <c r="O29" s="9">
        <f>L29-N29</f>
        <v>80</v>
      </c>
      <c r="AI29" s="2"/>
    </row>
    <row r="30" spans="1:35" x14ac:dyDescent="0.2">
      <c r="A30" t="s">
        <v>541</v>
      </c>
      <c r="B30" t="s">
        <v>41</v>
      </c>
      <c r="C30" t="s">
        <v>524</v>
      </c>
      <c r="D30">
        <v>32</v>
      </c>
      <c r="E30">
        <v>16</v>
      </c>
      <c r="F30">
        <v>15</v>
      </c>
      <c r="G30">
        <v>78</v>
      </c>
      <c r="H30">
        <v>55</v>
      </c>
      <c r="I30">
        <v>496</v>
      </c>
      <c r="J30">
        <v>4</v>
      </c>
      <c r="K30">
        <v>2</v>
      </c>
      <c r="L30">
        <v>126.8</v>
      </c>
      <c r="N30">
        <f>_xlfn.XLOOKUP($A30,'TE Proj'!A:A,'TE Proj'!H:H,0,0)</f>
        <v>94.7</v>
      </c>
      <c r="O30" s="9">
        <f>L30-N30</f>
        <v>32.099999999999994</v>
      </c>
      <c r="AI30" s="2"/>
    </row>
    <row r="31" spans="1:35" x14ac:dyDescent="0.2">
      <c r="A31" t="s">
        <v>563</v>
      </c>
      <c r="B31" t="s">
        <v>76</v>
      </c>
      <c r="C31" t="s">
        <v>524</v>
      </c>
      <c r="D31">
        <v>28</v>
      </c>
      <c r="E31">
        <v>17</v>
      </c>
      <c r="F31">
        <v>10</v>
      </c>
      <c r="G31">
        <v>45</v>
      </c>
      <c r="H31">
        <v>29</v>
      </c>
      <c r="I31">
        <v>244</v>
      </c>
      <c r="J31">
        <v>2</v>
      </c>
      <c r="K31">
        <v>0</v>
      </c>
      <c r="L31">
        <v>65.400000000000006</v>
      </c>
      <c r="N31">
        <f>_xlfn.XLOOKUP($A31,'TE Proj'!A:A,'TE Proj'!H:H,0,0)</f>
        <v>94.2</v>
      </c>
      <c r="O31" s="9">
        <f>L31-N31</f>
        <v>-28.799999999999997</v>
      </c>
      <c r="AI31" s="2"/>
    </row>
    <row r="32" spans="1:35" x14ac:dyDescent="0.2">
      <c r="A32" t="s">
        <v>557</v>
      </c>
      <c r="B32" t="s">
        <v>26</v>
      </c>
      <c r="C32" t="s">
        <v>524</v>
      </c>
      <c r="D32">
        <v>23</v>
      </c>
      <c r="E32">
        <v>11</v>
      </c>
      <c r="F32">
        <v>9</v>
      </c>
      <c r="G32">
        <v>46</v>
      </c>
      <c r="H32">
        <v>34</v>
      </c>
      <c r="I32">
        <v>352</v>
      </c>
      <c r="J32">
        <v>1</v>
      </c>
      <c r="K32">
        <v>0</v>
      </c>
      <c r="L32">
        <v>75.2</v>
      </c>
      <c r="N32">
        <f>_xlfn.XLOOKUP($A32,'TE Proj'!A:A,'TE Proj'!H:H,0,0)</f>
        <v>91.8</v>
      </c>
      <c r="O32" s="9">
        <f>L32-N32</f>
        <v>-16.599999999999994</v>
      </c>
      <c r="AI32" s="2"/>
    </row>
    <row r="33" spans="1:35" x14ac:dyDescent="0.2">
      <c r="A33" t="s">
        <v>552</v>
      </c>
      <c r="B33" t="s">
        <v>70</v>
      </c>
      <c r="C33" t="s">
        <v>524</v>
      </c>
      <c r="D33">
        <v>22</v>
      </c>
      <c r="E33">
        <v>14</v>
      </c>
      <c r="F33">
        <v>12</v>
      </c>
      <c r="G33">
        <v>40</v>
      </c>
      <c r="H33">
        <v>27</v>
      </c>
      <c r="I33">
        <v>304</v>
      </c>
      <c r="J33">
        <v>2</v>
      </c>
      <c r="K33">
        <v>0</v>
      </c>
      <c r="L33">
        <v>71.400000000000006</v>
      </c>
      <c r="N33">
        <f>_xlfn.XLOOKUP($A33,'TE Proj'!A:A,'TE Proj'!H:H,0,0)</f>
        <v>87.9</v>
      </c>
      <c r="O33" s="9">
        <f>L33-N33</f>
        <v>-16.5</v>
      </c>
      <c r="AI33" s="2"/>
    </row>
    <row r="34" spans="1:35" x14ac:dyDescent="0.2">
      <c r="A34" t="s">
        <v>533</v>
      </c>
      <c r="B34" t="s">
        <v>67</v>
      </c>
      <c r="C34" t="s">
        <v>524</v>
      </c>
      <c r="D34">
        <v>24</v>
      </c>
      <c r="E34">
        <v>17</v>
      </c>
      <c r="F34">
        <v>12</v>
      </c>
      <c r="G34">
        <v>106</v>
      </c>
      <c r="H34">
        <v>81</v>
      </c>
      <c r="I34">
        <v>825</v>
      </c>
      <c r="J34">
        <v>3</v>
      </c>
      <c r="K34">
        <v>0</v>
      </c>
      <c r="L34">
        <v>181.5</v>
      </c>
      <c r="N34">
        <f>_xlfn.XLOOKUP($A34,'TE Proj'!A:A,'TE Proj'!H:H,0,0)</f>
        <v>85.3</v>
      </c>
      <c r="O34" s="9">
        <f>L34-N34</f>
        <v>96.2</v>
      </c>
      <c r="AI34" s="2"/>
    </row>
    <row r="35" spans="1:35" x14ac:dyDescent="0.2">
      <c r="A35" t="s">
        <v>577</v>
      </c>
      <c r="B35" t="s">
        <v>70</v>
      </c>
      <c r="C35" t="s">
        <v>524</v>
      </c>
      <c r="D35">
        <v>29</v>
      </c>
      <c r="E35">
        <v>17</v>
      </c>
      <c r="F35">
        <v>9</v>
      </c>
      <c r="G35">
        <v>31</v>
      </c>
      <c r="H35">
        <v>25</v>
      </c>
      <c r="I35">
        <v>234</v>
      </c>
      <c r="J35">
        <v>0</v>
      </c>
      <c r="K35">
        <v>0</v>
      </c>
      <c r="L35">
        <v>48.4</v>
      </c>
      <c r="N35">
        <f>_xlfn.XLOOKUP($A35,'TE Proj'!A:A,'TE Proj'!H:H,0,0)</f>
        <v>73</v>
      </c>
      <c r="O35" s="9">
        <f>L35-N35</f>
        <v>-24.6</v>
      </c>
      <c r="AI35" s="2"/>
    </row>
    <row r="36" spans="1:35" x14ac:dyDescent="0.2">
      <c r="A36" t="s">
        <v>530</v>
      </c>
      <c r="B36" t="s">
        <v>47</v>
      </c>
      <c r="C36" t="s">
        <v>524</v>
      </c>
      <c r="D36">
        <v>33</v>
      </c>
      <c r="E36">
        <v>16</v>
      </c>
      <c r="F36">
        <v>7</v>
      </c>
      <c r="G36">
        <v>40</v>
      </c>
      <c r="H36">
        <v>33</v>
      </c>
      <c r="I36">
        <v>291</v>
      </c>
      <c r="J36">
        <v>2</v>
      </c>
      <c r="K36">
        <v>1</v>
      </c>
      <c r="L36">
        <v>143.5</v>
      </c>
      <c r="N36">
        <f>_xlfn.XLOOKUP($A36,'TE Proj'!A:A,'TE Proj'!H:H,0,0)</f>
        <v>69.599999999999994</v>
      </c>
      <c r="O36" s="9">
        <f>L36-N36</f>
        <v>73.900000000000006</v>
      </c>
      <c r="AI36" s="2"/>
    </row>
    <row r="37" spans="1:35" x14ac:dyDescent="0.2">
      <c r="A37" t="s">
        <v>542</v>
      </c>
      <c r="B37" t="s">
        <v>24</v>
      </c>
      <c r="C37" t="s">
        <v>524</v>
      </c>
      <c r="D37">
        <v>23</v>
      </c>
      <c r="E37">
        <v>17</v>
      </c>
      <c r="F37">
        <v>8</v>
      </c>
      <c r="G37">
        <v>40</v>
      </c>
      <c r="H37">
        <v>30</v>
      </c>
      <c r="I37">
        <v>411</v>
      </c>
      <c r="J37">
        <v>5</v>
      </c>
      <c r="K37">
        <v>0</v>
      </c>
      <c r="L37">
        <v>101.1</v>
      </c>
      <c r="N37">
        <f>_xlfn.XLOOKUP($A37,'TE Proj'!A:A,'TE Proj'!H:H,0,0)</f>
        <v>65.900000000000006</v>
      </c>
      <c r="O37" s="9">
        <f>L37-N37</f>
        <v>35.199999999999989</v>
      </c>
      <c r="AI37" s="2"/>
    </row>
    <row r="38" spans="1:35" x14ac:dyDescent="0.2">
      <c r="A38" t="s">
        <v>560</v>
      </c>
      <c r="B38" t="s">
        <v>37</v>
      </c>
      <c r="C38" t="s">
        <v>524</v>
      </c>
      <c r="D38">
        <v>28</v>
      </c>
      <c r="E38">
        <v>16</v>
      </c>
      <c r="F38">
        <v>14</v>
      </c>
      <c r="G38">
        <v>43</v>
      </c>
      <c r="H38">
        <v>35</v>
      </c>
      <c r="I38">
        <v>366</v>
      </c>
      <c r="J38">
        <v>0</v>
      </c>
      <c r="K38">
        <v>0</v>
      </c>
      <c r="L38">
        <v>71.599999999999994</v>
      </c>
      <c r="N38">
        <f>_xlfn.XLOOKUP($A38,'TE Proj'!A:A,'TE Proj'!H:H,0,0)</f>
        <v>58.9</v>
      </c>
      <c r="O38" s="9">
        <f>L38-N38</f>
        <v>12.699999999999996</v>
      </c>
      <c r="AI38" s="2"/>
    </row>
    <row r="39" spans="1:35" x14ac:dyDescent="0.2">
      <c r="A39" t="s">
        <v>554</v>
      </c>
      <c r="B39" t="s">
        <v>31</v>
      </c>
      <c r="C39" t="s">
        <v>524</v>
      </c>
      <c r="D39">
        <v>24</v>
      </c>
      <c r="E39">
        <v>17</v>
      </c>
      <c r="F39">
        <v>10</v>
      </c>
      <c r="G39">
        <v>41</v>
      </c>
      <c r="H39">
        <v>28</v>
      </c>
      <c r="I39">
        <v>305</v>
      </c>
      <c r="J39">
        <v>2</v>
      </c>
      <c r="K39">
        <v>0</v>
      </c>
      <c r="L39">
        <v>70.599999999999994</v>
      </c>
      <c r="N39">
        <f>_xlfn.XLOOKUP($A39,'TE Proj'!A:A,'TE Proj'!H:H,0,0)</f>
        <v>53.1</v>
      </c>
      <c r="O39" s="9">
        <f>L39-N39</f>
        <v>17.499999999999993</v>
      </c>
      <c r="AI39" s="2"/>
    </row>
    <row r="40" spans="1:35" x14ac:dyDescent="0.2">
      <c r="A40" t="s">
        <v>553</v>
      </c>
      <c r="B40" t="s">
        <v>57</v>
      </c>
      <c r="C40" t="s">
        <v>524</v>
      </c>
      <c r="D40">
        <v>25</v>
      </c>
      <c r="E40">
        <v>15</v>
      </c>
      <c r="F40">
        <v>7</v>
      </c>
      <c r="G40">
        <v>50</v>
      </c>
      <c r="H40">
        <v>30</v>
      </c>
      <c r="I40">
        <v>368</v>
      </c>
      <c r="J40">
        <v>1</v>
      </c>
      <c r="K40">
        <v>0</v>
      </c>
      <c r="L40">
        <v>73</v>
      </c>
      <c r="N40">
        <f>_xlfn.XLOOKUP($A40,'TE Proj'!A:A,'TE Proj'!H:H,0,0)</f>
        <v>53</v>
      </c>
      <c r="O40" s="9">
        <f>L40-N40</f>
        <v>20</v>
      </c>
      <c r="AI40" s="2"/>
    </row>
    <row r="41" spans="1:35" x14ac:dyDescent="0.2">
      <c r="A41" t="s">
        <v>582</v>
      </c>
      <c r="B41" t="s">
        <v>22</v>
      </c>
      <c r="C41" t="s">
        <v>524</v>
      </c>
      <c r="D41">
        <v>25</v>
      </c>
      <c r="E41">
        <v>17</v>
      </c>
      <c r="F41">
        <v>0</v>
      </c>
      <c r="G41">
        <v>15</v>
      </c>
      <c r="H41">
        <v>8</v>
      </c>
      <c r="I41">
        <v>65</v>
      </c>
      <c r="J41">
        <v>2</v>
      </c>
      <c r="K41">
        <v>0</v>
      </c>
      <c r="L41">
        <v>26.5</v>
      </c>
      <c r="N41">
        <f>_xlfn.XLOOKUP($A41,'TE Proj'!A:A,'TE Proj'!H:H,0,0)</f>
        <v>52.9</v>
      </c>
      <c r="O41" s="9">
        <f>L41-N41</f>
        <v>-26.4</v>
      </c>
      <c r="AI41" s="2"/>
    </row>
    <row r="42" spans="1:35" x14ac:dyDescent="0.2">
      <c r="A42" t="s">
        <v>558</v>
      </c>
      <c r="B42" t="s">
        <v>43</v>
      </c>
      <c r="C42" t="s">
        <v>524</v>
      </c>
      <c r="D42">
        <v>26</v>
      </c>
      <c r="E42">
        <v>17</v>
      </c>
      <c r="F42">
        <v>12</v>
      </c>
      <c r="G42">
        <v>35</v>
      </c>
      <c r="H42">
        <v>22</v>
      </c>
      <c r="I42">
        <v>204</v>
      </c>
      <c r="J42">
        <v>3</v>
      </c>
      <c r="K42">
        <v>0</v>
      </c>
      <c r="L42">
        <v>60.4</v>
      </c>
      <c r="N42">
        <f>_xlfn.XLOOKUP($A42,'TE Proj'!A:A,'TE Proj'!H:H,0,0)</f>
        <v>52.1</v>
      </c>
      <c r="O42" s="9">
        <f>L42-N42</f>
        <v>8.2999999999999972</v>
      </c>
      <c r="AI42" s="2"/>
    </row>
    <row r="43" spans="1:35" x14ac:dyDescent="0.2">
      <c r="A43" t="s">
        <v>576</v>
      </c>
      <c r="B43" t="s">
        <v>53</v>
      </c>
      <c r="C43" t="s">
        <v>524</v>
      </c>
      <c r="D43">
        <v>27</v>
      </c>
      <c r="E43">
        <v>16</v>
      </c>
      <c r="F43">
        <v>14</v>
      </c>
      <c r="G43">
        <v>22</v>
      </c>
      <c r="H43">
        <v>17</v>
      </c>
      <c r="I43">
        <v>172</v>
      </c>
      <c r="J43">
        <v>1</v>
      </c>
      <c r="K43">
        <v>0</v>
      </c>
      <c r="L43">
        <v>40.200000000000003</v>
      </c>
      <c r="N43">
        <f>_xlfn.XLOOKUP($A43,'TE Proj'!A:A,'TE Proj'!H:H,0,0)</f>
        <v>50.5</v>
      </c>
      <c r="O43" s="9">
        <f>L43-N43</f>
        <v>-10.299999999999997</v>
      </c>
      <c r="AI43" s="2"/>
    </row>
    <row r="44" spans="1:35" x14ac:dyDescent="0.2">
      <c r="A44" t="s">
        <v>670</v>
      </c>
      <c r="B44" t="s">
        <v>49</v>
      </c>
      <c r="C44" t="s">
        <v>524</v>
      </c>
      <c r="D44">
        <v>26</v>
      </c>
      <c r="E44">
        <v>14</v>
      </c>
      <c r="F44">
        <v>8</v>
      </c>
      <c r="G44">
        <v>41</v>
      </c>
      <c r="H44">
        <v>27</v>
      </c>
      <c r="I44">
        <v>285</v>
      </c>
      <c r="J44">
        <v>4</v>
      </c>
      <c r="K44">
        <v>0</v>
      </c>
      <c r="L44">
        <v>79.5</v>
      </c>
      <c r="N44">
        <f>_xlfn.XLOOKUP($A44,'TE Proj'!A:A,'TE Proj'!H:H,0,0)</f>
        <v>50.1</v>
      </c>
      <c r="O44" s="9">
        <f>L44-N44</f>
        <v>29.4</v>
      </c>
      <c r="AI44" s="2"/>
    </row>
    <row r="45" spans="1:35" x14ac:dyDescent="0.2">
      <c r="A45" t="s">
        <v>597</v>
      </c>
      <c r="B45" t="s">
        <v>72</v>
      </c>
      <c r="C45" t="s">
        <v>524</v>
      </c>
      <c r="D45">
        <v>30</v>
      </c>
      <c r="E45">
        <v>12</v>
      </c>
      <c r="F45">
        <v>8</v>
      </c>
      <c r="G45">
        <v>12</v>
      </c>
      <c r="H45">
        <v>8</v>
      </c>
      <c r="I45">
        <v>58</v>
      </c>
      <c r="J45">
        <v>1</v>
      </c>
      <c r="K45">
        <v>0</v>
      </c>
      <c r="L45">
        <v>19.8</v>
      </c>
      <c r="N45">
        <f>_xlfn.XLOOKUP($A45,'TE Proj'!A:A,'TE Proj'!H:H,0,0)</f>
        <v>49.7</v>
      </c>
      <c r="O45" s="9">
        <f>L45-N45</f>
        <v>-29.900000000000002</v>
      </c>
      <c r="AI45" s="2"/>
    </row>
    <row r="46" spans="1:35" x14ac:dyDescent="0.2">
      <c r="A46" t="s">
        <v>574</v>
      </c>
      <c r="B46" t="s">
        <v>47</v>
      </c>
      <c r="C46" t="s">
        <v>524</v>
      </c>
      <c r="D46">
        <v>26</v>
      </c>
      <c r="E46">
        <v>15</v>
      </c>
      <c r="F46">
        <v>10</v>
      </c>
      <c r="G46">
        <v>25</v>
      </c>
      <c r="H46">
        <v>21</v>
      </c>
      <c r="I46">
        <v>193</v>
      </c>
      <c r="J46">
        <v>1</v>
      </c>
      <c r="K46">
        <v>0</v>
      </c>
      <c r="L46">
        <v>46.3</v>
      </c>
      <c r="N46">
        <f>_xlfn.XLOOKUP($A46,'TE Proj'!A:A,'TE Proj'!H:H,0,0)</f>
        <v>47.4</v>
      </c>
      <c r="O46" s="9">
        <f>L46-N46</f>
        <v>-1.1000000000000014</v>
      </c>
      <c r="AI46" s="2"/>
    </row>
    <row r="47" spans="1:35" x14ac:dyDescent="0.2">
      <c r="A47" t="s">
        <v>540</v>
      </c>
      <c r="B47" t="s">
        <v>59</v>
      </c>
      <c r="C47" t="s">
        <v>524</v>
      </c>
      <c r="D47">
        <v>28</v>
      </c>
      <c r="E47">
        <v>17</v>
      </c>
      <c r="F47">
        <v>6</v>
      </c>
      <c r="G47">
        <v>70</v>
      </c>
      <c r="H47">
        <v>50</v>
      </c>
      <c r="I47">
        <v>582</v>
      </c>
      <c r="J47">
        <v>3</v>
      </c>
      <c r="K47">
        <v>1</v>
      </c>
      <c r="L47">
        <v>124.2</v>
      </c>
      <c r="N47">
        <f>_xlfn.XLOOKUP($A47,'TE Proj'!A:A,'TE Proj'!H:H,0,0)</f>
        <v>47.4</v>
      </c>
      <c r="O47" s="9">
        <f>L47-N47</f>
        <v>76.800000000000011</v>
      </c>
      <c r="AI47" s="2"/>
    </row>
    <row r="48" spans="1:35" x14ac:dyDescent="0.2">
      <c r="A48" t="s">
        <v>598</v>
      </c>
      <c r="B48" t="s">
        <v>51</v>
      </c>
      <c r="C48" t="s">
        <v>524</v>
      </c>
      <c r="D48">
        <v>29</v>
      </c>
      <c r="E48">
        <v>17</v>
      </c>
      <c r="F48">
        <v>6</v>
      </c>
      <c r="G48">
        <v>17</v>
      </c>
      <c r="H48">
        <v>11</v>
      </c>
      <c r="I48">
        <v>112</v>
      </c>
      <c r="J48">
        <v>0</v>
      </c>
      <c r="K48">
        <v>0</v>
      </c>
      <c r="L48">
        <v>22.2</v>
      </c>
      <c r="N48">
        <f>_xlfn.XLOOKUP($A48,'TE Proj'!A:A,'TE Proj'!H:H,0,0)</f>
        <v>47.3</v>
      </c>
      <c r="O48" s="9">
        <f>L48-N48</f>
        <v>-25.099999999999998</v>
      </c>
      <c r="AI48" s="2"/>
    </row>
    <row r="49" spans="1:35" x14ac:dyDescent="0.2">
      <c r="A49" t="s">
        <v>593</v>
      </c>
      <c r="B49" t="s">
        <v>30</v>
      </c>
      <c r="C49" t="s">
        <v>524</v>
      </c>
      <c r="D49">
        <v>25</v>
      </c>
      <c r="E49">
        <v>14</v>
      </c>
      <c r="F49">
        <v>4</v>
      </c>
      <c r="G49">
        <v>14</v>
      </c>
      <c r="H49">
        <v>13</v>
      </c>
      <c r="I49">
        <v>91</v>
      </c>
      <c r="J49">
        <v>1</v>
      </c>
      <c r="K49">
        <v>0</v>
      </c>
      <c r="L49">
        <v>28.1</v>
      </c>
      <c r="N49">
        <f>_xlfn.XLOOKUP($A49,'TE Proj'!A:A,'TE Proj'!H:H,0,0)</f>
        <v>46.9</v>
      </c>
      <c r="O49" s="9">
        <f>L49-N49</f>
        <v>-18.799999999999997</v>
      </c>
      <c r="AI49" s="2"/>
    </row>
    <row r="50" spans="1:35" x14ac:dyDescent="0.2">
      <c r="A50" t="s">
        <v>600</v>
      </c>
      <c r="B50" t="s">
        <v>39</v>
      </c>
      <c r="C50" t="s">
        <v>524</v>
      </c>
      <c r="D50">
        <v>23</v>
      </c>
      <c r="E50">
        <v>14</v>
      </c>
      <c r="F50">
        <v>4</v>
      </c>
      <c r="G50">
        <v>9</v>
      </c>
      <c r="H50">
        <v>5</v>
      </c>
      <c r="I50">
        <v>35</v>
      </c>
      <c r="J50">
        <v>1</v>
      </c>
      <c r="K50">
        <v>0</v>
      </c>
      <c r="L50">
        <v>14.5</v>
      </c>
      <c r="N50">
        <f>_xlfn.XLOOKUP($A50,'TE Proj'!A:A,'TE Proj'!H:H,0,0)</f>
        <v>46.8</v>
      </c>
      <c r="O50" s="9">
        <f>L50-N50</f>
        <v>-32.299999999999997</v>
      </c>
      <c r="AI50" s="2"/>
    </row>
    <row r="51" spans="1:35" x14ac:dyDescent="0.2">
      <c r="A51" t="s">
        <v>562</v>
      </c>
      <c r="B51" t="s">
        <v>57</v>
      </c>
      <c r="C51" t="s">
        <v>524</v>
      </c>
      <c r="D51">
        <v>30</v>
      </c>
      <c r="E51">
        <v>17</v>
      </c>
      <c r="F51">
        <v>7</v>
      </c>
      <c r="G51">
        <v>22</v>
      </c>
      <c r="H51">
        <v>13</v>
      </c>
      <c r="I51">
        <v>161</v>
      </c>
      <c r="J51">
        <v>3</v>
      </c>
      <c r="K51">
        <v>0</v>
      </c>
      <c r="L51">
        <v>49.1</v>
      </c>
      <c r="N51">
        <f>_xlfn.XLOOKUP($A51,'TE Proj'!A:A,'TE Proj'!H:H,0,0)</f>
        <v>44.7</v>
      </c>
      <c r="O51" s="9">
        <f>L51-N51</f>
        <v>4.3999999999999986</v>
      </c>
      <c r="AI51" s="2"/>
    </row>
    <row r="52" spans="1:35" x14ac:dyDescent="0.2">
      <c r="A52" t="s">
        <v>662</v>
      </c>
      <c r="B52" t="s">
        <v>35</v>
      </c>
      <c r="C52" t="s">
        <v>524</v>
      </c>
      <c r="D52">
        <v>28</v>
      </c>
      <c r="E52">
        <v>5</v>
      </c>
      <c r="F52">
        <v>0</v>
      </c>
      <c r="G52">
        <v>2</v>
      </c>
      <c r="H52">
        <v>2</v>
      </c>
      <c r="I52">
        <v>-10</v>
      </c>
      <c r="J52">
        <v>0</v>
      </c>
      <c r="K52">
        <v>0</v>
      </c>
      <c r="L52">
        <v>1</v>
      </c>
      <c r="N52">
        <f>_xlfn.XLOOKUP($A52,'TE Proj'!A:A,'TE Proj'!H:H,0,0)</f>
        <v>43.6</v>
      </c>
      <c r="O52" s="9">
        <f>L52-N52</f>
        <v>-42.6</v>
      </c>
      <c r="AI52" s="2"/>
    </row>
    <row r="53" spans="1:35" x14ac:dyDescent="0.2">
      <c r="A53" t="s">
        <v>607</v>
      </c>
      <c r="B53" t="s">
        <v>26</v>
      </c>
      <c r="C53" t="s">
        <v>524</v>
      </c>
      <c r="D53">
        <v>26</v>
      </c>
      <c r="E53">
        <v>15</v>
      </c>
      <c r="F53">
        <v>4</v>
      </c>
      <c r="G53">
        <v>8</v>
      </c>
      <c r="H53">
        <v>8</v>
      </c>
      <c r="I53">
        <v>65</v>
      </c>
      <c r="J53">
        <v>0</v>
      </c>
      <c r="K53">
        <v>0</v>
      </c>
      <c r="L53">
        <v>14.5</v>
      </c>
      <c r="N53">
        <f>_xlfn.XLOOKUP($A53,'TE Proj'!A:A,'TE Proj'!H:H,0,0)</f>
        <v>42.2</v>
      </c>
      <c r="O53" s="9">
        <f>L53-N53</f>
        <v>-27.700000000000003</v>
      </c>
      <c r="AI53" s="2"/>
    </row>
    <row r="54" spans="1:35" x14ac:dyDescent="0.2">
      <c r="A54" t="s">
        <v>594</v>
      </c>
      <c r="B54" t="s">
        <v>80</v>
      </c>
      <c r="C54" t="s">
        <v>524</v>
      </c>
      <c r="D54">
        <v>31</v>
      </c>
      <c r="E54">
        <v>17</v>
      </c>
      <c r="F54">
        <v>4</v>
      </c>
      <c r="G54">
        <v>23</v>
      </c>
      <c r="H54">
        <v>15</v>
      </c>
      <c r="I54">
        <v>132</v>
      </c>
      <c r="J54">
        <v>0</v>
      </c>
      <c r="K54">
        <v>0</v>
      </c>
      <c r="L54">
        <v>28.2</v>
      </c>
      <c r="N54">
        <f>_xlfn.XLOOKUP($A54,'TE Proj'!A:A,'TE Proj'!H:H,0,0)</f>
        <v>41.9</v>
      </c>
      <c r="O54" s="9">
        <f>L54-N54</f>
        <v>-13.7</v>
      </c>
      <c r="AI54" s="2"/>
    </row>
    <row r="55" spans="1:35" x14ac:dyDescent="0.2">
      <c r="A55" t="s">
        <v>572</v>
      </c>
      <c r="B55" t="s">
        <v>80</v>
      </c>
      <c r="C55" t="s">
        <v>524</v>
      </c>
      <c r="D55">
        <v>25</v>
      </c>
      <c r="E55">
        <v>17</v>
      </c>
      <c r="F55">
        <v>9</v>
      </c>
      <c r="G55">
        <v>20</v>
      </c>
      <c r="H55">
        <v>13</v>
      </c>
      <c r="I55">
        <v>81</v>
      </c>
      <c r="J55">
        <v>3</v>
      </c>
      <c r="K55">
        <v>1</v>
      </c>
      <c r="L55">
        <v>37.9</v>
      </c>
      <c r="N55">
        <f>_xlfn.XLOOKUP($A55,'TE Proj'!A:A,'TE Proj'!H:H,0,0)</f>
        <v>40.799999999999997</v>
      </c>
      <c r="O55" s="9">
        <f>L55-N55</f>
        <v>-2.8999999999999986</v>
      </c>
      <c r="AI55" s="2"/>
    </row>
    <row r="56" spans="1:35" x14ac:dyDescent="0.2">
      <c r="A56" t="s">
        <v>566</v>
      </c>
      <c r="B56" t="s">
        <v>63</v>
      </c>
      <c r="C56" t="s">
        <v>524</v>
      </c>
      <c r="D56">
        <v>26</v>
      </c>
      <c r="E56">
        <v>17</v>
      </c>
      <c r="F56">
        <v>14</v>
      </c>
      <c r="G56">
        <v>28</v>
      </c>
      <c r="H56">
        <v>22</v>
      </c>
      <c r="I56">
        <v>213</v>
      </c>
      <c r="J56">
        <v>2</v>
      </c>
      <c r="K56">
        <v>1</v>
      </c>
      <c r="L56">
        <v>53.3</v>
      </c>
      <c r="N56">
        <f>_xlfn.XLOOKUP($A56,'TE Proj'!A:A,'TE Proj'!H:H,0,0)</f>
        <v>38.700000000000003</v>
      </c>
      <c r="O56" s="9">
        <f>L56-N56</f>
        <v>14.599999999999994</v>
      </c>
      <c r="AI56" s="2"/>
    </row>
    <row r="57" spans="1:35" x14ac:dyDescent="0.2">
      <c r="A57" t="s">
        <v>610</v>
      </c>
      <c r="B57" t="s">
        <v>61</v>
      </c>
      <c r="C57" t="s">
        <v>524</v>
      </c>
      <c r="D57">
        <v>27</v>
      </c>
      <c r="E57">
        <v>12</v>
      </c>
      <c r="F57">
        <v>5</v>
      </c>
      <c r="G57">
        <v>9</v>
      </c>
      <c r="H57">
        <v>5</v>
      </c>
      <c r="I57">
        <v>56</v>
      </c>
      <c r="J57">
        <v>0</v>
      </c>
      <c r="K57">
        <v>0</v>
      </c>
      <c r="L57">
        <v>10.6</v>
      </c>
      <c r="N57">
        <f>_xlfn.XLOOKUP($A57,'TE Proj'!A:A,'TE Proj'!H:H,0,0)</f>
        <v>38.1</v>
      </c>
      <c r="O57" s="9">
        <f>L57-N57</f>
        <v>-27.5</v>
      </c>
      <c r="AI57" s="2"/>
    </row>
    <row r="58" spans="1:35" x14ac:dyDescent="0.2">
      <c r="A58" t="s">
        <v>561</v>
      </c>
      <c r="B58" t="s">
        <v>61</v>
      </c>
      <c r="C58" t="s">
        <v>524</v>
      </c>
      <c r="D58">
        <v>23</v>
      </c>
      <c r="E58">
        <v>16</v>
      </c>
      <c r="F58">
        <v>8</v>
      </c>
      <c r="G58">
        <v>32</v>
      </c>
      <c r="H58">
        <v>23</v>
      </c>
      <c r="I58">
        <v>194</v>
      </c>
      <c r="J58">
        <v>3</v>
      </c>
      <c r="K58">
        <v>0</v>
      </c>
      <c r="L58">
        <v>60.4</v>
      </c>
      <c r="N58">
        <f>_xlfn.XLOOKUP($A58,'TE Proj'!A:A,'TE Proj'!H:H,0,0)</f>
        <v>38.1</v>
      </c>
      <c r="O58" s="9">
        <f>L58-N58</f>
        <v>22.299999999999997</v>
      </c>
      <c r="AI58" s="2"/>
    </row>
    <row r="59" spans="1:35" x14ac:dyDescent="0.2">
      <c r="A59" t="s">
        <v>559</v>
      </c>
      <c r="B59" t="s">
        <v>53</v>
      </c>
      <c r="C59" t="s">
        <v>524</v>
      </c>
      <c r="D59">
        <v>24</v>
      </c>
      <c r="E59">
        <v>17</v>
      </c>
      <c r="F59">
        <v>1</v>
      </c>
      <c r="G59">
        <v>34</v>
      </c>
      <c r="H59">
        <v>25</v>
      </c>
      <c r="I59">
        <v>247</v>
      </c>
      <c r="J59">
        <v>2</v>
      </c>
      <c r="K59">
        <v>0</v>
      </c>
      <c r="L59">
        <v>61.7</v>
      </c>
      <c r="N59">
        <f>_xlfn.XLOOKUP($A59,'TE Proj'!A:A,'TE Proj'!H:H,0,0)</f>
        <v>37.9</v>
      </c>
      <c r="O59" s="9">
        <f>L59-N59</f>
        <v>23.800000000000004</v>
      </c>
      <c r="AI59" s="2"/>
    </row>
    <row r="60" spans="1:35" x14ac:dyDescent="0.2">
      <c r="A60" t="s">
        <v>550</v>
      </c>
      <c r="B60" t="s">
        <v>26</v>
      </c>
      <c r="C60" t="s">
        <v>524</v>
      </c>
      <c r="D60">
        <v>23</v>
      </c>
      <c r="E60">
        <v>17</v>
      </c>
      <c r="F60">
        <v>8</v>
      </c>
      <c r="G60">
        <v>40</v>
      </c>
      <c r="H60">
        <v>31</v>
      </c>
      <c r="I60">
        <v>355</v>
      </c>
      <c r="J60">
        <v>2</v>
      </c>
      <c r="K60">
        <v>0</v>
      </c>
      <c r="L60">
        <v>78.5</v>
      </c>
      <c r="N60">
        <f>_xlfn.XLOOKUP($A60,'TE Proj'!A:A,'TE Proj'!H:H,0,0)</f>
        <v>37.799999999999997</v>
      </c>
      <c r="O60" s="9">
        <f>L60-N60</f>
        <v>40.700000000000003</v>
      </c>
      <c r="AI60" s="2"/>
    </row>
    <row r="61" spans="1:35" x14ac:dyDescent="0.2">
      <c r="A61" t="s">
        <v>611</v>
      </c>
      <c r="B61" t="s">
        <v>74</v>
      </c>
      <c r="C61" t="s">
        <v>524</v>
      </c>
      <c r="D61">
        <v>22</v>
      </c>
      <c r="E61">
        <v>17</v>
      </c>
      <c r="F61">
        <v>7</v>
      </c>
      <c r="G61">
        <v>10</v>
      </c>
      <c r="H61">
        <v>7</v>
      </c>
      <c r="I61">
        <v>61</v>
      </c>
      <c r="J61">
        <v>0</v>
      </c>
      <c r="K61">
        <v>0</v>
      </c>
      <c r="L61">
        <v>13.1</v>
      </c>
      <c r="N61">
        <f>_xlfn.XLOOKUP($A61,'TE Proj'!A:A,'TE Proj'!H:H,0,0)</f>
        <v>37.200000000000003</v>
      </c>
      <c r="O61" s="9">
        <f>L61-N61</f>
        <v>-24.1</v>
      </c>
      <c r="AI61" s="2"/>
    </row>
    <row r="62" spans="1:35" x14ac:dyDescent="0.2">
      <c r="A62" t="s">
        <v>619</v>
      </c>
      <c r="B62" t="s">
        <v>33</v>
      </c>
      <c r="C62" t="s">
        <v>524</v>
      </c>
      <c r="D62">
        <v>23</v>
      </c>
      <c r="E62">
        <v>7</v>
      </c>
      <c r="F62">
        <v>5</v>
      </c>
      <c r="G62">
        <v>3</v>
      </c>
      <c r="H62">
        <v>2</v>
      </c>
      <c r="I62">
        <v>33</v>
      </c>
      <c r="J62">
        <v>0</v>
      </c>
      <c r="K62">
        <v>0</v>
      </c>
      <c r="L62">
        <v>5.3</v>
      </c>
      <c r="N62">
        <f>_xlfn.XLOOKUP($A62,'TE Proj'!A:A,'TE Proj'!H:H,0,0)</f>
        <v>35.6</v>
      </c>
      <c r="O62" s="9">
        <f>L62-N62</f>
        <v>-30.3</v>
      </c>
      <c r="AI62" s="2"/>
    </row>
    <row r="63" spans="1:35" x14ac:dyDescent="0.2">
      <c r="A63" t="s">
        <v>570</v>
      </c>
      <c r="B63" t="s">
        <v>82</v>
      </c>
      <c r="C63" t="s">
        <v>524</v>
      </c>
      <c r="D63">
        <v>23</v>
      </c>
      <c r="E63">
        <v>17</v>
      </c>
      <c r="F63">
        <v>13</v>
      </c>
      <c r="G63">
        <v>28</v>
      </c>
      <c r="H63">
        <v>25</v>
      </c>
      <c r="I63">
        <v>255</v>
      </c>
      <c r="J63">
        <v>0</v>
      </c>
      <c r="K63">
        <v>0</v>
      </c>
      <c r="L63">
        <v>50.5</v>
      </c>
      <c r="N63">
        <f>_xlfn.XLOOKUP($A63,'TE Proj'!A:A,'TE Proj'!H:H,0,0)</f>
        <v>33.700000000000003</v>
      </c>
      <c r="O63" s="9">
        <f>L63-N63</f>
        <v>16.799999999999997</v>
      </c>
      <c r="AI63" s="2"/>
    </row>
    <row r="64" spans="1:35" x14ac:dyDescent="0.2">
      <c r="A64" t="s">
        <v>567</v>
      </c>
      <c r="B64" t="s">
        <v>47</v>
      </c>
      <c r="C64" t="s">
        <v>524</v>
      </c>
      <c r="D64">
        <v>37</v>
      </c>
      <c r="E64">
        <v>13</v>
      </c>
      <c r="F64">
        <v>2</v>
      </c>
      <c r="G64">
        <v>7</v>
      </c>
      <c r="H64">
        <v>6</v>
      </c>
      <c r="I64">
        <v>39</v>
      </c>
      <c r="J64">
        <v>4</v>
      </c>
      <c r="K64">
        <v>0</v>
      </c>
      <c r="L64">
        <v>33.9</v>
      </c>
      <c r="N64">
        <f>_xlfn.XLOOKUP($A64,'TE Proj'!A:A,'TE Proj'!H:H,0,0)</f>
        <v>33.1</v>
      </c>
      <c r="O64" s="9">
        <f>L64-N64</f>
        <v>0.79999999999999716</v>
      </c>
      <c r="AI64" s="2"/>
    </row>
    <row r="65" spans="1:35" x14ac:dyDescent="0.2">
      <c r="A65" t="s">
        <v>585</v>
      </c>
      <c r="B65" t="s">
        <v>45</v>
      </c>
      <c r="C65" t="s">
        <v>524</v>
      </c>
      <c r="D65">
        <v>22</v>
      </c>
      <c r="E65">
        <v>15</v>
      </c>
      <c r="F65">
        <v>1</v>
      </c>
      <c r="G65">
        <v>11</v>
      </c>
      <c r="H65">
        <v>10</v>
      </c>
      <c r="I65">
        <v>95</v>
      </c>
      <c r="J65">
        <v>1</v>
      </c>
      <c r="K65">
        <v>0</v>
      </c>
      <c r="L65">
        <v>25.5</v>
      </c>
      <c r="N65">
        <f>_xlfn.XLOOKUP($A65,'TE Proj'!A:A,'TE Proj'!H:H,0,0)</f>
        <v>32.799999999999997</v>
      </c>
      <c r="O65" s="9">
        <f>L65-N65</f>
        <v>-7.2999999999999972</v>
      </c>
      <c r="AI65" s="2"/>
    </row>
    <row r="66" spans="1:35" x14ac:dyDescent="0.2">
      <c r="A66" t="s">
        <v>564</v>
      </c>
      <c r="B66" t="s">
        <v>33</v>
      </c>
      <c r="C66" t="s">
        <v>524</v>
      </c>
      <c r="D66">
        <v>23</v>
      </c>
      <c r="E66">
        <v>14</v>
      </c>
      <c r="F66">
        <v>6</v>
      </c>
      <c r="G66">
        <v>21</v>
      </c>
      <c r="H66">
        <v>17</v>
      </c>
      <c r="I66">
        <v>219</v>
      </c>
      <c r="J66">
        <v>2</v>
      </c>
      <c r="K66">
        <v>0</v>
      </c>
      <c r="L66">
        <v>50.9</v>
      </c>
      <c r="N66">
        <f>_xlfn.XLOOKUP($A66,'TE Proj'!A:A,'TE Proj'!H:H,0,0)</f>
        <v>32.799999999999997</v>
      </c>
      <c r="O66" s="9">
        <f>L66-N66</f>
        <v>18.100000000000001</v>
      </c>
      <c r="AI66" s="2"/>
    </row>
    <row r="67" spans="1:35" x14ac:dyDescent="0.2">
      <c r="A67" t="s">
        <v>599</v>
      </c>
      <c r="B67" t="s">
        <v>82</v>
      </c>
      <c r="C67" t="s">
        <v>524</v>
      </c>
      <c r="D67">
        <v>26</v>
      </c>
      <c r="E67">
        <v>11</v>
      </c>
      <c r="F67">
        <v>0</v>
      </c>
      <c r="G67">
        <v>5</v>
      </c>
      <c r="H67">
        <v>4</v>
      </c>
      <c r="I67">
        <v>36</v>
      </c>
      <c r="J67">
        <v>1</v>
      </c>
      <c r="K67">
        <v>0</v>
      </c>
      <c r="L67">
        <v>13.6</v>
      </c>
      <c r="N67">
        <f>_xlfn.XLOOKUP($A67,'TE Proj'!A:A,'TE Proj'!H:H,0,0)</f>
        <v>31.7</v>
      </c>
      <c r="O67" s="9">
        <f>L67-N67</f>
        <v>-18.100000000000001</v>
      </c>
      <c r="AI67" s="2"/>
    </row>
    <row r="68" spans="1:35" x14ac:dyDescent="0.2">
      <c r="A68" t="s">
        <v>606</v>
      </c>
      <c r="B68" t="s">
        <v>31</v>
      </c>
      <c r="C68" t="s">
        <v>524</v>
      </c>
      <c r="D68">
        <v>32</v>
      </c>
      <c r="E68">
        <v>17</v>
      </c>
      <c r="F68">
        <v>3</v>
      </c>
      <c r="G68">
        <v>9</v>
      </c>
      <c r="H68">
        <v>5</v>
      </c>
      <c r="I68">
        <v>26</v>
      </c>
      <c r="J68">
        <v>1</v>
      </c>
      <c r="K68">
        <v>1</v>
      </c>
      <c r="L68">
        <v>11.6</v>
      </c>
      <c r="N68">
        <f>_xlfn.XLOOKUP($A68,'TE Proj'!A:A,'TE Proj'!H:H,0,0)</f>
        <v>30.3</v>
      </c>
      <c r="O68" s="9">
        <f>L68-N68</f>
        <v>-18.700000000000003</v>
      </c>
      <c r="AI68" s="2"/>
    </row>
    <row r="69" spans="1:35" x14ac:dyDescent="0.2">
      <c r="A69" t="s">
        <v>592</v>
      </c>
      <c r="B69" t="s">
        <v>78</v>
      </c>
      <c r="C69" t="s">
        <v>524</v>
      </c>
      <c r="D69">
        <v>24</v>
      </c>
      <c r="E69">
        <v>11</v>
      </c>
      <c r="F69">
        <v>3</v>
      </c>
      <c r="G69">
        <v>15</v>
      </c>
      <c r="H69">
        <v>9</v>
      </c>
      <c r="I69">
        <v>94</v>
      </c>
      <c r="J69">
        <v>1</v>
      </c>
      <c r="K69">
        <v>0</v>
      </c>
      <c r="L69">
        <v>24.4</v>
      </c>
      <c r="N69">
        <f>_xlfn.XLOOKUP($A69,'TE Proj'!A:A,'TE Proj'!H:H,0,0)</f>
        <v>29.1</v>
      </c>
      <c r="O69" s="9">
        <f>L69-N69</f>
        <v>-4.7000000000000028</v>
      </c>
      <c r="AI69" s="2"/>
    </row>
    <row r="70" spans="1:35" x14ac:dyDescent="0.2">
      <c r="A70" t="s">
        <v>579</v>
      </c>
      <c r="B70" t="s">
        <v>67</v>
      </c>
      <c r="C70" t="s">
        <v>524</v>
      </c>
      <c r="D70">
        <v>23</v>
      </c>
      <c r="E70">
        <v>11</v>
      </c>
      <c r="F70">
        <v>2</v>
      </c>
      <c r="G70">
        <v>19</v>
      </c>
      <c r="H70">
        <v>14</v>
      </c>
      <c r="I70">
        <v>163</v>
      </c>
      <c r="J70">
        <v>1</v>
      </c>
      <c r="K70">
        <v>0</v>
      </c>
      <c r="L70">
        <v>36.299999999999997</v>
      </c>
      <c r="N70">
        <f>_xlfn.XLOOKUP($A70,'TE Proj'!A:A,'TE Proj'!H:H,0,0)</f>
        <v>28.7</v>
      </c>
      <c r="O70" s="9">
        <f>L70-N70</f>
        <v>7.5999999999999979</v>
      </c>
      <c r="AI70" s="2"/>
    </row>
    <row r="71" spans="1:35" x14ac:dyDescent="0.2">
      <c r="A71" t="s">
        <v>583</v>
      </c>
      <c r="B71" t="s">
        <v>74</v>
      </c>
      <c r="C71" t="s">
        <v>524</v>
      </c>
      <c r="D71">
        <v>24</v>
      </c>
      <c r="E71">
        <v>17</v>
      </c>
      <c r="F71">
        <v>7</v>
      </c>
      <c r="G71">
        <v>34</v>
      </c>
      <c r="H71">
        <v>23</v>
      </c>
      <c r="I71">
        <v>167</v>
      </c>
      <c r="J71">
        <v>0</v>
      </c>
      <c r="K71">
        <v>0</v>
      </c>
      <c r="L71">
        <v>39.700000000000003</v>
      </c>
      <c r="N71">
        <f>_xlfn.XLOOKUP($A71,'TE Proj'!A:A,'TE Proj'!H:H,0,0)</f>
        <v>28.5</v>
      </c>
      <c r="O71" s="9">
        <f>L71-N71</f>
        <v>11.200000000000003</v>
      </c>
      <c r="AI71" s="2"/>
    </row>
    <row r="72" spans="1:35" x14ac:dyDescent="0.2">
      <c r="A72" t="s">
        <v>603</v>
      </c>
      <c r="B72" t="s">
        <v>67</v>
      </c>
      <c r="C72" t="s">
        <v>524</v>
      </c>
      <c r="D72">
        <v>30</v>
      </c>
      <c r="E72">
        <v>14</v>
      </c>
      <c r="F72">
        <v>8</v>
      </c>
      <c r="G72">
        <v>11</v>
      </c>
      <c r="H72">
        <v>10</v>
      </c>
      <c r="I72">
        <v>94</v>
      </c>
      <c r="J72">
        <v>0</v>
      </c>
      <c r="K72">
        <v>0</v>
      </c>
      <c r="L72">
        <v>19.399999999999999</v>
      </c>
      <c r="N72">
        <f>_xlfn.XLOOKUP($A72,'TE Proj'!A:A,'TE Proj'!H:H,0,0)</f>
        <v>27.8</v>
      </c>
      <c r="O72" s="9">
        <f>L72-N72</f>
        <v>-8.4000000000000021</v>
      </c>
      <c r="AI72" s="2"/>
    </row>
    <row r="73" spans="1:35" x14ac:dyDescent="0.2">
      <c r="A73" t="s">
        <v>614</v>
      </c>
      <c r="B73" t="s">
        <v>22</v>
      </c>
      <c r="C73" t="s">
        <v>524</v>
      </c>
      <c r="D73">
        <v>24</v>
      </c>
      <c r="E73">
        <v>8</v>
      </c>
      <c r="F73">
        <v>1</v>
      </c>
      <c r="G73">
        <v>7</v>
      </c>
      <c r="H73">
        <v>4</v>
      </c>
      <c r="I73">
        <v>38</v>
      </c>
      <c r="J73">
        <v>0</v>
      </c>
      <c r="K73">
        <v>0</v>
      </c>
      <c r="L73">
        <v>7.8</v>
      </c>
      <c r="N73">
        <f>_xlfn.XLOOKUP($A73,'TE Proj'!A:A,'TE Proj'!H:H,0,0)</f>
        <v>27.4</v>
      </c>
      <c r="O73" s="9">
        <f>L73-N73</f>
        <v>-19.599999999999998</v>
      </c>
      <c r="AI73" s="2"/>
    </row>
    <row r="74" spans="1:35" x14ac:dyDescent="0.2">
      <c r="A74" t="s">
        <v>589</v>
      </c>
      <c r="B74" t="s">
        <v>41</v>
      </c>
      <c r="C74" t="s">
        <v>524</v>
      </c>
      <c r="D74">
        <v>26</v>
      </c>
      <c r="E74">
        <v>17</v>
      </c>
      <c r="F74">
        <v>4</v>
      </c>
      <c r="G74">
        <v>28</v>
      </c>
      <c r="H74">
        <v>19</v>
      </c>
      <c r="I74">
        <v>151</v>
      </c>
      <c r="J74">
        <v>0</v>
      </c>
      <c r="K74">
        <v>0</v>
      </c>
      <c r="L74">
        <v>34.1</v>
      </c>
      <c r="N74">
        <f>_xlfn.XLOOKUP($A74,'TE Proj'!A:A,'TE Proj'!H:H,0,0)</f>
        <v>27.4</v>
      </c>
      <c r="O74" s="9">
        <f>L74-N74</f>
        <v>6.7000000000000028</v>
      </c>
      <c r="AI74" s="2"/>
    </row>
    <row r="75" spans="1:35" x14ac:dyDescent="0.2">
      <c r="A75" t="s">
        <v>648</v>
      </c>
      <c r="B75" t="s">
        <v>45</v>
      </c>
      <c r="C75" t="s">
        <v>524</v>
      </c>
      <c r="D75">
        <v>25</v>
      </c>
      <c r="E75">
        <v>4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N75">
        <f>_xlfn.XLOOKUP($A75,'TE Proj'!A:A,'TE Proj'!H:H,0,0)</f>
        <v>26.9</v>
      </c>
      <c r="O75" s="9">
        <f>L75-N75</f>
        <v>-26.9</v>
      </c>
      <c r="AI75" s="2"/>
    </row>
    <row r="76" spans="1:35" x14ac:dyDescent="0.2">
      <c r="A76" t="s">
        <v>609</v>
      </c>
      <c r="B76" t="s">
        <v>35</v>
      </c>
      <c r="C76" t="s">
        <v>524</v>
      </c>
      <c r="D76">
        <v>25</v>
      </c>
      <c r="E76">
        <v>16</v>
      </c>
      <c r="F76">
        <v>6</v>
      </c>
      <c r="G76">
        <v>5</v>
      </c>
      <c r="H76">
        <v>1</v>
      </c>
      <c r="I76">
        <v>2</v>
      </c>
      <c r="J76">
        <v>1</v>
      </c>
      <c r="K76">
        <v>0</v>
      </c>
      <c r="L76">
        <v>7.2</v>
      </c>
      <c r="N76">
        <f>_xlfn.XLOOKUP($A76,'TE Proj'!A:A,'TE Proj'!H:H,0,0)</f>
        <v>26.6</v>
      </c>
      <c r="O76" s="9">
        <f>L76-N76</f>
        <v>-19.400000000000002</v>
      </c>
      <c r="AI76" s="2"/>
    </row>
    <row r="77" spans="1:35" x14ac:dyDescent="0.2">
      <c r="A77" t="s">
        <v>652</v>
      </c>
      <c r="B77" t="s">
        <v>20</v>
      </c>
      <c r="C77" t="s">
        <v>524</v>
      </c>
      <c r="D77">
        <v>25</v>
      </c>
      <c r="E77">
        <v>4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N77">
        <f>_xlfn.XLOOKUP($A77,'TE Proj'!A:A,'TE Proj'!H:H,0,0)</f>
        <v>26.4</v>
      </c>
      <c r="O77" s="9">
        <f>L77-N77</f>
        <v>-26.4</v>
      </c>
      <c r="AI77" s="2"/>
    </row>
    <row r="78" spans="1:35" x14ac:dyDescent="0.2">
      <c r="A78" t="s">
        <v>631</v>
      </c>
      <c r="B78" t="s">
        <v>55</v>
      </c>
      <c r="C78" t="s">
        <v>524</v>
      </c>
      <c r="D78">
        <v>29</v>
      </c>
      <c r="E78">
        <v>10</v>
      </c>
      <c r="F78">
        <v>1</v>
      </c>
      <c r="G78">
        <v>3</v>
      </c>
      <c r="H78">
        <v>3</v>
      </c>
      <c r="I78">
        <v>12</v>
      </c>
      <c r="J78">
        <v>0</v>
      </c>
      <c r="K78">
        <v>0</v>
      </c>
      <c r="L78">
        <v>4.2</v>
      </c>
      <c r="N78">
        <f>_xlfn.XLOOKUP($A78,'TE Proj'!A:A,'TE Proj'!H:H,0,0)</f>
        <v>26.4</v>
      </c>
      <c r="O78" s="9">
        <f>L78-N78</f>
        <v>-22.2</v>
      </c>
      <c r="AI78" s="2"/>
    </row>
    <row r="79" spans="1:35" x14ac:dyDescent="0.2">
      <c r="A79" t="s">
        <v>590</v>
      </c>
      <c r="B79" t="s">
        <v>24</v>
      </c>
      <c r="C79" t="s">
        <v>524</v>
      </c>
      <c r="D79">
        <v>24</v>
      </c>
      <c r="E79">
        <v>15</v>
      </c>
      <c r="F79">
        <v>3</v>
      </c>
      <c r="G79">
        <v>9</v>
      </c>
      <c r="H79">
        <v>7</v>
      </c>
      <c r="I79">
        <v>87</v>
      </c>
      <c r="J79">
        <v>1</v>
      </c>
      <c r="K79">
        <v>0</v>
      </c>
      <c r="L79">
        <v>21.7</v>
      </c>
      <c r="N79">
        <f>_xlfn.XLOOKUP($A79,'TE Proj'!A:A,'TE Proj'!H:H,0,0)</f>
        <v>25.8</v>
      </c>
      <c r="O79" s="9">
        <f>L79-N79</f>
        <v>-4.1000000000000014</v>
      </c>
      <c r="AI79" s="2"/>
    </row>
    <row r="80" spans="1:35" x14ac:dyDescent="0.2">
      <c r="A80" t="s">
        <v>556</v>
      </c>
      <c r="B80" t="s">
        <v>65</v>
      </c>
      <c r="C80" t="s">
        <v>524</v>
      </c>
      <c r="D80">
        <v>29</v>
      </c>
      <c r="E80">
        <v>12</v>
      </c>
      <c r="F80">
        <v>1</v>
      </c>
      <c r="G80">
        <v>50</v>
      </c>
      <c r="H80">
        <v>39</v>
      </c>
      <c r="I80">
        <v>352</v>
      </c>
      <c r="J80">
        <v>1</v>
      </c>
      <c r="K80">
        <v>0</v>
      </c>
      <c r="L80">
        <v>80.2</v>
      </c>
      <c r="N80">
        <f>_xlfn.XLOOKUP($A80,'TE Proj'!A:A,'TE Proj'!H:H,0,0)</f>
        <v>25.6</v>
      </c>
      <c r="O80" s="9">
        <f>L80-N80</f>
        <v>54.6</v>
      </c>
      <c r="AI80" s="2"/>
    </row>
    <row r="81" spans="1:35" x14ac:dyDescent="0.2">
      <c r="A81" t="s">
        <v>651</v>
      </c>
      <c r="B81" t="s">
        <v>49</v>
      </c>
      <c r="C81" t="s">
        <v>524</v>
      </c>
      <c r="D81">
        <v>24</v>
      </c>
      <c r="E81">
        <v>6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f>_xlfn.XLOOKUP($A81,'TE Proj'!A:A,'TE Proj'!H:H,0,0)</f>
        <v>25.5</v>
      </c>
      <c r="O81" s="9">
        <f>L81-N81</f>
        <v>-25.5</v>
      </c>
      <c r="AI81" s="2"/>
    </row>
    <row r="82" spans="1:35" x14ac:dyDescent="0.2">
      <c r="A82" t="s">
        <v>604</v>
      </c>
      <c r="B82" t="s">
        <v>45</v>
      </c>
      <c r="C82" t="s">
        <v>524</v>
      </c>
      <c r="D82">
        <v>26</v>
      </c>
      <c r="E82">
        <v>15</v>
      </c>
      <c r="F82">
        <v>0</v>
      </c>
      <c r="G82">
        <v>7</v>
      </c>
      <c r="H82">
        <v>5</v>
      </c>
      <c r="I82">
        <v>78</v>
      </c>
      <c r="J82">
        <v>0</v>
      </c>
      <c r="K82">
        <v>0</v>
      </c>
      <c r="L82">
        <v>12.8</v>
      </c>
      <c r="N82">
        <f>_xlfn.XLOOKUP($A82,'TE Proj'!A:A,'TE Proj'!H:H,0,0)</f>
        <v>25.2</v>
      </c>
      <c r="O82" s="9">
        <f>L82-N82</f>
        <v>-12.399999999999999</v>
      </c>
      <c r="AI82" s="2"/>
    </row>
    <row r="83" spans="1:35" x14ac:dyDescent="0.2">
      <c r="A83" t="s">
        <v>608</v>
      </c>
      <c r="B83" t="s">
        <v>35</v>
      </c>
      <c r="C83" t="s">
        <v>524</v>
      </c>
      <c r="D83">
        <v>23</v>
      </c>
      <c r="E83">
        <v>13</v>
      </c>
      <c r="F83">
        <v>2</v>
      </c>
      <c r="G83">
        <v>7</v>
      </c>
      <c r="H83">
        <v>5</v>
      </c>
      <c r="I83">
        <v>58</v>
      </c>
      <c r="J83">
        <v>0</v>
      </c>
      <c r="K83">
        <v>0</v>
      </c>
      <c r="L83">
        <v>10.8</v>
      </c>
      <c r="N83">
        <f>_xlfn.XLOOKUP($A83,'TE Proj'!A:A,'TE Proj'!H:H,0,0)</f>
        <v>25</v>
      </c>
      <c r="O83" s="9">
        <f>L83-N83</f>
        <v>-14.2</v>
      </c>
      <c r="AI83" s="2"/>
    </row>
    <row r="84" spans="1:35" x14ac:dyDescent="0.2">
      <c r="A84" t="s">
        <v>625</v>
      </c>
      <c r="B84" t="s">
        <v>78</v>
      </c>
      <c r="C84" t="s">
        <v>524</v>
      </c>
      <c r="D84">
        <v>28</v>
      </c>
      <c r="E84">
        <v>15</v>
      </c>
      <c r="F84">
        <v>10</v>
      </c>
      <c r="G84">
        <v>3</v>
      </c>
      <c r="H84">
        <v>1</v>
      </c>
      <c r="I84">
        <v>21</v>
      </c>
      <c r="J84">
        <v>0</v>
      </c>
      <c r="K84">
        <v>0</v>
      </c>
      <c r="L84">
        <v>3.1</v>
      </c>
      <c r="N84">
        <f>_xlfn.XLOOKUP($A84,'TE Proj'!A:A,'TE Proj'!H:H,0,0)</f>
        <v>24.9</v>
      </c>
      <c r="O84" s="9">
        <f>L84-N84</f>
        <v>-21.799999999999997</v>
      </c>
      <c r="AI84" s="2"/>
    </row>
    <row r="85" spans="1:35" x14ac:dyDescent="0.2">
      <c r="A85" t="s">
        <v>618</v>
      </c>
      <c r="B85" t="s">
        <v>30</v>
      </c>
      <c r="C85" t="s">
        <v>524</v>
      </c>
      <c r="D85">
        <v>24</v>
      </c>
      <c r="E85">
        <v>15</v>
      </c>
      <c r="F85">
        <v>1</v>
      </c>
      <c r="G85">
        <v>2</v>
      </c>
      <c r="H85">
        <v>2</v>
      </c>
      <c r="I85">
        <v>28</v>
      </c>
      <c r="J85">
        <v>0</v>
      </c>
      <c r="K85">
        <v>0</v>
      </c>
      <c r="L85">
        <v>4.8</v>
      </c>
      <c r="N85">
        <f>_xlfn.XLOOKUP($A85,'TE Proj'!A:A,'TE Proj'!H:H,0,0)</f>
        <v>23.6</v>
      </c>
      <c r="O85" s="9">
        <f>L85-N85</f>
        <v>-18.8</v>
      </c>
      <c r="AI85" s="2"/>
    </row>
    <row r="86" spans="1:35" x14ac:dyDescent="0.2">
      <c r="A86" t="s">
        <v>646</v>
      </c>
      <c r="B86" t="s">
        <v>37</v>
      </c>
      <c r="C86" t="s">
        <v>524</v>
      </c>
      <c r="D86">
        <v>31</v>
      </c>
      <c r="E86">
        <v>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N86">
        <f>_xlfn.XLOOKUP($A86,'TE Proj'!A:A,'TE Proj'!H:H,0,0)</f>
        <v>23.3</v>
      </c>
      <c r="O86" s="9">
        <f>L86-N86</f>
        <v>-23.3</v>
      </c>
      <c r="AI86" s="2"/>
    </row>
    <row r="87" spans="1:35" x14ac:dyDescent="0.2">
      <c r="A87" t="s">
        <v>581</v>
      </c>
      <c r="B87" t="s">
        <v>57</v>
      </c>
      <c r="C87" t="s">
        <v>524</v>
      </c>
      <c r="D87">
        <v>24</v>
      </c>
      <c r="E87">
        <v>12</v>
      </c>
      <c r="F87">
        <v>2</v>
      </c>
      <c r="G87">
        <v>26</v>
      </c>
      <c r="H87">
        <v>18</v>
      </c>
      <c r="I87">
        <v>207</v>
      </c>
      <c r="J87">
        <v>0</v>
      </c>
      <c r="K87">
        <v>0</v>
      </c>
      <c r="L87">
        <v>38.700000000000003</v>
      </c>
      <c r="N87">
        <f>_xlfn.XLOOKUP($A87,'TE Proj'!A:A,'TE Proj'!H:H,0,0)</f>
        <v>22.5</v>
      </c>
      <c r="O87" s="9">
        <f>L87-N87</f>
        <v>16.200000000000003</v>
      </c>
      <c r="AI87" s="2"/>
    </row>
    <row r="88" spans="1:35" x14ac:dyDescent="0.2">
      <c r="A88" t="s">
        <v>615</v>
      </c>
      <c r="B88" t="s">
        <v>20</v>
      </c>
      <c r="C88" t="s">
        <v>524</v>
      </c>
      <c r="D88">
        <v>25</v>
      </c>
      <c r="E88">
        <v>17</v>
      </c>
      <c r="F88">
        <v>10</v>
      </c>
      <c r="G88">
        <v>8</v>
      </c>
      <c r="H88">
        <v>5</v>
      </c>
      <c r="I88">
        <v>38</v>
      </c>
      <c r="J88">
        <v>0</v>
      </c>
      <c r="K88">
        <v>0</v>
      </c>
      <c r="L88">
        <v>8.8000000000000007</v>
      </c>
      <c r="N88">
        <f>_xlfn.XLOOKUP($A88,'TE Proj'!A:A,'TE Proj'!H:H,0,0)</f>
        <v>22.1</v>
      </c>
      <c r="O88" s="9">
        <f>L88-N88</f>
        <v>-13.3</v>
      </c>
      <c r="AI88" s="2"/>
    </row>
    <row r="89" spans="1:35" x14ac:dyDescent="0.2">
      <c r="A89" t="s">
        <v>568</v>
      </c>
      <c r="B89" t="s">
        <v>65</v>
      </c>
      <c r="C89" t="s">
        <v>524</v>
      </c>
      <c r="D89">
        <v>27</v>
      </c>
      <c r="E89">
        <v>17</v>
      </c>
      <c r="F89">
        <v>10</v>
      </c>
      <c r="G89">
        <v>27</v>
      </c>
      <c r="H89">
        <v>22</v>
      </c>
      <c r="I89">
        <v>163</v>
      </c>
      <c r="J89">
        <v>2</v>
      </c>
      <c r="K89">
        <v>0</v>
      </c>
      <c r="L89">
        <v>50.3</v>
      </c>
      <c r="N89">
        <f>_xlfn.XLOOKUP($A89,'TE Proj'!A:A,'TE Proj'!H:H,0,0)</f>
        <v>21.9</v>
      </c>
      <c r="O89" s="9">
        <f>L89-N89</f>
        <v>28.4</v>
      </c>
      <c r="AI89" s="2"/>
    </row>
    <row r="90" spans="1:35" x14ac:dyDescent="0.2">
      <c r="A90" t="s">
        <v>605</v>
      </c>
      <c r="B90" t="s">
        <v>26</v>
      </c>
      <c r="C90" t="s">
        <v>524</v>
      </c>
      <c r="D90">
        <v>23</v>
      </c>
      <c r="E90">
        <v>17</v>
      </c>
      <c r="F90">
        <v>1</v>
      </c>
      <c r="G90">
        <v>6</v>
      </c>
      <c r="H90">
        <v>4</v>
      </c>
      <c r="I90">
        <v>21</v>
      </c>
      <c r="J90">
        <v>1</v>
      </c>
      <c r="K90">
        <v>0</v>
      </c>
      <c r="L90">
        <v>12.1</v>
      </c>
      <c r="N90">
        <f>_xlfn.XLOOKUP($A90,'TE Proj'!A:A,'TE Proj'!H:H,0,0)</f>
        <v>21.4</v>
      </c>
      <c r="O90" s="9">
        <f>L90-N90</f>
        <v>-9.2999999999999989</v>
      </c>
      <c r="AI90" s="2"/>
    </row>
    <row r="91" spans="1:35" x14ac:dyDescent="0.2">
      <c r="A91" t="s">
        <v>595</v>
      </c>
      <c r="B91" t="s">
        <v>61</v>
      </c>
      <c r="C91" t="s">
        <v>524</v>
      </c>
      <c r="D91">
        <v>27</v>
      </c>
      <c r="E91">
        <v>11</v>
      </c>
      <c r="F91">
        <v>0</v>
      </c>
      <c r="G91">
        <v>24</v>
      </c>
      <c r="H91">
        <v>12</v>
      </c>
      <c r="I91">
        <v>125</v>
      </c>
      <c r="J91">
        <v>0</v>
      </c>
      <c r="K91">
        <v>0</v>
      </c>
      <c r="L91">
        <v>24.5</v>
      </c>
      <c r="N91">
        <f>_xlfn.XLOOKUP($A91,'TE Proj'!A:A,'TE Proj'!H:H,0,0)</f>
        <v>20.9</v>
      </c>
      <c r="O91" s="9">
        <f>L91-N91</f>
        <v>3.6000000000000014</v>
      </c>
      <c r="AI91" s="2"/>
    </row>
    <row r="92" spans="1:35" x14ac:dyDescent="0.2">
      <c r="A92" t="s">
        <v>591</v>
      </c>
      <c r="B92" t="s">
        <v>72</v>
      </c>
      <c r="C92" t="s">
        <v>524</v>
      </c>
      <c r="D92">
        <v>23</v>
      </c>
      <c r="E92">
        <v>15</v>
      </c>
      <c r="F92">
        <v>6</v>
      </c>
      <c r="G92">
        <v>22</v>
      </c>
      <c r="H92">
        <v>16</v>
      </c>
      <c r="I92">
        <v>151</v>
      </c>
      <c r="J92">
        <v>0</v>
      </c>
      <c r="K92">
        <v>0</v>
      </c>
      <c r="L92">
        <v>31.1</v>
      </c>
      <c r="N92">
        <f>_xlfn.XLOOKUP($A92,'TE Proj'!A:A,'TE Proj'!H:H,0,0)</f>
        <v>20.3</v>
      </c>
      <c r="O92" s="9">
        <f>L92-N92</f>
        <v>10.8</v>
      </c>
      <c r="AI92" s="2"/>
    </row>
    <row r="93" spans="1:35" x14ac:dyDescent="0.2">
      <c r="A93" t="s">
        <v>580</v>
      </c>
      <c r="B93" t="s">
        <v>49</v>
      </c>
      <c r="C93" t="s">
        <v>524</v>
      </c>
      <c r="D93">
        <v>25</v>
      </c>
      <c r="E93">
        <v>16</v>
      </c>
      <c r="F93">
        <v>3</v>
      </c>
      <c r="G93">
        <v>21</v>
      </c>
      <c r="H93">
        <v>11</v>
      </c>
      <c r="I93">
        <v>155</v>
      </c>
      <c r="J93">
        <v>1</v>
      </c>
      <c r="K93">
        <v>0</v>
      </c>
      <c r="L93">
        <v>32.5</v>
      </c>
      <c r="N93">
        <f>_xlfn.XLOOKUP($A93,'TE Proj'!A:A,'TE Proj'!H:H,0,0)</f>
        <v>20.2</v>
      </c>
      <c r="O93" s="9">
        <f>L93-N93</f>
        <v>12.3</v>
      </c>
      <c r="AI93" s="2"/>
    </row>
    <row r="94" spans="1:35" x14ac:dyDescent="0.2">
      <c r="A94" t="s">
        <v>626</v>
      </c>
      <c r="B94" t="s">
        <v>28</v>
      </c>
      <c r="C94" t="s">
        <v>524</v>
      </c>
      <c r="D94">
        <v>28</v>
      </c>
      <c r="E94">
        <v>12</v>
      </c>
      <c r="F94">
        <v>0</v>
      </c>
      <c r="G94">
        <v>2</v>
      </c>
      <c r="H94">
        <v>1</v>
      </c>
      <c r="I94">
        <v>12</v>
      </c>
      <c r="J94">
        <v>0</v>
      </c>
      <c r="K94">
        <v>0</v>
      </c>
      <c r="L94">
        <v>2.2000000000000002</v>
      </c>
      <c r="N94">
        <f>_xlfn.XLOOKUP($A94,'TE Proj'!A:A,'TE Proj'!H:H,0,0)</f>
        <v>19.8</v>
      </c>
      <c r="O94" s="9">
        <f>L94-N94</f>
        <v>-17.600000000000001</v>
      </c>
      <c r="AI94" s="2"/>
    </row>
    <row r="95" spans="1:35" x14ac:dyDescent="0.2">
      <c r="A95" t="s">
        <v>612</v>
      </c>
      <c r="B95" t="s">
        <v>65</v>
      </c>
      <c r="C95" t="s">
        <v>524</v>
      </c>
      <c r="D95">
        <v>27</v>
      </c>
      <c r="E95">
        <v>17</v>
      </c>
      <c r="F95">
        <v>4</v>
      </c>
      <c r="G95">
        <v>12</v>
      </c>
      <c r="H95">
        <v>9</v>
      </c>
      <c r="I95">
        <v>56</v>
      </c>
      <c r="J95">
        <v>0</v>
      </c>
      <c r="K95">
        <v>0</v>
      </c>
      <c r="L95">
        <v>14.6</v>
      </c>
      <c r="N95">
        <f>_xlfn.XLOOKUP($A95,'TE Proj'!A:A,'TE Proj'!H:H,0,0)</f>
        <v>19.5</v>
      </c>
      <c r="O95" s="9">
        <f>L95-N95</f>
        <v>-4.9000000000000004</v>
      </c>
      <c r="AI95" s="2"/>
    </row>
    <row r="96" spans="1:35" x14ac:dyDescent="0.2">
      <c r="A96" t="s">
        <v>601</v>
      </c>
      <c r="B96" t="s">
        <v>51</v>
      </c>
      <c r="C96" t="s">
        <v>524</v>
      </c>
      <c r="D96">
        <v>39</v>
      </c>
      <c r="E96">
        <v>17</v>
      </c>
      <c r="F96">
        <v>4</v>
      </c>
      <c r="G96">
        <v>5</v>
      </c>
      <c r="H96">
        <v>4</v>
      </c>
      <c r="I96">
        <v>29</v>
      </c>
      <c r="J96">
        <v>1</v>
      </c>
      <c r="K96">
        <v>0</v>
      </c>
      <c r="L96">
        <v>12.9</v>
      </c>
      <c r="N96">
        <f>_xlfn.XLOOKUP($A96,'TE Proj'!A:A,'TE Proj'!H:H,0,0)</f>
        <v>19.100000000000001</v>
      </c>
      <c r="O96" s="9">
        <f>L96-N96</f>
        <v>-6.2000000000000011</v>
      </c>
      <c r="AI96" s="2"/>
    </row>
    <row r="97" spans="1:35" x14ac:dyDescent="0.2">
      <c r="A97" t="s">
        <v>578</v>
      </c>
      <c r="B97" t="s">
        <v>63</v>
      </c>
      <c r="C97" t="s">
        <v>524</v>
      </c>
      <c r="D97">
        <v>29</v>
      </c>
      <c r="E97">
        <v>17</v>
      </c>
      <c r="F97">
        <v>0</v>
      </c>
      <c r="G97">
        <v>23</v>
      </c>
      <c r="H97">
        <v>17</v>
      </c>
      <c r="I97">
        <v>172</v>
      </c>
      <c r="J97">
        <v>1</v>
      </c>
      <c r="K97">
        <v>0</v>
      </c>
      <c r="L97">
        <v>40.200000000000003</v>
      </c>
      <c r="N97">
        <f>_xlfn.XLOOKUP($A97,'TE Proj'!A:A,'TE Proj'!H:H,0,0)</f>
        <v>18.7</v>
      </c>
      <c r="O97" s="9">
        <f>L97-N97</f>
        <v>21.500000000000004</v>
      </c>
      <c r="AI97" s="2"/>
    </row>
    <row r="98" spans="1:35" x14ac:dyDescent="0.2">
      <c r="A98" t="s">
        <v>602</v>
      </c>
      <c r="B98" t="s">
        <v>17</v>
      </c>
      <c r="C98" t="s">
        <v>524</v>
      </c>
      <c r="D98">
        <v>24</v>
      </c>
      <c r="E98">
        <v>15</v>
      </c>
      <c r="F98">
        <v>0</v>
      </c>
      <c r="G98">
        <v>3</v>
      </c>
      <c r="H98">
        <v>2</v>
      </c>
      <c r="I98">
        <v>26</v>
      </c>
      <c r="J98">
        <v>1</v>
      </c>
      <c r="K98">
        <v>0</v>
      </c>
      <c r="L98">
        <v>10.6</v>
      </c>
      <c r="N98">
        <f>_xlfn.XLOOKUP($A98,'TE Proj'!A:A,'TE Proj'!H:H,0,0)</f>
        <v>18.600000000000001</v>
      </c>
      <c r="O98" s="9">
        <f>L98-N98</f>
        <v>-8.0000000000000018</v>
      </c>
      <c r="AI98" s="2"/>
    </row>
    <row r="99" spans="1:35" x14ac:dyDescent="0.2">
      <c r="A99" t="s">
        <v>623</v>
      </c>
      <c r="B99" t="s">
        <v>43</v>
      </c>
      <c r="C99" t="s">
        <v>524</v>
      </c>
      <c r="D99">
        <v>31</v>
      </c>
      <c r="E99">
        <v>16</v>
      </c>
      <c r="F99">
        <v>4</v>
      </c>
      <c r="G99">
        <v>4</v>
      </c>
      <c r="H99">
        <v>2</v>
      </c>
      <c r="I99">
        <v>16</v>
      </c>
      <c r="J99">
        <v>0</v>
      </c>
      <c r="K99">
        <v>0</v>
      </c>
      <c r="L99">
        <v>3.6</v>
      </c>
      <c r="N99">
        <f>_xlfn.XLOOKUP($A99,'TE Proj'!A:A,'TE Proj'!H:H,0,0)</f>
        <v>17.2</v>
      </c>
      <c r="O99" s="9">
        <f>L99-N99</f>
        <v>-13.6</v>
      </c>
      <c r="AI99" s="2"/>
    </row>
    <row r="100" spans="1:35" x14ac:dyDescent="0.2">
      <c r="A100" t="s">
        <v>586</v>
      </c>
      <c r="B100" t="s">
        <v>39</v>
      </c>
      <c r="C100" t="s">
        <v>524</v>
      </c>
      <c r="D100">
        <v>26</v>
      </c>
      <c r="E100">
        <v>17</v>
      </c>
      <c r="F100">
        <v>8</v>
      </c>
      <c r="G100">
        <v>15</v>
      </c>
      <c r="H100">
        <v>13</v>
      </c>
      <c r="I100">
        <v>155</v>
      </c>
      <c r="J100">
        <v>0</v>
      </c>
      <c r="K100">
        <v>0</v>
      </c>
      <c r="L100">
        <v>28.5</v>
      </c>
      <c r="N100">
        <f>_xlfn.XLOOKUP($A100,'TE Proj'!A:A,'TE Proj'!H:H,0,0)</f>
        <v>16.899999999999999</v>
      </c>
      <c r="O100" s="9">
        <f>L100-N100</f>
        <v>11.600000000000001</v>
      </c>
      <c r="AI100" s="2"/>
    </row>
    <row r="101" spans="1:35" x14ac:dyDescent="0.2">
      <c r="A101" t="s">
        <v>596</v>
      </c>
      <c r="B101" t="s">
        <v>41</v>
      </c>
      <c r="C101" t="s">
        <v>524</v>
      </c>
      <c r="D101">
        <v>23</v>
      </c>
      <c r="E101">
        <v>12</v>
      </c>
      <c r="F101">
        <v>1</v>
      </c>
      <c r="G101">
        <v>15</v>
      </c>
      <c r="H101">
        <v>11</v>
      </c>
      <c r="I101">
        <v>120</v>
      </c>
      <c r="J101">
        <v>0</v>
      </c>
      <c r="K101">
        <v>0</v>
      </c>
      <c r="L101">
        <v>23</v>
      </c>
      <c r="N101">
        <f>_xlfn.XLOOKUP($A101,'TE Proj'!A:A,'TE Proj'!H:H,0,0)</f>
        <v>16.7</v>
      </c>
      <c r="O101" s="9">
        <f>L101-N101</f>
        <v>6.3000000000000007</v>
      </c>
      <c r="AI101" s="2"/>
    </row>
    <row r="102" spans="1:35" x14ac:dyDescent="0.2">
      <c r="A102" t="s">
        <v>628</v>
      </c>
      <c r="B102" t="s">
        <v>59</v>
      </c>
      <c r="C102" t="s">
        <v>524</v>
      </c>
      <c r="D102">
        <v>23</v>
      </c>
      <c r="E102">
        <v>9</v>
      </c>
      <c r="F102">
        <v>0</v>
      </c>
      <c r="G102">
        <v>1</v>
      </c>
      <c r="H102">
        <v>1</v>
      </c>
      <c r="I102">
        <v>12</v>
      </c>
      <c r="J102">
        <v>0</v>
      </c>
      <c r="K102">
        <v>0</v>
      </c>
      <c r="L102">
        <v>2.2000000000000002</v>
      </c>
      <c r="N102">
        <f>_xlfn.XLOOKUP($A102,'TE Proj'!A:A,'TE Proj'!H:H,0,0)</f>
        <v>15.7</v>
      </c>
      <c r="O102" s="9">
        <f>L102-N102</f>
        <v>-13.5</v>
      </c>
      <c r="AI102" s="2"/>
    </row>
    <row r="103" spans="1:35" x14ac:dyDescent="0.2">
      <c r="A103" t="s">
        <v>642</v>
      </c>
      <c r="B103" t="s">
        <v>70</v>
      </c>
      <c r="C103" t="s">
        <v>524</v>
      </c>
      <c r="D103">
        <v>26</v>
      </c>
      <c r="E103">
        <v>13</v>
      </c>
      <c r="F103">
        <v>0</v>
      </c>
      <c r="G103">
        <v>1</v>
      </c>
      <c r="H103">
        <v>1</v>
      </c>
      <c r="I103">
        <v>4</v>
      </c>
      <c r="J103">
        <v>0</v>
      </c>
      <c r="K103">
        <v>0</v>
      </c>
      <c r="L103">
        <v>1.4</v>
      </c>
      <c r="N103">
        <f>_xlfn.XLOOKUP($A103,'TE Proj'!A:A,'TE Proj'!H:H,0,0)</f>
        <v>15.6</v>
      </c>
      <c r="O103" s="9">
        <f>L103-N103</f>
        <v>-14.2</v>
      </c>
      <c r="AI103" s="2"/>
    </row>
    <row r="104" spans="1:35" x14ac:dyDescent="0.2">
      <c r="A104" t="s">
        <v>660</v>
      </c>
      <c r="B104" t="s">
        <v>28</v>
      </c>
      <c r="C104" t="s">
        <v>524</v>
      </c>
      <c r="D104">
        <v>24</v>
      </c>
      <c r="E104">
        <v>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N104">
        <f>_xlfn.XLOOKUP($A104,'TE Proj'!A:A,'TE Proj'!H:H,0,0)</f>
        <v>13.9</v>
      </c>
      <c r="O104" s="9">
        <f>L104-N104</f>
        <v>-13.9</v>
      </c>
      <c r="AI104" s="2"/>
    </row>
    <row r="105" spans="1:35" x14ac:dyDescent="0.2">
      <c r="A105" t="s">
        <v>620</v>
      </c>
      <c r="B105" t="s">
        <v>28</v>
      </c>
      <c r="C105" t="s">
        <v>524</v>
      </c>
      <c r="D105">
        <v>26</v>
      </c>
      <c r="E105">
        <v>17</v>
      </c>
      <c r="F105">
        <v>2</v>
      </c>
      <c r="G105">
        <v>3</v>
      </c>
      <c r="H105">
        <v>3</v>
      </c>
      <c r="I105">
        <v>32</v>
      </c>
      <c r="J105">
        <v>0</v>
      </c>
      <c r="K105">
        <v>0</v>
      </c>
      <c r="L105">
        <v>6.2</v>
      </c>
      <c r="N105">
        <f>_xlfn.XLOOKUP($A105,'TE Proj'!A:A,'TE Proj'!H:H,0,0)</f>
        <v>13.8</v>
      </c>
      <c r="O105" s="9">
        <f>L105-N105</f>
        <v>-7.6000000000000005</v>
      </c>
      <c r="AI105" s="2"/>
    </row>
    <row r="106" spans="1:35" x14ac:dyDescent="0.2">
      <c r="A106" t="s">
        <v>569</v>
      </c>
      <c r="B106" t="s">
        <v>57</v>
      </c>
      <c r="C106" t="s">
        <v>524</v>
      </c>
      <c r="D106">
        <v>25</v>
      </c>
      <c r="E106">
        <v>12</v>
      </c>
      <c r="F106">
        <v>9</v>
      </c>
      <c r="G106">
        <v>21</v>
      </c>
      <c r="H106">
        <v>9</v>
      </c>
      <c r="I106">
        <v>147</v>
      </c>
      <c r="J106">
        <v>2</v>
      </c>
      <c r="K106">
        <v>0</v>
      </c>
      <c r="L106">
        <v>35.700000000000003</v>
      </c>
      <c r="N106">
        <f>_xlfn.XLOOKUP($A106,'TE Proj'!A:A,'TE Proj'!H:H,0,0)</f>
        <v>13.6</v>
      </c>
      <c r="O106" s="9">
        <f>L106-N106</f>
        <v>22.1</v>
      </c>
      <c r="AI106" s="2"/>
    </row>
    <row r="107" spans="1:35" x14ac:dyDescent="0.2">
      <c r="A107" t="s">
        <v>639</v>
      </c>
      <c r="B107" t="s">
        <v>70</v>
      </c>
      <c r="C107" t="s">
        <v>524</v>
      </c>
      <c r="D107">
        <v>27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N107">
        <f>_xlfn.XLOOKUP($A107,'TE Proj'!A:A,'TE Proj'!H:H,0,0)</f>
        <v>12.1</v>
      </c>
      <c r="O107" s="9">
        <f>L107-N107</f>
        <v>-12.1</v>
      </c>
      <c r="AI107" s="2"/>
    </row>
    <row r="108" spans="1:35" x14ac:dyDescent="0.2">
      <c r="A108" t="s">
        <v>571</v>
      </c>
      <c r="B108" t="s">
        <v>76</v>
      </c>
      <c r="C108" t="s">
        <v>524</v>
      </c>
      <c r="D108">
        <v>29</v>
      </c>
      <c r="E108">
        <v>17</v>
      </c>
      <c r="F108">
        <v>11</v>
      </c>
      <c r="G108">
        <v>15</v>
      </c>
      <c r="H108">
        <v>13</v>
      </c>
      <c r="I108">
        <v>208</v>
      </c>
      <c r="J108">
        <v>1</v>
      </c>
      <c r="K108">
        <v>1</v>
      </c>
      <c r="L108">
        <v>37.799999999999997</v>
      </c>
      <c r="N108">
        <f>_xlfn.XLOOKUP($A108,'TE Proj'!A:A,'TE Proj'!H:H,0,0)</f>
        <v>12.1</v>
      </c>
      <c r="O108" s="9">
        <f>L108-N108</f>
        <v>25.699999999999996</v>
      </c>
      <c r="AI108" s="2"/>
    </row>
    <row r="109" spans="1:35" x14ac:dyDescent="0.2">
      <c r="A109" t="s">
        <v>617</v>
      </c>
      <c r="B109" t="s">
        <v>37</v>
      </c>
      <c r="C109" t="s">
        <v>524</v>
      </c>
      <c r="D109">
        <v>23</v>
      </c>
      <c r="E109">
        <v>15</v>
      </c>
      <c r="F109">
        <v>4</v>
      </c>
      <c r="G109">
        <v>9</v>
      </c>
      <c r="H109">
        <v>6</v>
      </c>
      <c r="I109">
        <v>48</v>
      </c>
      <c r="J109">
        <v>0</v>
      </c>
      <c r="K109">
        <v>1</v>
      </c>
      <c r="L109">
        <v>8.8000000000000007</v>
      </c>
      <c r="N109">
        <f>_xlfn.XLOOKUP($A109,'TE Proj'!A:A,'TE Proj'!H:H,0,0)</f>
        <v>11.9</v>
      </c>
      <c r="O109" s="9">
        <f>L109-N109</f>
        <v>-3.0999999999999996</v>
      </c>
      <c r="AI109" s="2"/>
    </row>
    <row r="110" spans="1:35" x14ac:dyDescent="0.2">
      <c r="A110" t="s">
        <v>655</v>
      </c>
      <c r="B110" t="s">
        <v>76</v>
      </c>
      <c r="C110" t="s">
        <v>524</v>
      </c>
      <c r="D110">
        <v>28</v>
      </c>
      <c r="E110">
        <v>3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N110">
        <f>_xlfn.XLOOKUP($A110,'TE Proj'!A:A,'TE Proj'!H:H,0,0)</f>
        <v>11.6</v>
      </c>
      <c r="O110" s="9">
        <f>L110-N110</f>
        <v>-11.6</v>
      </c>
      <c r="AI110" s="2"/>
    </row>
    <row r="111" spans="1:35" x14ac:dyDescent="0.2">
      <c r="A111" t="s">
        <v>584</v>
      </c>
      <c r="B111" t="s">
        <v>59</v>
      </c>
      <c r="C111" t="s">
        <v>524</v>
      </c>
      <c r="D111">
        <v>31</v>
      </c>
      <c r="E111">
        <v>17</v>
      </c>
      <c r="F111">
        <v>8</v>
      </c>
      <c r="G111">
        <v>12</v>
      </c>
      <c r="H111">
        <v>9</v>
      </c>
      <c r="I111">
        <v>110</v>
      </c>
      <c r="J111">
        <v>1</v>
      </c>
      <c r="K111">
        <v>0</v>
      </c>
      <c r="L111">
        <v>26</v>
      </c>
      <c r="N111">
        <f>_xlfn.XLOOKUP($A111,'TE Proj'!A:A,'TE Proj'!H:H,0,0)</f>
        <v>11.6</v>
      </c>
      <c r="O111" s="9">
        <f>L111-N111</f>
        <v>14.4</v>
      </c>
      <c r="AI111" s="2"/>
    </row>
    <row r="112" spans="1:35" x14ac:dyDescent="0.2">
      <c r="A112" t="s">
        <v>613</v>
      </c>
      <c r="B112" t="s">
        <v>20</v>
      </c>
      <c r="C112" t="s">
        <v>524</v>
      </c>
      <c r="D112">
        <v>25</v>
      </c>
      <c r="E112">
        <v>15</v>
      </c>
      <c r="F112">
        <v>1</v>
      </c>
      <c r="G112">
        <v>4</v>
      </c>
      <c r="H112">
        <v>4</v>
      </c>
      <c r="I112">
        <v>39</v>
      </c>
      <c r="J112">
        <v>0</v>
      </c>
      <c r="K112">
        <v>0</v>
      </c>
      <c r="L112">
        <v>7.9</v>
      </c>
      <c r="N112">
        <f>_xlfn.XLOOKUP($A112,'TE Proj'!A:A,'TE Proj'!H:H,0,0)</f>
        <v>11.4</v>
      </c>
      <c r="O112" s="9">
        <f>L112-N112</f>
        <v>-3.5</v>
      </c>
      <c r="AI112" s="2"/>
    </row>
    <row r="113" spans="1:35" x14ac:dyDescent="0.2">
      <c r="A113" t="s">
        <v>647</v>
      </c>
      <c r="B113" t="s">
        <v>72</v>
      </c>
      <c r="C113" t="s">
        <v>524</v>
      </c>
      <c r="D113">
        <v>24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N113">
        <f>_xlfn.XLOOKUP($A113,'TE Proj'!A:A,'TE Proj'!H:H,0,0)</f>
        <v>10.7</v>
      </c>
      <c r="O113" s="9">
        <f>L113-N113</f>
        <v>-10.7</v>
      </c>
      <c r="AI113" s="2"/>
    </row>
    <row r="114" spans="1:35" x14ac:dyDescent="0.2">
      <c r="A114" t="s">
        <v>622</v>
      </c>
      <c r="B114" t="s">
        <v>43</v>
      </c>
      <c r="C114" t="s">
        <v>524</v>
      </c>
      <c r="D114">
        <v>24</v>
      </c>
      <c r="E114">
        <v>10</v>
      </c>
      <c r="F114">
        <v>1</v>
      </c>
      <c r="G114">
        <v>5</v>
      </c>
      <c r="H114">
        <v>4</v>
      </c>
      <c r="I114">
        <v>22</v>
      </c>
      <c r="J114">
        <v>0</v>
      </c>
      <c r="K114">
        <v>0</v>
      </c>
      <c r="L114">
        <v>6.2</v>
      </c>
      <c r="N114">
        <f>_xlfn.XLOOKUP($A114,'TE Proj'!A:A,'TE Proj'!H:H,0,0)</f>
        <v>9.6</v>
      </c>
      <c r="O114" s="9">
        <f>L114-N114</f>
        <v>-3.3999999999999995</v>
      </c>
      <c r="AI114" s="2"/>
    </row>
    <row r="115" spans="1:35" x14ac:dyDescent="0.2">
      <c r="A115" t="s">
        <v>657</v>
      </c>
      <c r="B115" t="s">
        <v>49</v>
      </c>
      <c r="C115" t="s">
        <v>524</v>
      </c>
      <c r="D115">
        <v>30</v>
      </c>
      <c r="E115">
        <v>8</v>
      </c>
      <c r="F115">
        <v>5</v>
      </c>
      <c r="G115">
        <v>1</v>
      </c>
      <c r="H115">
        <v>1</v>
      </c>
      <c r="I115">
        <v>3</v>
      </c>
      <c r="J115">
        <v>0</v>
      </c>
      <c r="K115">
        <v>0</v>
      </c>
      <c r="L115">
        <v>1.3</v>
      </c>
      <c r="N115">
        <f>_xlfn.XLOOKUP($A115,'TE Proj'!A:A,'TE Proj'!H:H,0,0)</f>
        <v>8.8000000000000007</v>
      </c>
      <c r="O115" s="9">
        <f>L115-N115</f>
        <v>-7.5000000000000009</v>
      </c>
      <c r="AI115" s="2"/>
    </row>
    <row r="116" spans="1:35" x14ac:dyDescent="0.2">
      <c r="A116" t="s">
        <v>640</v>
      </c>
      <c r="B116" t="s">
        <v>59</v>
      </c>
      <c r="C116" t="s">
        <v>524</v>
      </c>
      <c r="D116">
        <v>28</v>
      </c>
      <c r="E116">
        <v>3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N116">
        <f>_xlfn.XLOOKUP($A116,'TE Proj'!A:A,'TE Proj'!H:H,0,0)</f>
        <v>6.9</v>
      </c>
      <c r="O116" s="9">
        <f>L116-N116</f>
        <v>-6.9</v>
      </c>
      <c r="AI116" s="2"/>
    </row>
    <row r="117" spans="1:35" x14ac:dyDescent="0.2">
      <c r="A117" t="s">
        <v>621</v>
      </c>
      <c r="B117" t="s">
        <v>72</v>
      </c>
      <c r="C117" t="s">
        <v>524</v>
      </c>
      <c r="D117">
        <v>25</v>
      </c>
      <c r="E117">
        <v>5</v>
      </c>
      <c r="F117">
        <v>1</v>
      </c>
      <c r="G117">
        <v>4</v>
      </c>
      <c r="H117">
        <v>2</v>
      </c>
      <c r="I117">
        <v>28</v>
      </c>
      <c r="J117">
        <v>0</v>
      </c>
      <c r="K117">
        <v>0</v>
      </c>
      <c r="L117">
        <v>4.8</v>
      </c>
      <c r="N117">
        <f>_xlfn.XLOOKUP($A117,'TE Proj'!A:A,'TE Proj'!H:H,0,0)</f>
        <v>5.3</v>
      </c>
      <c r="O117" s="9">
        <f>L117-N117</f>
        <v>-0.5</v>
      </c>
      <c r="AI117" s="2"/>
    </row>
    <row r="118" spans="1:35" x14ac:dyDescent="0.2">
      <c r="A118" t="s">
        <v>643</v>
      </c>
      <c r="B118" t="s">
        <v>82</v>
      </c>
      <c r="C118" t="s">
        <v>524</v>
      </c>
      <c r="D118">
        <v>26</v>
      </c>
      <c r="E118">
        <v>2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N118">
        <f>_xlfn.XLOOKUP($A118,'TE Proj'!A:A,'TE Proj'!H:H,0,0)</f>
        <v>4.9000000000000004</v>
      </c>
      <c r="O118" s="9">
        <f>L118-N118</f>
        <v>-4.9000000000000004</v>
      </c>
      <c r="AI118" s="2"/>
    </row>
    <row r="119" spans="1:35" x14ac:dyDescent="0.2">
      <c r="A119" t="s">
        <v>636</v>
      </c>
      <c r="B119" t="s">
        <v>30</v>
      </c>
      <c r="C119" t="s">
        <v>524</v>
      </c>
      <c r="D119">
        <v>29</v>
      </c>
      <c r="E119">
        <v>3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N119">
        <f>_xlfn.XLOOKUP($A119,'TE Proj'!A:A,'TE Proj'!H:H,0,0)</f>
        <v>4.2</v>
      </c>
      <c r="O119" s="9">
        <f>L119-N119</f>
        <v>-4.2</v>
      </c>
      <c r="AI119" s="2"/>
    </row>
    <row r="120" spans="1:35" x14ac:dyDescent="0.2">
      <c r="A120" t="s">
        <v>659</v>
      </c>
      <c r="B120" t="s">
        <v>67</v>
      </c>
      <c r="C120" t="s">
        <v>524</v>
      </c>
      <c r="D120">
        <v>23</v>
      </c>
      <c r="E120">
        <v>2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N120">
        <f>_xlfn.XLOOKUP($A120,'TE Proj'!A:A,'TE Proj'!H:H,0,0)</f>
        <v>4.2</v>
      </c>
      <c r="O120" s="9">
        <f>L120-N120</f>
        <v>-4.2</v>
      </c>
      <c r="AI120" s="2"/>
    </row>
    <row r="121" spans="1:35" x14ac:dyDescent="0.2">
      <c r="A121" t="s">
        <v>624</v>
      </c>
      <c r="B121" t="s">
        <v>63</v>
      </c>
      <c r="C121" t="s">
        <v>524</v>
      </c>
      <c r="D121">
        <v>25</v>
      </c>
      <c r="E121">
        <v>2</v>
      </c>
      <c r="F121">
        <v>0</v>
      </c>
      <c r="G121">
        <v>1</v>
      </c>
      <c r="H121">
        <v>1</v>
      </c>
      <c r="I121">
        <v>22</v>
      </c>
      <c r="J121">
        <v>0</v>
      </c>
      <c r="K121">
        <v>0</v>
      </c>
      <c r="L121">
        <v>3.2</v>
      </c>
      <c r="N121">
        <f>_xlfn.XLOOKUP($A121,'TE Proj'!A:A,'TE Proj'!H:H,0,0)</f>
        <v>4.2</v>
      </c>
      <c r="O121" s="9">
        <f>L121-N121</f>
        <v>-1</v>
      </c>
      <c r="AI121" s="2"/>
    </row>
    <row r="122" spans="1:35" x14ac:dyDescent="0.2">
      <c r="A122" t="s">
        <v>650</v>
      </c>
      <c r="B122" t="s">
        <v>22</v>
      </c>
      <c r="C122" t="s">
        <v>524</v>
      </c>
      <c r="D122">
        <v>26</v>
      </c>
      <c r="E122">
        <v>9</v>
      </c>
      <c r="F122">
        <v>0</v>
      </c>
      <c r="G122">
        <v>2</v>
      </c>
      <c r="H122">
        <v>0</v>
      </c>
      <c r="I122">
        <v>0</v>
      </c>
      <c r="J122">
        <v>0</v>
      </c>
      <c r="K122">
        <v>0</v>
      </c>
      <c r="L122">
        <v>0</v>
      </c>
      <c r="N122">
        <f>_xlfn.XLOOKUP($A122,'TE Proj'!A:A,'TE Proj'!H:H,0,0)</f>
        <v>4.0999999999999996</v>
      </c>
      <c r="O122" s="9">
        <f>L122-N122</f>
        <v>-4.0999999999999996</v>
      </c>
      <c r="AI122" s="2"/>
    </row>
    <row r="123" spans="1:35" x14ac:dyDescent="0.2">
      <c r="A123" t="s">
        <v>630</v>
      </c>
      <c r="B123" t="s">
        <v>78</v>
      </c>
      <c r="C123" t="s">
        <v>524</v>
      </c>
      <c r="D123">
        <v>28</v>
      </c>
      <c r="E123">
        <v>14</v>
      </c>
      <c r="F123">
        <v>0</v>
      </c>
      <c r="G123">
        <v>3</v>
      </c>
      <c r="H123">
        <v>1</v>
      </c>
      <c r="I123">
        <v>6</v>
      </c>
      <c r="J123">
        <v>0</v>
      </c>
      <c r="K123">
        <v>0</v>
      </c>
      <c r="L123">
        <v>1.6</v>
      </c>
      <c r="N123">
        <f>_xlfn.XLOOKUP($A123,'TE Proj'!A:A,'TE Proj'!H:H,0,0)</f>
        <v>4.0999999999999996</v>
      </c>
      <c r="O123" s="9">
        <f>L123-N123</f>
        <v>-2.4999999999999996</v>
      </c>
      <c r="AI123" s="2"/>
    </row>
    <row r="124" spans="1:35" x14ac:dyDescent="0.2">
      <c r="A124" t="s">
        <v>658</v>
      </c>
      <c r="B124" t="s">
        <v>67</v>
      </c>
      <c r="C124" t="s">
        <v>524</v>
      </c>
      <c r="D124">
        <v>25</v>
      </c>
      <c r="E124">
        <v>2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N124">
        <f>_xlfn.XLOOKUP($A124,'TE Proj'!A:A,'TE Proj'!H:H,0,0)</f>
        <v>0</v>
      </c>
      <c r="O124" s="9">
        <f>L124-N124</f>
        <v>0</v>
      </c>
      <c r="AI124" s="2"/>
    </row>
    <row r="125" spans="1:35" x14ac:dyDescent="0.2">
      <c r="A125" t="s">
        <v>635</v>
      </c>
      <c r="B125" t="s">
        <v>37</v>
      </c>
      <c r="C125" t="s">
        <v>524</v>
      </c>
      <c r="D125">
        <v>25</v>
      </c>
      <c r="E125">
        <v>3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N125">
        <f>_xlfn.XLOOKUP($A125,'TE Proj'!A:A,'TE Proj'!H:H,0,0)</f>
        <v>0</v>
      </c>
      <c r="O125" s="9">
        <f>L125-N125</f>
        <v>0</v>
      </c>
      <c r="AI125" s="2"/>
    </row>
    <row r="126" spans="1:35" x14ac:dyDescent="0.2">
      <c r="A126" t="s">
        <v>634</v>
      </c>
      <c r="B126" t="s">
        <v>51</v>
      </c>
      <c r="C126" t="s">
        <v>524</v>
      </c>
      <c r="D126">
        <v>27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N126">
        <f>_xlfn.XLOOKUP($A126,'TE Proj'!A:A,'TE Proj'!H:H,0,0)</f>
        <v>0</v>
      </c>
      <c r="O126" s="9">
        <f>L126-N126</f>
        <v>0</v>
      </c>
      <c r="AI126" s="2"/>
    </row>
    <row r="127" spans="1:35" x14ac:dyDescent="0.2">
      <c r="A127" t="s">
        <v>632</v>
      </c>
      <c r="B127" t="s">
        <v>49</v>
      </c>
      <c r="C127" t="s">
        <v>524</v>
      </c>
      <c r="D127">
        <v>30</v>
      </c>
      <c r="E127">
        <v>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N127">
        <f>_xlfn.XLOOKUP($A127,'TE Proj'!A:A,'TE Proj'!H:H,0,0)</f>
        <v>0</v>
      </c>
      <c r="O127" s="9">
        <f>L127-N127</f>
        <v>0</v>
      </c>
      <c r="AI127" s="2"/>
    </row>
    <row r="128" spans="1:35" x14ac:dyDescent="0.2">
      <c r="A128" t="s">
        <v>661</v>
      </c>
      <c r="B128" t="s">
        <v>74</v>
      </c>
      <c r="C128" t="s">
        <v>524</v>
      </c>
      <c r="D128">
        <v>25</v>
      </c>
      <c r="E128">
        <v>13</v>
      </c>
      <c r="F128">
        <v>0</v>
      </c>
      <c r="G128">
        <v>2</v>
      </c>
      <c r="H128">
        <v>0</v>
      </c>
      <c r="I128">
        <v>0</v>
      </c>
      <c r="J128">
        <v>0</v>
      </c>
      <c r="K128">
        <v>0</v>
      </c>
      <c r="L128">
        <v>0</v>
      </c>
      <c r="N128">
        <f>_xlfn.XLOOKUP($A128,'TE Proj'!A:A,'TE Proj'!H:H,0,0)</f>
        <v>0</v>
      </c>
      <c r="O128" s="9">
        <f>L128-N128</f>
        <v>0</v>
      </c>
      <c r="AI128" s="2"/>
    </row>
    <row r="129" spans="1:35" x14ac:dyDescent="0.2">
      <c r="A129" t="s">
        <v>637</v>
      </c>
      <c r="B129" t="s">
        <v>22</v>
      </c>
      <c r="C129" t="s">
        <v>524</v>
      </c>
      <c r="D129">
        <v>24</v>
      </c>
      <c r="E129">
        <v>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N129">
        <f>_xlfn.XLOOKUP($A129,'TE Proj'!A:A,'TE Proj'!H:H,0,0)</f>
        <v>0</v>
      </c>
      <c r="O129" s="9">
        <f>L129-N129</f>
        <v>0</v>
      </c>
      <c r="AI129" s="2"/>
    </row>
    <row r="130" spans="1:35" x14ac:dyDescent="0.2">
      <c r="A130" t="s">
        <v>656</v>
      </c>
      <c r="B130" t="s">
        <v>20</v>
      </c>
      <c r="C130" t="s">
        <v>524</v>
      </c>
      <c r="D130">
        <v>26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N130">
        <f>_xlfn.XLOOKUP($A130,'TE Proj'!A:A,'TE Proj'!H:H,0,0)</f>
        <v>0</v>
      </c>
      <c r="O130" s="9">
        <f>L130-N130</f>
        <v>0</v>
      </c>
      <c r="AI130" s="2"/>
    </row>
    <row r="131" spans="1:35" x14ac:dyDescent="0.2">
      <c r="A131" t="s">
        <v>633</v>
      </c>
      <c r="B131" t="s">
        <v>31</v>
      </c>
      <c r="C131" t="s">
        <v>524</v>
      </c>
      <c r="D131">
        <v>28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N131">
        <f>_xlfn.XLOOKUP($A131,'TE Proj'!A:A,'TE Proj'!H:H,0,0)</f>
        <v>0</v>
      </c>
      <c r="O131" s="9">
        <f>L131-N131</f>
        <v>0</v>
      </c>
      <c r="AI131" s="2"/>
    </row>
    <row r="132" spans="1:35" x14ac:dyDescent="0.2">
      <c r="A132" t="s">
        <v>653</v>
      </c>
      <c r="B132" t="s">
        <v>39</v>
      </c>
      <c r="C132" t="s">
        <v>524</v>
      </c>
      <c r="D132">
        <v>26</v>
      </c>
      <c r="E132">
        <v>3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N132">
        <f>_xlfn.XLOOKUP($A132,'TE Proj'!A:A,'TE Proj'!H:H,0,0)</f>
        <v>0</v>
      </c>
      <c r="O132" s="9">
        <f>L132-N132</f>
        <v>0</v>
      </c>
      <c r="AI132" s="2"/>
    </row>
    <row r="133" spans="1:35" x14ac:dyDescent="0.2">
      <c r="A133" t="s">
        <v>649</v>
      </c>
      <c r="B133" t="s">
        <v>61</v>
      </c>
      <c r="C133" t="s">
        <v>524</v>
      </c>
      <c r="D133">
        <v>31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N133">
        <f>_xlfn.XLOOKUP($A133,'TE Proj'!A:A,'TE Proj'!H:H,0,0)</f>
        <v>0</v>
      </c>
      <c r="O133" s="9">
        <f>L133-N133</f>
        <v>0</v>
      </c>
      <c r="AI133" s="2"/>
    </row>
    <row r="134" spans="1:35" x14ac:dyDescent="0.2">
      <c r="A134" t="s">
        <v>641</v>
      </c>
      <c r="B134" t="s">
        <v>47</v>
      </c>
      <c r="C134" t="s">
        <v>524</v>
      </c>
      <c r="D134">
        <v>30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N134">
        <f>_xlfn.XLOOKUP($A134,'TE Proj'!A:A,'TE Proj'!H:H,0,0)</f>
        <v>0</v>
      </c>
      <c r="O134" s="9">
        <f>L134-N134</f>
        <v>0</v>
      </c>
      <c r="AI134" s="2"/>
    </row>
    <row r="135" spans="1:35" x14ac:dyDescent="0.2">
      <c r="A135" t="s">
        <v>644</v>
      </c>
      <c r="B135" t="s">
        <v>49</v>
      </c>
      <c r="C135" t="s">
        <v>524</v>
      </c>
      <c r="D135">
        <v>25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N135">
        <f>_xlfn.XLOOKUP($A135,'TE Proj'!A:A,'TE Proj'!H:H,0,0)</f>
        <v>0</v>
      </c>
      <c r="O135" s="9">
        <f>L135-N135</f>
        <v>0</v>
      </c>
      <c r="AI135" s="2"/>
    </row>
    <row r="136" spans="1:35" x14ac:dyDescent="0.2">
      <c r="A136" t="s">
        <v>645</v>
      </c>
      <c r="B136" t="s">
        <v>33</v>
      </c>
      <c r="C136" t="s">
        <v>524</v>
      </c>
      <c r="D136">
        <v>24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N136">
        <f>_xlfn.XLOOKUP($A136,'TE Proj'!A:A,'TE Proj'!H:H,0,0)</f>
        <v>0</v>
      </c>
      <c r="O136" s="9">
        <f>L136-N136</f>
        <v>0</v>
      </c>
      <c r="AI136" s="2"/>
    </row>
    <row r="137" spans="1:35" x14ac:dyDescent="0.2">
      <c r="A137" t="s">
        <v>654</v>
      </c>
      <c r="B137" t="s">
        <v>53</v>
      </c>
      <c r="C137" t="s">
        <v>524</v>
      </c>
      <c r="D137">
        <v>25</v>
      </c>
      <c r="E137">
        <v>15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N137">
        <f>_xlfn.XLOOKUP($A137,'TE Proj'!A:A,'TE Proj'!H:H,0,0)</f>
        <v>0</v>
      </c>
      <c r="O137" s="9">
        <f>L137-N137</f>
        <v>0</v>
      </c>
      <c r="AI137" s="2"/>
    </row>
    <row r="138" spans="1:35" x14ac:dyDescent="0.2">
      <c r="A138" t="s">
        <v>638</v>
      </c>
      <c r="B138" t="s">
        <v>30</v>
      </c>
      <c r="C138" t="s">
        <v>524</v>
      </c>
      <c r="D138">
        <v>28</v>
      </c>
      <c r="E138">
        <v>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N138">
        <f>_xlfn.XLOOKUP($A138,'TE Proj'!A:A,'TE Proj'!H:H,0,0)</f>
        <v>0</v>
      </c>
      <c r="O138" s="9">
        <f>L138-N138</f>
        <v>0</v>
      </c>
      <c r="AI138" s="2"/>
    </row>
    <row r="139" spans="1:35" x14ac:dyDescent="0.2">
      <c r="A139" t="s">
        <v>629</v>
      </c>
      <c r="B139" t="s">
        <v>70</v>
      </c>
      <c r="C139" t="s">
        <v>524</v>
      </c>
      <c r="D139">
        <v>26</v>
      </c>
      <c r="E139">
        <v>2</v>
      </c>
      <c r="F139">
        <v>0</v>
      </c>
      <c r="G139">
        <v>1</v>
      </c>
      <c r="H139">
        <v>1</v>
      </c>
      <c r="I139">
        <v>6</v>
      </c>
      <c r="J139">
        <v>0</v>
      </c>
      <c r="K139">
        <v>0</v>
      </c>
      <c r="L139">
        <v>1.6</v>
      </c>
      <c r="N139">
        <f>_xlfn.XLOOKUP($A139,'TE Proj'!A:A,'TE Proj'!H:H,0,0)</f>
        <v>0</v>
      </c>
      <c r="O139" s="9">
        <f>L139-N139</f>
        <v>1.6</v>
      </c>
      <c r="AI139" s="2"/>
    </row>
    <row r="140" spans="1:35" x14ac:dyDescent="0.2">
      <c r="A140" t="s">
        <v>627</v>
      </c>
      <c r="B140" t="s">
        <v>59</v>
      </c>
      <c r="C140" t="s">
        <v>524</v>
      </c>
      <c r="D140">
        <v>24</v>
      </c>
      <c r="E140">
        <v>6</v>
      </c>
      <c r="F140">
        <v>2</v>
      </c>
      <c r="G140">
        <v>1</v>
      </c>
      <c r="H140">
        <v>1</v>
      </c>
      <c r="I140">
        <v>9</v>
      </c>
      <c r="J140">
        <v>0</v>
      </c>
      <c r="K140">
        <v>0</v>
      </c>
      <c r="L140">
        <v>1.9</v>
      </c>
      <c r="N140">
        <f>_xlfn.XLOOKUP($A140,'TE Proj'!A:A,'TE Proj'!H:H,0,0)</f>
        <v>0</v>
      </c>
      <c r="O140" s="9">
        <f>L140-N140</f>
        <v>1.9</v>
      </c>
      <c r="AI140" s="2"/>
    </row>
    <row r="141" spans="1:35" x14ac:dyDescent="0.2">
      <c r="A141" t="s">
        <v>587</v>
      </c>
      <c r="B141" t="s">
        <v>43</v>
      </c>
      <c r="C141" t="s">
        <v>524</v>
      </c>
      <c r="D141">
        <v>25</v>
      </c>
      <c r="E141">
        <v>7</v>
      </c>
      <c r="F141">
        <v>2</v>
      </c>
      <c r="G141">
        <v>14</v>
      </c>
      <c r="H141">
        <v>8</v>
      </c>
      <c r="I141">
        <v>95</v>
      </c>
      <c r="J141">
        <v>1</v>
      </c>
      <c r="K141">
        <v>0</v>
      </c>
      <c r="L141">
        <v>23.5</v>
      </c>
      <c r="N141">
        <f>_xlfn.XLOOKUP($A141,'TE Proj'!A:A,'TE Proj'!H:H,0,0)</f>
        <v>0</v>
      </c>
      <c r="O141" s="9">
        <f>L141-N141</f>
        <v>23.5</v>
      </c>
      <c r="AI141" s="2"/>
    </row>
    <row r="142" spans="1:35" x14ac:dyDescent="0.2">
      <c r="O142" s="9"/>
      <c r="AI142" s="2"/>
    </row>
    <row r="143" spans="1:35" x14ac:dyDescent="0.2">
      <c r="O143" s="9"/>
      <c r="AI143" s="2"/>
    </row>
    <row r="144" spans="1:35" x14ac:dyDescent="0.2">
      <c r="O144" s="9"/>
    </row>
    <row r="145" spans="15:15" x14ac:dyDescent="0.2">
      <c r="O145" s="9"/>
    </row>
    <row r="146" spans="15:15" x14ac:dyDescent="0.2">
      <c r="O146" s="9"/>
    </row>
    <row r="147" spans="15:15" x14ac:dyDescent="0.2">
      <c r="O147" s="9"/>
    </row>
    <row r="148" spans="15:15" x14ac:dyDescent="0.2">
      <c r="O148" s="9"/>
    </row>
    <row r="149" spans="15:15" x14ac:dyDescent="0.2">
      <c r="O149" s="9"/>
    </row>
    <row r="150" spans="15:15" x14ac:dyDescent="0.2">
      <c r="O150" s="9"/>
    </row>
    <row r="151" spans="15:15" x14ac:dyDescent="0.2">
      <c r="O151" s="9"/>
    </row>
    <row r="152" spans="15:15" x14ac:dyDescent="0.2">
      <c r="O152" s="9"/>
    </row>
    <row r="153" spans="15:15" x14ac:dyDescent="0.2">
      <c r="O153" s="9"/>
    </row>
    <row r="154" spans="15:15" x14ac:dyDescent="0.2">
      <c r="O154" s="9"/>
    </row>
    <row r="155" spans="15:15" x14ac:dyDescent="0.2">
      <c r="O155" s="9"/>
    </row>
    <row r="156" spans="15:15" x14ac:dyDescent="0.2">
      <c r="O156" s="9"/>
    </row>
    <row r="157" spans="15:15" x14ac:dyDescent="0.2">
      <c r="O157" s="9"/>
    </row>
    <row r="158" spans="15:15" x14ac:dyDescent="0.2">
      <c r="O158" s="9"/>
    </row>
    <row r="159" spans="15:15" x14ac:dyDescent="0.2">
      <c r="O159" s="9"/>
    </row>
    <row r="160" spans="15:15" x14ac:dyDescent="0.2">
      <c r="O160" s="9"/>
    </row>
    <row r="161" spans="15:15" x14ac:dyDescent="0.2">
      <c r="O161" s="9"/>
    </row>
    <row r="162" spans="15:15" x14ac:dyDescent="0.2">
      <c r="O162" s="9"/>
    </row>
    <row r="163" spans="15:15" x14ac:dyDescent="0.2">
      <c r="O163" s="9"/>
    </row>
    <row r="164" spans="15:15" x14ac:dyDescent="0.2">
      <c r="O164" s="9"/>
    </row>
    <row r="165" spans="15:15" x14ac:dyDescent="0.2">
      <c r="O165" s="9"/>
    </row>
    <row r="166" spans="15:15" x14ac:dyDescent="0.2">
      <c r="O166" s="9"/>
    </row>
    <row r="167" spans="15:15" x14ac:dyDescent="0.2">
      <c r="O167" s="9"/>
    </row>
    <row r="168" spans="15:15" x14ac:dyDescent="0.2">
      <c r="O168" s="9"/>
    </row>
    <row r="169" spans="15:15" x14ac:dyDescent="0.2">
      <c r="O169" s="9"/>
    </row>
    <row r="170" spans="15:15" x14ac:dyDescent="0.2">
      <c r="O170" s="9"/>
    </row>
    <row r="171" spans="15:15" x14ac:dyDescent="0.2">
      <c r="O171" s="9"/>
    </row>
    <row r="172" spans="15:15" x14ac:dyDescent="0.2">
      <c r="O172" s="9"/>
    </row>
    <row r="173" spans="15:15" x14ac:dyDescent="0.2">
      <c r="O173" s="9"/>
    </row>
    <row r="174" spans="15:15" x14ac:dyDescent="0.2">
      <c r="O174" s="9"/>
    </row>
    <row r="175" spans="15:15" x14ac:dyDescent="0.2">
      <c r="O175" s="9"/>
    </row>
    <row r="176" spans="15:15" x14ac:dyDescent="0.2">
      <c r="O176" s="9"/>
    </row>
    <row r="177" spans="15:15" x14ac:dyDescent="0.2">
      <c r="O177" s="9"/>
    </row>
    <row r="178" spans="15:15" x14ac:dyDescent="0.2">
      <c r="O178" s="9"/>
    </row>
    <row r="179" spans="15:15" x14ac:dyDescent="0.2">
      <c r="O179" s="9"/>
    </row>
    <row r="180" spans="15:15" x14ac:dyDescent="0.2">
      <c r="O180" s="9"/>
    </row>
    <row r="181" spans="15:15" x14ac:dyDescent="0.2">
      <c r="O181" s="9"/>
    </row>
    <row r="182" spans="15:15" x14ac:dyDescent="0.2">
      <c r="O182" s="9"/>
    </row>
    <row r="183" spans="15:15" x14ac:dyDescent="0.2">
      <c r="O183" s="9"/>
    </row>
    <row r="184" spans="15:15" x14ac:dyDescent="0.2">
      <c r="O184" s="9"/>
    </row>
    <row r="185" spans="15:15" x14ac:dyDescent="0.2">
      <c r="O185" s="9"/>
    </row>
    <row r="186" spans="15:15" x14ac:dyDescent="0.2">
      <c r="O186" s="9"/>
    </row>
    <row r="187" spans="15:15" x14ac:dyDescent="0.2">
      <c r="O187" s="9"/>
    </row>
    <row r="188" spans="15:15" x14ac:dyDescent="0.2">
      <c r="O188" s="9"/>
    </row>
    <row r="189" spans="15:15" x14ac:dyDescent="0.2">
      <c r="O189" s="9"/>
    </row>
    <row r="190" spans="15:15" x14ac:dyDescent="0.2">
      <c r="O190" s="9"/>
    </row>
    <row r="191" spans="15:15" x14ac:dyDescent="0.2">
      <c r="O191" s="9"/>
    </row>
    <row r="192" spans="15:15" x14ac:dyDescent="0.2">
      <c r="O192" s="9"/>
    </row>
    <row r="193" spans="15:15" x14ac:dyDescent="0.2">
      <c r="O193" s="9"/>
    </row>
    <row r="194" spans="15:15" x14ac:dyDescent="0.2">
      <c r="O194" s="9"/>
    </row>
    <row r="195" spans="15:15" x14ac:dyDescent="0.2">
      <c r="O195" s="9"/>
    </row>
    <row r="196" spans="15:15" x14ac:dyDescent="0.2">
      <c r="O196" s="9"/>
    </row>
    <row r="197" spans="15:15" x14ac:dyDescent="0.2">
      <c r="O197" s="9"/>
    </row>
    <row r="198" spans="15:15" x14ac:dyDescent="0.2">
      <c r="O198" s="9"/>
    </row>
    <row r="199" spans="15:15" x14ac:dyDescent="0.2">
      <c r="O199" s="9"/>
    </row>
    <row r="200" spans="15:15" x14ac:dyDescent="0.2">
      <c r="O200" s="9"/>
    </row>
    <row r="201" spans="15:15" x14ac:dyDescent="0.2">
      <c r="O201" s="9"/>
    </row>
    <row r="202" spans="15:15" x14ac:dyDescent="0.2">
      <c r="O202" s="9"/>
    </row>
    <row r="203" spans="15:15" x14ac:dyDescent="0.2">
      <c r="O203" s="9"/>
    </row>
    <row r="204" spans="15:15" x14ac:dyDescent="0.2">
      <c r="O204" s="9"/>
    </row>
    <row r="205" spans="15:15" x14ac:dyDescent="0.2">
      <c r="O205" s="9"/>
    </row>
    <row r="206" spans="15:15" x14ac:dyDescent="0.2">
      <c r="O206" s="9"/>
    </row>
    <row r="207" spans="15:15" x14ac:dyDescent="0.2">
      <c r="O207" s="9"/>
    </row>
    <row r="208" spans="15:15" x14ac:dyDescent="0.2">
      <c r="O208" s="9"/>
    </row>
    <row r="209" spans="15:15" x14ac:dyDescent="0.2">
      <c r="O209" s="9"/>
    </row>
    <row r="210" spans="15:15" x14ac:dyDescent="0.2">
      <c r="O210" s="9"/>
    </row>
    <row r="211" spans="15:15" x14ac:dyDescent="0.2">
      <c r="O211" s="9"/>
    </row>
    <row r="212" spans="15:15" x14ac:dyDescent="0.2">
      <c r="O212" s="9"/>
    </row>
    <row r="213" spans="15:15" x14ac:dyDescent="0.2">
      <c r="O213" s="9"/>
    </row>
    <row r="214" spans="15:15" x14ac:dyDescent="0.2">
      <c r="O214" s="9"/>
    </row>
    <row r="215" spans="15:15" x14ac:dyDescent="0.2">
      <c r="O215" s="9"/>
    </row>
    <row r="216" spans="15:15" x14ac:dyDescent="0.2">
      <c r="O216" s="9"/>
    </row>
    <row r="217" spans="15:15" x14ac:dyDescent="0.2">
      <c r="O217" s="9"/>
    </row>
    <row r="218" spans="15:15" x14ac:dyDescent="0.2">
      <c r="O218" s="9"/>
    </row>
    <row r="219" spans="15:15" x14ac:dyDescent="0.2">
      <c r="O219" s="9"/>
    </row>
    <row r="220" spans="15:15" x14ac:dyDescent="0.2">
      <c r="O220" s="9"/>
    </row>
    <row r="221" spans="15:15" x14ac:dyDescent="0.2">
      <c r="O221" s="9"/>
    </row>
    <row r="222" spans="15:15" x14ac:dyDescent="0.2">
      <c r="O222" s="9"/>
    </row>
    <row r="223" spans="15:15" x14ac:dyDescent="0.2">
      <c r="O223" s="9"/>
    </row>
    <row r="224" spans="15:15" x14ac:dyDescent="0.2">
      <c r="O224" s="9"/>
    </row>
    <row r="225" spans="15:15" x14ac:dyDescent="0.2">
      <c r="O225" s="9"/>
    </row>
    <row r="226" spans="15:15" x14ac:dyDescent="0.2">
      <c r="O226" s="9"/>
    </row>
    <row r="227" spans="15:15" x14ac:dyDescent="0.2">
      <c r="O227" s="9"/>
    </row>
    <row r="228" spans="15:15" x14ac:dyDescent="0.2">
      <c r="O228" s="9"/>
    </row>
    <row r="229" spans="15:15" x14ac:dyDescent="0.2">
      <c r="O229" s="9"/>
    </row>
    <row r="230" spans="15:15" x14ac:dyDescent="0.2">
      <c r="O230" s="9"/>
    </row>
    <row r="231" spans="15:15" x14ac:dyDescent="0.2">
      <c r="O231" s="9"/>
    </row>
    <row r="232" spans="15:15" x14ac:dyDescent="0.2">
      <c r="O232" s="9"/>
    </row>
    <row r="233" spans="15:15" x14ac:dyDescent="0.2">
      <c r="O233" s="9"/>
    </row>
    <row r="234" spans="15:15" x14ac:dyDescent="0.2">
      <c r="O234" s="9"/>
    </row>
    <row r="235" spans="15:15" x14ac:dyDescent="0.2">
      <c r="O235" s="9"/>
    </row>
    <row r="236" spans="15:15" x14ac:dyDescent="0.2">
      <c r="O236" s="9"/>
    </row>
    <row r="237" spans="15:15" x14ac:dyDescent="0.2">
      <c r="O237" s="9"/>
    </row>
    <row r="238" spans="15:15" x14ac:dyDescent="0.2">
      <c r="O238" s="9"/>
    </row>
    <row r="239" spans="15:15" x14ac:dyDescent="0.2">
      <c r="O239" s="9"/>
    </row>
    <row r="240" spans="15:15" x14ac:dyDescent="0.2">
      <c r="O240" s="9"/>
    </row>
    <row r="241" spans="15:15" x14ac:dyDescent="0.2">
      <c r="O241" s="9"/>
    </row>
    <row r="242" spans="15:15" x14ac:dyDescent="0.2">
      <c r="O242" s="9"/>
    </row>
    <row r="243" spans="15:15" x14ac:dyDescent="0.2">
      <c r="O243" s="9"/>
    </row>
    <row r="244" spans="15:15" x14ac:dyDescent="0.2">
      <c r="O244" s="9"/>
    </row>
  </sheetData>
  <autoFilter ref="A1:O374" xr:uid="{00000000-0001-0000-0300-000000000000}">
    <sortState xmlns:xlrd2="http://schemas.microsoft.com/office/spreadsheetml/2017/richdata2" ref="A2:O244">
      <sortCondition descending="1" ref="N1:N374"/>
    </sortState>
  </autoFilter>
  <mergeCells count="4">
    <mergeCell ref="U2:W2"/>
    <mergeCell ref="U10:W10"/>
    <mergeCell ref="Y10:AA10"/>
    <mergeCell ref="Y2:AA2"/>
  </mergeCells>
  <conditionalFormatting sqref="O1:O244">
    <cfRule type="colorScale" priority="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3:W3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U11:W11">
    <cfRule type="colorScale" priority="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11:AA11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Y3:AA3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F1:AF1048576">
    <cfRule type="containsText" dxfId="1" priority="1" operator="containsText" text="Reed">
      <formula>NOT(ISERROR(SEARCH("Reed",AF1)))</formula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81AD6-0754-C04A-AC46-FC359089A345}">
  <dimension ref="A1:L999"/>
  <sheetViews>
    <sheetView workbookViewId="0">
      <selection sqref="A1:XFD1"/>
    </sheetView>
  </sheetViews>
  <sheetFormatPr baseColWidth="10" defaultRowHeight="15" x14ac:dyDescent="0.2"/>
  <sheetData>
    <row r="1" spans="1:12" x14ac:dyDescent="0.2">
      <c r="A1" s="3" t="s">
        <v>0</v>
      </c>
      <c r="B1" s="3" t="s">
        <v>1</v>
      </c>
      <c r="C1" s="3" t="s">
        <v>752</v>
      </c>
      <c r="D1" s="3" t="s">
        <v>753</v>
      </c>
      <c r="E1" s="3" t="s">
        <v>754</v>
      </c>
      <c r="F1" s="3" t="s">
        <v>755</v>
      </c>
      <c r="G1" s="3" t="s">
        <v>756</v>
      </c>
      <c r="H1" s="3" t="s">
        <v>686</v>
      </c>
      <c r="I1" s="3" t="s">
        <v>687</v>
      </c>
      <c r="J1" s="3" t="s">
        <v>688</v>
      </c>
      <c r="K1" s="3" t="s">
        <v>666</v>
      </c>
      <c r="L1" s="3" t="s">
        <v>668</v>
      </c>
    </row>
    <row r="2" spans="1:12" x14ac:dyDescent="0.2">
      <c r="A2" s="2" t="s">
        <v>757</v>
      </c>
      <c r="B2" s="2" t="s">
        <v>31</v>
      </c>
      <c r="C2" s="2">
        <v>602</v>
      </c>
      <c r="D2" s="2">
        <v>400</v>
      </c>
      <c r="E2" s="5">
        <v>4757.1000000000004</v>
      </c>
      <c r="F2" s="2">
        <v>35.5</v>
      </c>
      <c r="G2" s="2">
        <v>11.1</v>
      </c>
      <c r="H2" s="2">
        <v>63.7</v>
      </c>
      <c r="I2" s="2">
        <v>333.3</v>
      </c>
      <c r="J2" s="2">
        <v>2.9</v>
      </c>
      <c r="K2" s="2">
        <v>1.9</v>
      </c>
      <c r="L2" s="2">
        <v>368.4</v>
      </c>
    </row>
    <row r="3" spans="1:12" x14ac:dyDescent="0.2">
      <c r="A3" s="2" t="s">
        <v>16</v>
      </c>
      <c r="B3" s="2" t="s">
        <v>17</v>
      </c>
      <c r="C3" s="2">
        <v>565.79999999999995</v>
      </c>
      <c r="D3" s="2">
        <v>355.4</v>
      </c>
      <c r="E3" s="5">
        <v>4159.5</v>
      </c>
      <c r="F3" s="2">
        <v>30.2</v>
      </c>
      <c r="G3" s="2">
        <v>14</v>
      </c>
      <c r="H3" s="2">
        <v>115.1</v>
      </c>
      <c r="I3" s="2">
        <v>647.5</v>
      </c>
      <c r="J3" s="2">
        <v>5.9</v>
      </c>
      <c r="K3" s="2">
        <v>4.0999999999999996</v>
      </c>
      <c r="L3" s="2">
        <v>365.5</v>
      </c>
    </row>
    <row r="4" spans="1:12" x14ac:dyDescent="0.2">
      <c r="A4" s="2" t="s">
        <v>19</v>
      </c>
      <c r="B4" s="2" t="s">
        <v>20</v>
      </c>
      <c r="C4" s="2">
        <v>480.2</v>
      </c>
      <c r="D4" s="2">
        <v>309.89999999999998</v>
      </c>
      <c r="E4" s="5">
        <v>3702.4</v>
      </c>
      <c r="F4" s="2">
        <v>23</v>
      </c>
      <c r="G4" s="2">
        <v>9.9</v>
      </c>
      <c r="H4" s="2">
        <v>156.30000000000001</v>
      </c>
      <c r="I4" s="2">
        <v>787.1</v>
      </c>
      <c r="J4" s="2">
        <v>10.199999999999999</v>
      </c>
      <c r="K4" s="2">
        <v>2.8</v>
      </c>
      <c r="L4" s="2">
        <v>364.3</v>
      </c>
    </row>
    <row r="5" spans="1:12" x14ac:dyDescent="0.2">
      <c r="A5" s="2" t="s">
        <v>23</v>
      </c>
      <c r="B5" s="2" t="s">
        <v>24</v>
      </c>
      <c r="C5" s="2">
        <v>474.9</v>
      </c>
      <c r="D5" s="2">
        <v>301.3</v>
      </c>
      <c r="E5" s="5">
        <v>3421.3</v>
      </c>
      <c r="F5" s="2">
        <v>24.1</v>
      </c>
      <c r="G5" s="2">
        <v>11.5</v>
      </c>
      <c r="H5" s="2">
        <v>145.69999999999999</v>
      </c>
      <c r="I5" s="2">
        <v>911.5</v>
      </c>
      <c r="J5" s="2">
        <v>5.2</v>
      </c>
      <c r="K5" s="2">
        <v>2.9</v>
      </c>
      <c r="L5" s="2">
        <v>337.9</v>
      </c>
    </row>
    <row r="6" spans="1:12" x14ac:dyDescent="0.2">
      <c r="A6" s="2" t="s">
        <v>64</v>
      </c>
      <c r="B6" s="2" t="s">
        <v>65</v>
      </c>
      <c r="C6" s="2">
        <v>583.9</v>
      </c>
      <c r="D6" s="2">
        <v>397</v>
      </c>
      <c r="E6" s="5">
        <v>4476.1000000000004</v>
      </c>
      <c r="F6" s="2">
        <v>31.7</v>
      </c>
      <c r="G6" s="2">
        <v>12.9</v>
      </c>
      <c r="H6" s="2">
        <v>63.8</v>
      </c>
      <c r="I6" s="2">
        <v>265.39999999999998</v>
      </c>
      <c r="J6" s="2">
        <v>3.6</v>
      </c>
      <c r="K6" s="2">
        <v>2.2999999999999998</v>
      </c>
      <c r="L6" s="2">
        <v>336.7</v>
      </c>
    </row>
    <row r="7" spans="1:12" x14ac:dyDescent="0.2">
      <c r="A7" s="2" t="s">
        <v>50</v>
      </c>
      <c r="B7" s="2" t="s">
        <v>51</v>
      </c>
      <c r="C7" s="2">
        <v>417.4</v>
      </c>
      <c r="D7" s="2">
        <v>258.39999999999998</v>
      </c>
      <c r="E7" s="5">
        <v>2980.9</v>
      </c>
      <c r="F7" s="2">
        <v>20.2</v>
      </c>
      <c r="G7" s="2">
        <v>12.7</v>
      </c>
      <c r="H7" s="2">
        <v>151.19999999999999</v>
      </c>
      <c r="I7" s="2">
        <v>985.9</v>
      </c>
      <c r="J7" s="2">
        <v>6.3</v>
      </c>
      <c r="K7" s="2">
        <v>3.2</v>
      </c>
      <c r="L7" s="2">
        <v>317.60000000000002</v>
      </c>
    </row>
    <row r="8" spans="1:12" x14ac:dyDescent="0.2">
      <c r="A8" s="2" t="s">
        <v>48</v>
      </c>
      <c r="B8" s="2" t="s">
        <v>49</v>
      </c>
      <c r="C8" s="2">
        <v>618.70000000000005</v>
      </c>
      <c r="D8" s="2">
        <v>416.1</v>
      </c>
      <c r="E8" s="5">
        <v>4520.5</v>
      </c>
      <c r="F8" s="2">
        <v>28.7</v>
      </c>
      <c r="G8" s="2">
        <v>12.5</v>
      </c>
      <c r="H8" s="2">
        <v>55.1</v>
      </c>
      <c r="I8" s="2">
        <v>204.5</v>
      </c>
      <c r="J8" s="2">
        <v>1.6</v>
      </c>
      <c r="K8" s="2">
        <v>2</v>
      </c>
      <c r="L8" s="2">
        <v>309.39999999999998</v>
      </c>
    </row>
    <row r="9" spans="1:12" x14ac:dyDescent="0.2">
      <c r="A9" s="2" t="s">
        <v>84</v>
      </c>
      <c r="B9" s="2" t="s">
        <v>80</v>
      </c>
      <c r="C9" s="2">
        <v>496.1</v>
      </c>
      <c r="D9" s="2">
        <v>317.39999999999998</v>
      </c>
      <c r="E9" s="5">
        <v>3752.9</v>
      </c>
      <c r="F9" s="2">
        <v>23.3</v>
      </c>
      <c r="G9" s="2">
        <v>10.9</v>
      </c>
      <c r="H9" s="2">
        <v>97.2</v>
      </c>
      <c r="I9" s="2">
        <v>482.9</v>
      </c>
      <c r="J9" s="2">
        <v>3.9</v>
      </c>
      <c r="K9" s="2">
        <v>1.8</v>
      </c>
      <c r="L9" s="2">
        <v>300.8</v>
      </c>
    </row>
    <row r="10" spans="1:12" x14ac:dyDescent="0.2">
      <c r="A10" s="2" t="s">
        <v>21</v>
      </c>
      <c r="B10" s="2" t="s">
        <v>22</v>
      </c>
      <c r="C10" s="2">
        <v>543</v>
      </c>
      <c r="D10" s="2">
        <v>357.6</v>
      </c>
      <c r="E10" s="5">
        <v>4034.2</v>
      </c>
      <c r="F10" s="2">
        <v>28</v>
      </c>
      <c r="G10" s="2">
        <v>13.5</v>
      </c>
      <c r="H10" s="2">
        <v>58</v>
      </c>
      <c r="I10" s="2">
        <v>243</v>
      </c>
      <c r="J10" s="2">
        <v>2.1</v>
      </c>
      <c r="K10" s="2">
        <v>3</v>
      </c>
      <c r="L10" s="2">
        <v>290.5</v>
      </c>
    </row>
    <row r="11" spans="1:12" x14ac:dyDescent="0.2">
      <c r="A11" s="2" t="s">
        <v>92</v>
      </c>
      <c r="B11" s="2" t="s">
        <v>82</v>
      </c>
      <c r="C11" s="2">
        <v>511.8</v>
      </c>
      <c r="D11" s="2">
        <v>332.8</v>
      </c>
      <c r="E11" s="5">
        <v>3451.6</v>
      </c>
      <c r="F11" s="2">
        <v>20</v>
      </c>
      <c r="G11" s="2">
        <v>9.9</v>
      </c>
      <c r="H11" s="2">
        <v>107.9</v>
      </c>
      <c r="I11" s="2">
        <v>620.9</v>
      </c>
      <c r="J11" s="2">
        <v>4.4000000000000004</v>
      </c>
      <c r="K11" s="2">
        <v>4</v>
      </c>
      <c r="L11" s="2">
        <v>288.7</v>
      </c>
    </row>
    <row r="12" spans="1:12" x14ac:dyDescent="0.2">
      <c r="A12" s="2" t="s">
        <v>38</v>
      </c>
      <c r="B12" s="2" t="s">
        <v>39</v>
      </c>
      <c r="C12" s="2">
        <v>570.4</v>
      </c>
      <c r="D12" s="2">
        <v>372</v>
      </c>
      <c r="E12" s="5">
        <v>4005.8</v>
      </c>
      <c r="F12" s="2">
        <v>25.2</v>
      </c>
      <c r="G12" s="2">
        <v>12</v>
      </c>
      <c r="H12" s="2">
        <v>62.7</v>
      </c>
      <c r="I12" s="2">
        <v>289.3</v>
      </c>
      <c r="J12" s="2">
        <v>3.4</v>
      </c>
      <c r="K12" s="2">
        <v>5.0999999999999996</v>
      </c>
      <c r="L12" s="2">
        <v>288.10000000000002</v>
      </c>
    </row>
    <row r="13" spans="1:12" x14ac:dyDescent="0.2">
      <c r="A13" s="2" t="s">
        <v>62</v>
      </c>
      <c r="B13" s="2" t="s">
        <v>63</v>
      </c>
      <c r="C13" s="2">
        <v>581</v>
      </c>
      <c r="D13" s="2">
        <v>385.4</v>
      </c>
      <c r="E13" s="5">
        <v>4318.5</v>
      </c>
      <c r="F13" s="2">
        <v>28.7</v>
      </c>
      <c r="G13" s="2">
        <v>12.2</v>
      </c>
      <c r="H13" s="2">
        <v>31.5</v>
      </c>
      <c r="I13" s="2">
        <v>93.2</v>
      </c>
      <c r="J13" s="2">
        <v>1.3</v>
      </c>
      <c r="K13" s="2">
        <v>2.7</v>
      </c>
      <c r="L13" s="2">
        <v>287.3</v>
      </c>
    </row>
    <row r="14" spans="1:12" x14ac:dyDescent="0.2">
      <c r="A14" s="2" t="s">
        <v>52</v>
      </c>
      <c r="B14" s="2" t="s">
        <v>53</v>
      </c>
      <c r="C14" s="2">
        <v>536.4</v>
      </c>
      <c r="D14" s="2">
        <v>364.6</v>
      </c>
      <c r="E14" s="5">
        <v>3978.6</v>
      </c>
      <c r="F14" s="2">
        <v>26.3</v>
      </c>
      <c r="G14" s="2">
        <v>11.2</v>
      </c>
      <c r="H14" s="2">
        <v>61.1</v>
      </c>
      <c r="I14" s="2">
        <v>305.8</v>
      </c>
      <c r="J14" s="2">
        <v>1.6</v>
      </c>
      <c r="K14" s="2">
        <v>3.4</v>
      </c>
      <c r="L14" s="2">
        <v>286.10000000000002</v>
      </c>
    </row>
    <row r="15" spans="1:12" x14ac:dyDescent="0.2">
      <c r="A15" s="2" t="s">
        <v>128</v>
      </c>
      <c r="B15" s="2" t="s">
        <v>72</v>
      </c>
      <c r="C15" s="2">
        <v>551</v>
      </c>
      <c r="D15" s="2">
        <v>355.8</v>
      </c>
      <c r="E15" s="5">
        <v>3977.5</v>
      </c>
      <c r="F15" s="2">
        <v>26.4</v>
      </c>
      <c r="G15" s="2">
        <v>8.5</v>
      </c>
      <c r="H15" s="2">
        <v>35.9</v>
      </c>
      <c r="I15" s="2">
        <v>122.5</v>
      </c>
      <c r="J15" s="2">
        <v>1.4</v>
      </c>
      <c r="K15" s="2">
        <v>2.6</v>
      </c>
      <c r="L15" s="2">
        <v>271.60000000000002</v>
      </c>
    </row>
    <row r="16" spans="1:12" x14ac:dyDescent="0.2">
      <c r="A16" s="2" t="s">
        <v>42</v>
      </c>
      <c r="B16" s="2" t="s">
        <v>43</v>
      </c>
      <c r="C16" s="2">
        <v>506</v>
      </c>
      <c r="D16" s="2">
        <v>318.10000000000002</v>
      </c>
      <c r="E16" s="5">
        <v>3735.4</v>
      </c>
      <c r="F16" s="2">
        <v>22.7</v>
      </c>
      <c r="G16" s="2">
        <v>10.9</v>
      </c>
      <c r="H16" s="2">
        <v>62.7</v>
      </c>
      <c r="I16" s="2">
        <v>311.60000000000002</v>
      </c>
      <c r="J16" s="2">
        <v>2.5</v>
      </c>
      <c r="K16" s="2">
        <v>2.1</v>
      </c>
      <c r="L16" s="2">
        <v>271.39999999999998</v>
      </c>
    </row>
    <row r="17" spans="1:12" x14ac:dyDescent="0.2">
      <c r="A17" s="2" t="s">
        <v>36</v>
      </c>
      <c r="B17" s="2" t="s">
        <v>37</v>
      </c>
      <c r="C17" s="2">
        <v>526.5</v>
      </c>
      <c r="D17" s="2">
        <v>343.7</v>
      </c>
      <c r="E17" s="5">
        <v>4021.2</v>
      </c>
      <c r="F17" s="2">
        <v>25.7</v>
      </c>
      <c r="G17" s="2">
        <v>12.1</v>
      </c>
      <c r="H17" s="2">
        <v>42.4</v>
      </c>
      <c r="I17" s="2">
        <v>128.69999999999999</v>
      </c>
      <c r="J17" s="2">
        <v>1.7</v>
      </c>
      <c r="K17" s="2">
        <v>1.8</v>
      </c>
      <c r="L17" s="2">
        <v>270.8</v>
      </c>
    </row>
    <row r="18" spans="1:12" x14ac:dyDescent="0.2">
      <c r="A18" s="2" t="s">
        <v>29</v>
      </c>
      <c r="B18" s="2" t="s">
        <v>30</v>
      </c>
      <c r="C18" s="2">
        <v>560.1</v>
      </c>
      <c r="D18" s="2">
        <v>367.5</v>
      </c>
      <c r="E18" s="5">
        <v>4146.8999999999996</v>
      </c>
      <c r="F18" s="2">
        <v>26.4</v>
      </c>
      <c r="G18" s="2">
        <v>10.9</v>
      </c>
      <c r="H18" s="2">
        <v>32.5</v>
      </c>
      <c r="I18" s="2">
        <v>84.5</v>
      </c>
      <c r="J18" s="2">
        <v>1</v>
      </c>
      <c r="K18" s="2">
        <v>3.5</v>
      </c>
      <c r="L18" s="2">
        <v>268.10000000000002</v>
      </c>
    </row>
    <row r="19" spans="1:12" x14ac:dyDescent="0.2">
      <c r="A19" s="2" t="s">
        <v>86</v>
      </c>
      <c r="B19" s="2" t="s">
        <v>57</v>
      </c>
      <c r="C19" s="2">
        <v>476.2</v>
      </c>
      <c r="D19" s="2">
        <v>293.39999999999998</v>
      </c>
      <c r="E19" s="5">
        <v>3109.9</v>
      </c>
      <c r="F19" s="2">
        <v>16.899999999999999</v>
      </c>
      <c r="G19" s="2">
        <v>12.9</v>
      </c>
      <c r="H19" s="2">
        <v>140.1</v>
      </c>
      <c r="I19" s="2">
        <v>620.4</v>
      </c>
      <c r="J19" s="2">
        <v>4.2</v>
      </c>
      <c r="K19" s="2">
        <v>2.2000000000000002</v>
      </c>
      <c r="L19" s="2">
        <v>262.2</v>
      </c>
    </row>
    <row r="20" spans="1:12" x14ac:dyDescent="0.2">
      <c r="A20" s="2" t="s">
        <v>46</v>
      </c>
      <c r="B20" s="2" t="s">
        <v>47</v>
      </c>
      <c r="C20" s="2">
        <v>503.7</v>
      </c>
      <c r="D20" s="2">
        <v>330.6</v>
      </c>
      <c r="E20" s="5">
        <v>3872.6</v>
      </c>
      <c r="F20" s="2">
        <v>23.2</v>
      </c>
      <c r="G20" s="2">
        <v>11.6</v>
      </c>
      <c r="H20" s="2">
        <v>34.4</v>
      </c>
      <c r="I20" s="2">
        <v>117.1</v>
      </c>
      <c r="J20" s="2">
        <v>0.7</v>
      </c>
      <c r="K20" s="2">
        <v>2.6</v>
      </c>
      <c r="L20" s="2">
        <v>247</v>
      </c>
    </row>
    <row r="21" spans="1:12" x14ac:dyDescent="0.2">
      <c r="A21" s="2" t="s">
        <v>73</v>
      </c>
      <c r="B21" s="2" t="s">
        <v>74</v>
      </c>
      <c r="C21" s="2">
        <v>510</v>
      </c>
      <c r="D21" s="2">
        <v>322.60000000000002</v>
      </c>
      <c r="E21" s="5">
        <v>3360.9</v>
      </c>
      <c r="F21" s="2">
        <v>17.8</v>
      </c>
      <c r="G21" s="2">
        <v>12.4</v>
      </c>
      <c r="H21" s="2">
        <v>65.7</v>
      </c>
      <c r="I21" s="2">
        <v>345.8</v>
      </c>
      <c r="J21" s="2">
        <v>3.2</v>
      </c>
      <c r="K21" s="2">
        <v>1.5</v>
      </c>
      <c r="L21" s="2">
        <v>244.2</v>
      </c>
    </row>
    <row r="22" spans="1:12" x14ac:dyDescent="0.2">
      <c r="A22" s="2" t="s">
        <v>25</v>
      </c>
      <c r="B22" s="2" t="s">
        <v>26</v>
      </c>
      <c r="C22" s="2">
        <v>534.6</v>
      </c>
      <c r="D22" s="2">
        <v>338.1</v>
      </c>
      <c r="E22" s="5">
        <v>3736.8</v>
      </c>
      <c r="F22" s="2">
        <v>22.1</v>
      </c>
      <c r="G22" s="2">
        <v>14.3</v>
      </c>
      <c r="H22" s="2">
        <v>43.6</v>
      </c>
      <c r="I22" s="2">
        <v>168.3</v>
      </c>
      <c r="J22" s="2">
        <v>1.4</v>
      </c>
      <c r="K22" s="2">
        <v>2.6</v>
      </c>
      <c r="L22" s="2">
        <v>243.9</v>
      </c>
    </row>
    <row r="23" spans="1:12" x14ac:dyDescent="0.2">
      <c r="A23" s="2" t="s">
        <v>27</v>
      </c>
      <c r="B23" s="2" t="s">
        <v>28</v>
      </c>
      <c r="C23" s="2">
        <v>436</v>
      </c>
      <c r="D23" s="2">
        <v>284.7</v>
      </c>
      <c r="E23" s="5">
        <v>3435.5</v>
      </c>
      <c r="F23" s="2">
        <v>23.4</v>
      </c>
      <c r="G23" s="2">
        <v>10.1</v>
      </c>
      <c r="H23" s="2">
        <v>37.5</v>
      </c>
      <c r="I23" s="2">
        <v>123</v>
      </c>
      <c r="J23" s="2">
        <v>1.8</v>
      </c>
      <c r="K23" s="2">
        <v>1.4</v>
      </c>
      <c r="L23" s="2">
        <v>241.4</v>
      </c>
    </row>
    <row r="24" spans="1:12" x14ac:dyDescent="0.2">
      <c r="A24" s="2" t="s">
        <v>44</v>
      </c>
      <c r="B24" s="2" t="s">
        <v>45</v>
      </c>
      <c r="C24" s="2">
        <v>513.70000000000005</v>
      </c>
      <c r="D24" s="2">
        <v>340.4</v>
      </c>
      <c r="E24" s="5">
        <v>3868.8</v>
      </c>
      <c r="F24" s="2">
        <v>22.5</v>
      </c>
      <c r="G24" s="2">
        <v>12.9</v>
      </c>
      <c r="H24" s="2">
        <v>30</v>
      </c>
      <c r="I24" s="2">
        <v>69.900000000000006</v>
      </c>
      <c r="J24" s="2">
        <v>0.8</v>
      </c>
      <c r="K24" s="2">
        <v>2.8</v>
      </c>
      <c r="L24" s="2">
        <v>237.8</v>
      </c>
    </row>
    <row r="25" spans="1:12" x14ac:dyDescent="0.2">
      <c r="A25" s="2" t="s">
        <v>60</v>
      </c>
      <c r="B25" s="2" t="s">
        <v>61</v>
      </c>
      <c r="C25" s="2">
        <v>510.8</v>
      </c>
      <c r="D25" s="2">
        <v>319.10000000000002</v>
      </c>
      <c r="E25" s="5">
        <v>3536.9</v>
      </c>
      <c r="F25" s="2">
        <v>19.2</v>
      </c>
      <c r="G25" s="2">
        <v>12.7</v>
      </c>
      <c r="H25" s="2">
        <v>49.8</v>
      </c>
      <c r="I25" s="2">
        <v>196.7</v>
      </c>
      <c r="J25" s="2">
        <v>1.4</v>
      </c>
      <c r="K25" s="2">
        <v>2.2999999999999998</v>
      </c>
      <c r="L25" s="2">
        <v>229.2</v>
      </c>
    </row>
    <row r="26" spans="1:12" x14ac:dyDescent="0.2">
      <c r="A26" s="2" t="s">
        <v>75</v>
      </c>
      <c r="B26" s="2" t="s">
        <v>76</v>
      </c>
      <c r="C26" s="2">
        <v>508.9</v>
      </c>
      <c r="D26" s="2">
        <v>335.4</v>
      </c>
      <c r="E26" s="5">
        <v>3558.5</v>
      </c>
      <c r="F26" s="2">
        <v>19.899999999999999</v>
      </c>
      <c r="G26" s="2">
        <v>13.3</v>
      </c>
      <c r="H26" s="2">
        <v>52.2</v>
      </c>
      <c r="I26" s="2">
        <v>153</v>
      </c>
      <c r="J26" s="2">
        <v>1.2</v>
      </c>
      <c r="K26" s="2">
        <v>2.2000000000000002</v>
      </c>
      <c r="L26" s="2">
        <v>226.7</v>
      </c>
    </row>
    <row r="27" spans="1:12" x14ac:dyDescent="0.2">
      <c r="A27" s="2" t="s">
        <v>91</v>
      </c>
      <c r="B27" s="2" t="s">
        <v>70</v>
      </c>
      <c r="C27" s="2">
        <v>484.3</v>
      </c>
      <c r="D27" s="2">
        <v>320</v>
      </c>
      <c r="E27" s="5">
        <v>3560.1</v>
      </c>
      <c r="F27" s="2">
        <v>21.3</v>
      </c>
      <c r="G27" s="2">
        <v>12</v>
      </c>
      <c r="H27" s="2">
        <v>29.9</v>
      </c>
      <c r="I27" s="2">
        <v>65.099999999999994</v>
      </c>
      <c r="J27" s="2">
        <v>1.5</v>
      </c>
      <c r="K27" s="2">
        <v>2.2999999999999998</v>
      </c>
      <c r="L27" s="2">
        <v>226.1</v>
      </c>
    </row>
    <row r="28" spans="1:12" x14ac:dyDescent="0.2">
      <c r="A28" s="2" t="s">
        <v>32</v>
      </c>
      <c r="B28" s="2" t="s">
        <v>33</v>
      </c>
      <c r="C28" s="2">
        <v>510.8</v>
      </c>
      <c r="D28" s="2">
        <v>320</v>
      </c>
      <c r="E28" s="5">
        <v>3391.5</v>
      </c>
      <c r="F28" s="2">
        <v>18.899999999999999</v>
      </c>
      <c r="G28" s="2">
        <v>14.1</v>
      </c>
      <c r="H28" s="2">
        <v>49.3</v>
      </c>
      <c r="I28" s="2">
        <v>176.6</v>
      </c>
      <c r="J28" s="2">
        <v>1.4</v>
      </c>
      <c r="K28" s="2">
        <v>2.4</v>
      </c>
      <c r="L28" s="2">
        <v>218.2</v>
      </c>
    </row>
    <row r="29" spans="1:12" x14ac:dyDescent="0.2">
      <c r="A29" s="2" t="s">
        <v>40</v>
      </c>
      <c r="B29" s="2" t="s">
        <v>41</v>
      </c>
      <c r="C29" s="2">
        <v>507.9</v>
      </c>
      <c r="D29" s="2">
        <v>316.2</v>
      </c>
      <c r="E29" s="5">
        <v>3222.6</v>
      </c>
      <c r="F29" s="2">
        <v>17.399999999999999</v>
      </c>
      <c r="G29" s="2">
        <v>12.7</v>
      </c>
      <c r="H29" s="2">
        <v>56.1</v>
      </c>
      <c r="I29" s="2">
        <v>233.9</v>
      </c>
      <c r="J29" s="2">
        <v>1.8</v>
      </c>
      <c r="K29" s="2">
        <v>2.2999999999999998</v>
      </c>
      <c r="L29" s="2">
        <v>215.8</v>
      </c>
    </row>
    <row r="30" spans="1:12" x14ac:dyDescent="0.2">
      <c r="A30" s="2" t="s">
        <v>85</v>
      </c>
      <c r="B30" s="2" t="s">
        <v>78</v>
      </c>
      <c r="C30" s="2">
        <v>442.1</v>
      </c>
      <c r="D30" s="2">
        <v>287.10000000000002</v>
      </c>
      <c r="E30" s="5">
        <v>3187.4</v>
      </c>
      <c r="F30" s="2">
        <v>18.2</v>
      </c>
      <c r="G30" s="2">
        <v>10.9</v>
      </c>
      <c r="H30" s="2">
        <v>41.3</v>
      </c>
      <c r="I30" s="2">
        <v>161</v>
      </c>
      <c r="J30" s="2">
        <v>2.2000000000000002</v>
      </c>
      <c r="K30" s="2">
        <v>2.2999999999999998</v>
      </c>
      <c r="L30" s="2">
        <v>213.9</v>
      </c>
    </row>
    <row r="31" spans="1:12" x14ac:dyDescent="0.2">
      <c r="A31" s="2" t="s">
        <v>66</v>
      </c>
      <c r="B31" s="2" t="s">
        <v>67</v>
      </c>
      <c r="C31" s="2">
        <v>400.4</v>
      </c>
      <c r="D31" s="2">
        <v>263</v>
      </c>
      <c r="E31" s="5">
        <v>2691.6</v>
      </c>
      <c r="F31" s="2">
        <v>12.6</v>
      </c>
      <c r="G31" s="2">
        <v>9.4</v>
      </c>
      <c r="H31" s="2">
        <v>73.3</v>
      </c>
      <c r="I31" s="2">
        <v>397.9</v>
      </c>
      <c r="J31" s="2">
        <v>2.5</v>
      </c>
      <c r="K31" s="2">
        <v>2.2000000000000002</v>
      </c>
      <c r="L31" s="2">
        <v>199</v>
      </c>
    </row>
    <row r="32" spans="1:12" x14ac:dyDescent="0.2">
      <c r="A32" s="2" t="s">
        <v>34</v>
      </c>
      <c r="B32" s="2" t="s">
        <v>35</v>
      </c>
      <c r="C32" s="2">
        <v>480.9</v>
      </c>
      <c r="D32" s="2">
        <v>295.60000000000002</v>
      </c>
      <c r="E32" s="5">
        <v>3112.8</v>
      </c>
      <c r="F32" s="2">
        <v>16.399999999999999</v>
      </c>
      <c r="G32" s="2">
        <v>11.7</v>
      </c>
      <c r="H32" s="2">
        <v>35.799999999999997</v>
      </c>
      <c r="I32" s="2">
        <v>126.4</v>
      </c>
      <c r="J32" s="2">
        <v>1.2</v>
      </c>
      <c r="K32" s="2">
        <v>2.4</v>
      </c>
      <c r="L32" s="2">
        <v>193.3</v>
      </c>
    </row>
    <row r="33" spans="1:12" x14ac:dyDescent="0.2">
      <c r="A33" s="2" t="s">
        <v>58</v>
      </c>
      <c r="B33" s="2" t="s">
        <v>59</v>
      </c>
      <c r="C33" s="2">
        <v>434.3</v>
      </c>
      <c r="D33" s="2">
        <v>267.39999999999998</v>
      </c>
      <c r="E33" s="5">
        <v>2888.3</v>
      </c>
      <c r="F33" s="2">
        <v>16.3</v>
      </c>
      <c r="G33" s="2">
        <v>10.199999999999999</v>
      </c>
      <c r="H33" s="2">
        <v>39.200000000000003</v>
      </c>
      <c r="I33" s="2">
        <v>170.4</v>
      </c>
      <c r="J33" s="2">
        <v>1.4</v>
      </c>
      <c r="K33" s="2">
        <v>3</v>
      </c>
      <c r="L33" s="2">
        <v>190</v>
      </c>
    </row>
    <row r="34" spans="1:12" x14ac:dyDescent="0.2">
      <c r="A34" s="2" t="s">
        <v>54</v>
      </c>
      <c r="B34" s="2" t="s">
        <v>67</v>
      </c>
      <c r="C34" s="2">
        <v>161.4</v>
      </c>
      <c r="D34" s="2">
        <v>98.8</v>
      </c>
      <c r="E34" s="5">
        <v>1372.5</v>
      </c>
      <c r="F34" s="2">
        <v>6.4</v>
      </c>
      <c r="G34" s="2">
        <v>7.2</v>
      </c>
      <c r="H34" s="2">
        <v>20</v>
      </c>
      <c r="I34" s="2">
        <v>119.8</v>
      </c>
      <c r="J34" s="2">
        <v>0.8</v>
      </c>
      <c r="K34" s="2">
        <v>1.5</v>
      </c>
      <c r="L34" s="2">
        <v>87</v>
      </c>
    </row>
    <row r="35" spans="1:12" x14ac:dyDescent="0.2">
      <c r="A35" s="2" t="s">
        <v>129</v>
      </c>
      <c r="B35" s="2" t="s">
        <v>35</v>
      </c>
      <c r="C35" s="2">
        <v>173.3</v>
      </c>
      <c r="D35" s="2">
        <v>104.4</v>
      </c>
      <c r="E35" s="5">
        <v>1107.5999999999999</v>
      </c>
      <c r="F35" s="2">
        <v>4.9000000000000004</v>
      </c>
      <c r="G35" s="2">
        <v>5.7</v>
      </c>
      <c r="H35" s="2">
        <v>16.2</v>
      </c>
      <c r="I35" s="2">
        <v>46.5</v>
      </c>
      <c r="J35" s="2">
        <v>0.2</v>
      </c>
      <c r="K35" s="2">
        <v>1.1000000000000001</v>
      </c>
      <c r="L35" s="2">
        <v>61.9</v>
      </c>
    </row>
    <row r="36" spans="1:12" x14ac:dyDescent="0.2">
      <c r="A36" s="2" t="s">
        <v>102</v>
      </c>
      <c r="B36" s="2" t="s">
        <v>41</v>
      </c>
      <c r="C36" s="2">
        <v>143.4</v>
      </c>
      <c r="D36" s="2">
        <v>80.7</v>
      </c>
      <c r="E36" s="2">
        <v>967.4</v>
      </c>
      <c r="F36" s="2">
        <v>4</v>
      </c>
      <c r="G36" s="2">
        <v>3.3</v>
      </c>
      <c r="H36" s="2">
        <v>19</v>
      </c>
      <c r="I36" s="2">
        <v>76.5</v>
      </c>
      <c r="J36" s="2">
        <v>0.6</v>
      </c>
      <c r="K36" s="2">
        <v>1.3</v>
      </c>
      <c r="L36" s="2">
        <v>60.4</v>
      </c>
    </row>
    <row r="37" spans="1:12" x14ac:dyDescent="0.2">
      <c r="A37" s="2" t="s">
        <v>115</v>
      </c>
      <c r="B37" s="2" t="s">
        <v>70</v>
      </c>
      <c r="C37" s="2">
        <v>97.9</v>
      </c>
      <c r="D37" s="2">
        <v>59.5</v>
      </c>
      <c r="E37" s="2">
        <v>742.7</v>
      </c>
      <c r="F37" s="2">
        <v>4</v>
      </c>
      <c r="G37" s="2">
        <v>4.2</v>
      </c>
      <c r="H37" s="2">
        <v>10.4</v>
      </c>
      <c r="I37" s="2">
        <v>32.6</v>
      </c>
      <c r="J37" s="2">
        <v>0.2</v>
      </c>
      <c r="K37" s="2">
        <v>0.8</v>
      </c>
      <c r="L37" s="2">
        <v>44.5</v>
      </c>
    </row>
    <row r="38" spans="1:12" x14ac:dyDescent="0.2">
      <c r="A38" s="2" t="s">
        <v>90</v>
      </c>
      <c r="B38" s="2" t="s">
        <v>59</v>
      </c>
      <c r="C38" s="2">
        <v>94.9</v>
      </c>
      <c r="D38" s="2">
        <v>58.3</v>
      </c>
      <c r="E38" s="2">
        <v>683.1</v>
      </c>
      <c r="F38" s="2">
        <v>3.8</v>
      </c>
      <c r="G38" s="2">
        <v>3.9</v>
      </c>
      <c r="H38" s="2">
        <v>17.8</v>
      </c>
      <c r="I38" s="2">
        <v>50.6</v>
      </c>
      <c r="J38" s="2">
        <v>0.2</v>
      </c>
      <c r="K38" s="2">
        <v>1.2</v>
      </c>
      <c r="L38" s="2">
        <v>42.4</v>
      </c>
    </row>
    <row r="39" spans="1:12" x14ac:dyDescent="0.2">
      <c r="A39" s="2" t="s">
        <v>103</v>
      </c>
      <c r="B39" s="2" t="s">
        <v>28</v>
      </c>
      <c r="C39" s="2">
        <v>122.2</v>
      </c>
      <c r="D39" s="2">
        <v>72.5</v>
      </c>
      <c r="E39" s="2">
        <v>685.3</v>
      </c>
      <c r="F39" s="2">
        <v>2.8</v>
      </c>
      <c r="G39" s="2">
        <v>4.2</v>
      </c>
      <c r="H39" s="2">
        <v>16.8</v>
      </c>
      <c r="I39" s="2">
        <v>48.5</v>
      </c>
      <c r="J39" s="2">
        <v>0.4</v>
      </c>
      <c r="K39" s="2">
        <v>1.4</v>
      </c>
      <c r="L39" s="2">
        <v>39.1</v>
      </c>
    </row>
    <row r="40" spans="1:12" x14ac:dyDescent="0.2">
      <c r="A40" s="2" t="s">
        <v>118</v>
      </c>
      <c r="B40" s="2" t="s">
        <v>78</v>
      </c>
      <c r="C40" s="2">
        <v>75.099999999999994</v>
      </c>
      <c r="D40" s="2">
        <v>43.1</v>
      </c>
      <c r="E40" s="2">
        <v>591.70000000000005</v>
      </c>
      <c r="F40" s="2">
        <v>2.2000000000000002</v>
      </c>
      <c r="G40" s="2">
        <v>4.8</v>
      </c>
      <c r="H40" s="2">
        <v>16.2</v>
      </c>
      <c r="I40" s="2">
        <v>74.400000000000006</v>
      </c>
      <c r="J40" s="2">
        <v>0.4</v>
      </c>
      <c r="K40" s="2">
        <v>0.9</v>
      </c>
      <c r="L40" s="2">
        <v>36.1</v>
      </c>
    </row>
    <row r="41" spans="1:12" x14ac:dyDescent="0.2">
      <c r="A41" s="2" t="s">
        <v>56</v>
      </c>
      <c r="B41" s="2" t="s">
        <v>57</v>
      </c>
      <c r="C41" s="2">
        <v>65.2</v>
      </c>
      <c r="D41" s="2">
        <v>40.9</v>
      </c>
      <c r="E41" s="2">
        <v>611.9</v>
      </c>
      <c r="F41" s="2">
        <v>2.7</v>
      </c>
      <c r="G41" s="2">
        <v>2.1</v>
      </c>
      <c r="H41" s="2">
        <v>10.6</v>
      </c>
      <c r="I41" s="2">
        <v>37.5</v>
      </c>
      <c r="J41" s="2">
        <v>0.2</v>
      </c>
      <c r="K41" s="2">
        <v>1.1000000000000001</v>
      </c>
      <c r="L41" s="2">
        <v>35.799999999999997</v>
      </c>
    </row>
    <row r="42" spans="1:12" x14ac:dyDescent="0.2">
      <c r="A42" s="2" t="s">
        <v>77</v>
      </c>
      <c r="B42" s="2" t="s">
        <v>78</v>
      </c>
      <c r="C42" s="2">
        <v>109.7</v>
      </c>
      <c r="D42" s="2">
        <v>67</v>
      </c>
      <c r="E42" s="2">
        <v>618.4</v>
      </c>
      <c r="F42" s="2">
        <v>2</v>
      </c>
      <c r="G42" s="2">
        <v>3.1</v>
      </c>
      <c r="H42" s="2">
        <v>15.5</v>
      </c>
      <c r="I42" s="2">
        <v>41</v>
      </c>
      <c r="J42" s="2">
        <v>0.2</v>
      </c>
      <c r="K42" s="2">
        <v>0.7</v>
      </c>
      <c r="L42" s="2">
        <v>33.6</v>
      </c>
    </row>
    <row r="43" spans="1:12" x14ac:dyDescent="0.2">
      <c r="A43" s="2" t="s">
        <v>120</v>
      </c>
      <c r="B43" s="2" t="s">
        <v>37</v>
      </c>
      <c r="C43" s="2">
        <v>88</v>
      </c>
      <c r="D43" s="2">
        <v>52.7</v>
      </c>
      <c r="E43" s="2">
        <v>580.29999999999995</v>
      </c>
      <c r="F43" s="2">
        <v>2.6</v>
      </c>
      <c r="G43" s="2">
        <v>3.7</v>
      </c>
      <c r="H43" s="2">
        <v>12.4</v>
      </c>
      <c r="I43" s="2">
        <v>20</v>
      </c>
      <c r="J43" s="2">
        <v>0.1</v>
      </c>
      <c r="K43" s="2">
        <v>0.6</v>
      </c>
      <c r="L43" s="2">
        <v>31.2</v>
      </c>
    </row>
    <row r="44" spans="1:12" x14ac:dyDescent="0.2">
      <c r="A44" s="2" t="s">
        <v>87</v>
      </c>
      <c r="B44" s="2" t="s">
        <v>76</v>
      </c>
      <c r="C44" s="2">
        <v>106.6</v>
      </c>
      <c r="D44" s="2">
        <v>63.2</v>
      </c>
      <c r="E44" s="2">
        <v>603.6</v>
      </c>
      <c r="F44" s="2">
        <v>2.5</v>
      </c>
      <c r="G44" s="2">
        <v>4.5999999999999996</v>
      </c>
      <c r="H44" s="2">
        <v>15.4</v>
      </c>
      <c r="I44" s="2">
        <v>22.1</v>
      </c>
      <c r="J44" s="2">
        <v>0.1</v>
      </c>
      <c r="K44" s="2">
        <v>1</v>
      </c>
      <c r="L44" s="2">
        <v>30.5</v>
      </c>
    </row>
    <row r="45" spans="1:12" x14ac:dyDescent="0.2">
      <c r="A45" s="2" t="s">
        <v>758</v>
      </c>
      <c r="B45" s="2" t="s">
        <v>45</v>
      </c>
      <c r="C45" s="2">
        <v>63.9</v>
      </c>
      <c r="D45" s="2">
        <v>39.799999999999997</v>
      </c>
      <c r="E45" s="2">
        <v>487.4</v>
      </c>
      <c r="F45" s="2">
        <v>1.7</v>
      </c>
      <c r="G45" s="2">
        <v>2.5</v>
      </c>
      <c r="H45" s="2">
        <v>8.5</v>
      </c>
      <c r="I45" s="2">
        <v>22.6</v>
      </c>
      <c r="J45" s="2">
        <v>0.2</v>
      </c>
      <c r="K45" s="2">
        <v>0.6</v>
      </c>
      <c r="L45" s="2">
        <v>26.2</v>
      </c>
    </row>
    <row r="46" spans="1:12" x14ac:dyDescent="0.2">
      <c r="A46" s="2" t="s">
        <v>107</v>
      </c>
      <c r="B46" s="2" t="s">
        <v>33</v>
      </c>
      <c r="C46" s="2">
        <v>82.1</v>
      </c>
      <c r="D46" s="2">
        <v>48.1</v>
      </c>
      <c r="E46" s="2">
        <v>505.2</v>
      </c>
      <c r="F46" s="2">
        <v>1.6</v>
      </c>
      <c r="G46" s="2">
        <v>4</v>
      </c>
      <c r="H46" s="2">
        <v>14.3</v>
      </c>
      <c r="I46" s="2">
        <v>31.3</v>
      </c>
      <c r="J46" s="2">
        <v>0.2</v>
      </c>
      <c r="K46" s="2">
        <v>0.6</v>
      </c>
      <c r="L46" s="2">
        <v>25.9</v>
      </c>
    </row>
    <row r="47" spans="1:12" x14ac:dyDescent="0.2">
      <c r="A47" s="2" t="s">
        <v>83</v>
      </c>
      <c r="B47" s="2" t="s">
        <v>82</v>
      </c>
      <c r="C47" s="2">
        <v>40.1</v>
      </c>
      <c r="D47" s="2">
        <v>25.8</v>
      </c>
      <c r="E47" s="2">
        <v>277.10000000000002</v>
      </c>
      <c r="F47" s="2">
        <v>2</v>
      </c>
      <c r="G47" s="2">
        <v>1.3</v>
      </c>
      <c r="H47" s="2">
        <v>14.1</v>
      </c>
      <c r="I47" s="2">
        <v>57.6</v>
      </c>
      <c r="J47" s="2">
        <v>0.2</v>
      </c>
      <c r="K47" s="2">
        <v>0.3</v>
      </c>
      <c r="L47" s="2">
        <v>24.3</v>
      </c>
    </row>
    <row r="48" spans="1:12" x14ac:dyDescent="0.2">
      <c r="A48" s="2" t="s">
        <v>113</v>
      </c>
      <c r="B48" s="2" t="s">
        <v>67</v>
      </c>
      <c r="C48" s="2">
        <v>82.2</v>
      </c>
      <c r="D48" s="2">
        <v>50</v>
      </c>
      <c r="E48" s="2">
        <v>470.7</v>
      </c>
      <c r="F48" s="2">
        <v>1.3</v>
      </c>
      <c r="G48" s="2">
        <v>2.6</v>
      </c>
      <c r="H48" s="2">
        <v>9.6999999999999993</v>
      </c>
      <c r="I48" s="2">
        <v>23.5</v>
      </c>
      <c r="J48" s="2">
        <v>0.2</v>
      </c>
      <c r="K48" s="2">
        <v>0.6</v>
      </c>
      <c r="L48" s="2">
        <v>23.7</v>
      </c>
    </row>
    <row r="49" spans="1:12" x14ac:dyDescent="0.2">
      <c r="A49" s="2" t="s">
        <v>109</v>
      </c>
      <c r="B49" s="2" t="s">
        <v>20</v>
      </c>
      <c r="C49" s="2">
        <v>51.8</v>
      </c>
      <c r="D49" s="2">
        <v>32.5</v>
      </c>
      <c r="E49" s="2">
        <v>314.10000000000002</v>
      </c>
      <c r="F49" s="2">
        <v>1.6</v>
      </c>
      <c r="G49" s="2">
        <v>1.2</v>
      </c>
      <c r="H49" s="2">
        <v>14.7</v>
      </c>
      <c r="I49" s="2">
        <v>46.9</v>
      </c>
      <c r="J49" s="2">
        <v>0.3</v>
      </c>
      <c r="K49" s="2">
        <v>0.4</v>
      </c>
      <c r="L49" s="2">
        <v>23.3</v>
      </c>
    </row>
    <row r="50" spans="1:12" x14ac:dyDescent="0.2">
      <c r="A50" s="2" t="s">
        <v>101</v>
      </c>
      <c r="B50" s="2" t="s">
        <v>61</v>
      </c>
      <c r="C50" s="2">
        <v>63.3</v>
      </c>
      <c r="D50" s="2">
        <v>39.299999999999997</v>
      </c>
      <c r="E50" s="2">
        <v>398.6</v>
      </c>
      <c r="F50" s="2">
        <v>1.9</v>
      </c>
      <c r="G50" s="2">
        <v>2.4</v>
      </c>
      <c r="H50" s="2">
        <v>7.3</v>
      </c>
      <c r="I50" s="2">
        <v>15.3</v>
      </c>
      <c r="J50" s="2">
        <v>0.1</v>
      </c>
      <c r="K50" s="2">
        <v>0.4</v>
      </c>
      <c r="L50" s="2">
        <v>22.3</v>
      </c>
    </row>
    <row r="51" spans="1:12" x14ac:dyDescent="0.2">
      <c r="A51" s="2" t="s">
        <v>99</v>
      </c>
      <c r="B51" s="2" t="s">
        <v>24</v>
      </c>
      <c r="C51" s="2">
        <v>49.9</v>
      </c>
      <c r="D51" s="2">
        <v>31.2</v>
      </c>
      <c r="E51" s="2">
        <v>304.3</v>
      </c>
      <c r="F51" s="2">
        <v>1.4</v>
      </c>
      <c r="G51" s="2">
        <v>1.3</v>
      </c>
      <c r="H51" s="2">
        <v>18.399999999999999</v>
      </c>
      <c r="I51" s="2">
        <v>56</v>
      </c>
      <c r="J51" s="2">
        <v>0.2</v>
      </c>
      <c r="K51" s="2">
        <v>0.4</v>
      </c>
      <c r="L51" s="2">
        <v>22.3</v>
      </c>
    </row>
    <row r="52" spans="1:12" x14ac:dyDescent="0.2">
      <c r="A52" s="2" t="s">
        <v>759</v>
      </c>
      <c r="B52" s="2" t="s">
        <v>74</v>
      </c>
      <c r="C52" s="2">
        <v>55.2</v>
      </c>
      <c r="D52" s="2">
        <v>36.1</v>
      </c>
      <c r="E52" s="2">
        <v>344.1</v>
      </c>
      <c r="F52" s="2">
        <v>1.6</v>
      </c>
      <c r="G52" s="2">
        <v>1.7</v>
      </c>
      <c r="H52" s="2">
        <v>8</v>
      </c>
      <c r="I52" s="2">
        <v>23.6</v>
      </c>
      <c r="J52" s="2">
        <v>0.2</v>
      </c>
      <c r="K52" s="2">
        <v>0.2</v>
      </c>
      <c r="L52" s="2">
        <v>21.9</v>
      </c>
    </row>
    <row r="53" spans="1:12" x14ac:dyDescent="0.2">
      <c r="A53" s="2" t="s">
        <v>121</v>
      </c>
      <c r="B53" s="2" t="s">
        <v>26</v>
      </c>
      <c r="C53" s="2">
        <v>50.5</v>
      </c>
      <c r="D53" s="2">
        <v>31.5</v>
      </c>
      <c r="E53" s="2">
        <v>366.1</v>
      </c>
      <c r="F53" s="2">
        <v>1.6</v>
      </c>
      <c r="G53" s="2">
        <v>2.2999999999999998</v>
      </c>
      <c r="H53" s="2">
        <v>8.4</v>
      </c>
      <c r="I53" s="2">
        <v>19.5</v>
      </c>
      <c r="J53" s="2">
        <v>0.2</v>
      </c>
      <c r="K53" s="2">
        <v>0.5</v>
      </c>
      <c r="L53" s="2">
        <v>20.7</v>
      </c>
    </row>
    <row r="54" spans="1:12" x14ac:dyDescent="0.2">
      <c r="A54" s="2" t="s">
        <v>98</v>
      </c>
      <c r="B54" s="2" t="s">
        <v>43</v>
      </c>
      <c r="C54" s="2">
        <v>56.6</v>
      </c>
      <c r="D54" s="2">
        <v>32.200000000000003</v>
      </c>
      <c r="E54" s="2">
        <v>335.1</v>
      </c>
      <c r="F54" s="2">
        <v>2</v>
      </c>
      <c r="G54" s="2">
        <v>2.1</v>
      </c>
      <c r="H54" s="2">
        <v>4.5999999999999996</v>
      </c>
      <c r="I54" s="2">
        <v>10.4</v>
      </c>
      <c r="J54" s="2">
        <v>0.1</v>
      </c>
      <c r="K54" s="2">
        <v>0.4</v>
      </c>
      <c r="L54" s="2">
        <v>20.2</v>
      </c>
    </row>
    <row r="55" spans="1:12" x14ac:dyDescent="0.2">
      <c r="A55" s="2" t="s">
        <v>116</v>
      </c>
      <c r="B55" s="2" t="s">
        <v>45</v>
      </c>
      <c r="C55" s="2">
        <v>20.8</v>
      </c>
      <c r="D55" s="2">
        <v>11.6</v>
      </c>
      <c r="E55" s="2">
        <v>340.2</v>
      </c>
      <c r="F55" s="2">
        <v>2.1</v>
      </c>
      <c r="G55" s="2">
        <v>5.5</v>
      </c>
      <c r="H55" s="2">
        <v>30.3</v>
      </c>
      <c r="I55" s="2">
        <v>29.9</v>
      </c>
      <c r="J55" s="2">
        <v>0.1</v>
      </c>
      <c r="K55" s="2">
        <v>0.9</v>
      </c>
      <c r="L55" s="2">
        <v>18.399999999999999</v>
      </c>
    </row>
    <row r="56" spans="1:12" x14ac:dyDescent="0.2">
      <c r="A56" s="2" t="s">
        <v>114</v>
      </c>
      <c r="B56" s="2" t="s">
        <v>31</v>
      </c>
      <c r="C56" s="2">
        <v>45</v>
      </c>
      <c r="D56" s="2">
        <v>26.6</v>
      </c>
      <c r="E56" s="2">
        <v>310.39999999999998</v>
      </c>
      <c r="F56" s="2">
        <v>1.7</v>
      </c>
      <c r="G56" s="2">
        <v>2.5</v>
      </c>
      <c r="H56" s="2">
        <v>11</v>
      </c>
      <c r="I56" s="2">
        <v>20.8</v>
      </c>
      <c r="J56" s="2">
        <v>0.1</v>
      </c>
      <c r="K56" s="2">
        <v>0.5</v>
      </c>
      <c r="L56" s="2">
        <v>18.2</v>
      </c>
    </row>
    <row r="57" spans="1:12" x14ac:dyDescent="0.2">
      <c r="A57" s="2" t="s">
        <v>71</v>
      </c>
      <c r="B57" s="2" t="s">
        <v>72</v>
      </c>
      <c r="C57" s="2">
        <v>91.6</v>
      </c>
      <c r="D57" s="2">
        <v>51.3</v>
      </c>
      <c r="E57" s="2">
        <v>476.4</v>
      </c>
      <c r="F57" s="2">
        <v>0.9</v>
      </c>
      <c r="G57" s="2">
        <v>5.3</v>
      </c>
      <c r="H57" s="2">
        <v>4.5</v>
      </c>
      <c r="I57" s="2">
        <v>11</v>
      </c>
      <c r="J57" s="2">
        <v>0.2</v>
      </c>
      <c r="K57" s="2">
        <v>0.5</v>
      </c>
      <c r="L57" s="2">
        <v>18.100000000000001</v>
      </c>
    </row>
    <row r="58" spans="1:12" x14ac:dyDescent="0.2">
      <c r="A58" s="2" t="s">
        <v>124</v>
      </c>
      <c r="B58" s="2" t="s">
        <v>30</v>
      </c>
      <c r="C58" s="2">
        <v>50.7</v>
      </c>
      <c r="D58" s="2">
        <v>27.8</v>
      </c>
      <c r="E58" s="2">
        <v>319.39999999999998</v>
      </c>
      <c r="F58" s="2">
        <v>1.2</v>
      </c>
      <c r="G58" s="2">
        <v>1.5</v>
      </c>
      <c r="H58" s="2">
        <v>4.0999999999999996</v>
      </c>
      <c r="I58" s="2">
        <v>12.6</v>
      </c>
      <c r="J58" s="2">
        <v>0.1</v>
      </c>
      <c r="K58" s="2">
        <v>0.2</v>
      </c>
      <c r="L58" s="2">
        <v>17.8</v>
      </c>
    </row>
    <row r="59" spans="1:12" x14ac:dyDescent="0.2">
      <c r="A59" s="2" t="s">
        <v>89</v>
      </c>
      <c r="B59" s="2" t="s">
        <v>63</v>
      </c>
      <c r="C59" s="2">
        <v>35.6</v>
      </c>
      <c r="D59" s="2">
        <v>26.3</v>
      </c>
      <c r="E59" s="2">
        <v>290.3</v>
      </c>
      <c r="F59" s="2">
        <v>1.9</v>
      </c>
      <c r="G59" s="2">
        <v>1.9</v>
      </c>
      <c r="H59" s="2">
        <v>3.8</v>
      </c>
      <c r="I59" s="2">
        <v>8.1</v>
      </c>
      <c r="J59" s="2">
        <v>0.1</v>
      </c>
      <c r="K59" s="2">
        <v>0.6</v>
      </c>
      <c r="L59" s="2">
        <v>17.399999999999999</v>
      </c>
    </row>
    <row r="60" spans="1:12" x14ac:dyDescent="0.2">
      <c r="A60" s="2" t="s">
        <v>105</v>
      </c>
      <c r="B60" s="2" t="s">
        <v>39</v>
      </c>
      <c r="C60" s="2">
        <v>47</v>
      </c>
      <c r="D60" s="2">
        <v>27.4</v>
      </c>
      <c r="E60" s="2">
        <v>303.10000000000002</v>
      </c>
      <c r="F60" s="2">
        <v>1.5</v>
      </c>
      <c r="G60" s="2">
        <v>2.8</v>
      </c>
      <c r="H60" s="2">
        <v>11.1</v>
      </c>
      <c r="I60" s="2">
        <v>19.3</v>
      </c>
      <c r="J60" s="2">
        <v>0.1</v>
      </c>
      <c r="K60" s="2">
        <v>0.5</v>
      </c>
      <c r="L60" s="2">
        <v>16.7</v>
      </c>
    </row>
    <row r="61" spans="1:12" x14ac:dyDescent="0.2">
      <c r="A61" s="2" t="s">
        <v>110</v>
      </c>
      <c r="B61" s="2" t="s">
        <v>47</v>
      </c>
      <c r="C61" s="2">
        <v>30.8</v>
      </c>
      <c r="D61" s="2">
        <v>20.7</v>
      </c>
      <c r="E61" s="2">
        <v>261.3</v>
      </c>
      <c r="F61" s="2">
        <v>1.5</v>
      </c>
      <c r="G61" s="2">
        <v>1.1000000000000001</v>
      </c>
      <c r="H61" s="2">
        <v>3.2</v>
      </c>
      <c r="I61" s="2">
        <v>8.9</v>
      </c>
      <c r="J61" s="2">
        <v>0.1</v>
      </c>
      <c r="K61" s="2">
        <v>0.2</v>
      </c>
      <c r="L61" s="2">
        <v>16.7</v>
      </c>
    </row>
    <row r="62" spans="1:12" x14ac:dyDescent="0.2">
      <c r="A62" s="2" t="s">
        <v>96</v>
      </c>
      <c r="B62" s="2" t="s">
        <v>53</v>
      </c>
      <c r="C62" s="2">
        <v>45</v>
      </c>
      <c r="D62" s="2">
        <v>24.9</v>
      </c>
      <c r="E62" s="2">
        <v>292.8</v>
      </c>
      <c r="F62" s="2">
        <v>1.6</v>
      </c>
      <c r="G62" s="2">
        <v>2.6</v>
      </c>
      <c r="H62" s="2">
        <v>4.5999999999999996</v>
      </c>
      <c r="I62" s="2">
        <v>14.7</v>
      </c>
      <c r="J62" s="2">
        <v>0.1</v>
      </c>
      <c r="K62" s="2">
        <v>0.5</v>
      </c>
      <c r="L62" s="2">
        <v>16.5</v>
      </c>
    </row>
    <row r="63" spans="1:12" x14ac:dyDescent="0.2">
      <c r="A63" s="2" t="s">
        <v>117</v>
      </c>
      <c r="B63" s="2" t="s">
        <v>22</v>
      </c>
      <c r="C63" s="2">
        <v>30</v>
      </c>
      <c r="D63" s="2">
        <v>18.8</v>
      </c>
      <c r="E63" s="2">
        <v>241.4</v>
      </c>
      <c r="F63" s="2">
        <v>1.5</v>
      </c>
      <c r="G63" s="2">
        <v>1.1000000000000001</v>
      </c>
      <c r="H63" s="2">
        <v>2.9</v>
      </c>
      <c r="I63" s="2">
        <v>6.6</v>
      </c>
      <c r="J63" s="2">
        <v>0.1</v>
      </c>
      <c r="K63" s="2">
        <v>0.2</v>
      </c>
      <c r="L63" s="2">
        <v>15.3</v>
      </c>
    </row>
    <row r="64" spans="1:12" x14ac:dyDescent="0.2">
      <c r="A64" s="2" t="s">
        <v>760</v>
      </c>
      <c r="B64" s="2" t="s">
        <v>22</v>
      </c>
      <c r="C64" s="2">
        <v>67.7</v>
      </c>
      <c r="D64" s="2">
        <v>40.799999999999997</v>
      </c>
      <c r="E64" s="2">
        <v>307.7</v>
      </c>
      <c r="F64" s="2">
        <v>0.4</v>
      </c>
      <c r="G64" s="2">
        <v>2</v>
      </c>
      <c r="H64" s="2">
        <v>14.2</v>
      </c>
      <c r="I64" s="2">
        <v>34</v>
      </c>
      <c r="J64" s="2">
        <v>0.1</v>
      </c>
      <c r="K64" s="2">
        <v>0.5</v>
      </c>
      <c r="L64" s="2">
        <v>14.7</v>
      </c>
    </row>
    <row r="65" spans="1:12" x14ac:dyDescent="0.2">
      <c r="A65" s="2" t="s">
        <v>88</v>
      </c>
      <c r="B65" s="2" t="s">
        <v>49</v>
      </c>
      <c r="C65" s="2">
        <v>19.100000000000001</v>
      </c>
      <c r="D65" s="2">
        <v>12.1</v>
      </c>
      <c r="E65" s="2">
        <v>197.1</v>
      </c>
      <c r="F65" s="2">
        <v>1.8</v>
      </c>
      <c r="G65" s="2">
        <v>3.3</v>
      </c>
      <c r="H65" s="2">
        <v>18.7</v>
      </c>
      <c r="I65" s="2">
        <v>23.5</v>
      </c>
      <c r="J65" s="2">
        <v>0.2</v>
      </c>
      <c r="K65" s="2">
        <v>0.6</v>
      </c>
      <c r="L65" s="2">
        <v>13.9</v>
      </c>
    </row>
    <row r="66" spans="1:12" x14ac:dyDescent="0.2">
      <c r="A66" s="2" t="s">
        <v>69</v>
      </c>
      <c r="B66" s="2" t="s">
        <v>70</v>
      </c>
      <c r="C66" s="2">
        <v>69.099999999999994</v>
      </c>
      <c r="D66" s="2">
        <v>41.1</v>
      </c>
      <c r="E66" s="2">
        <v>310.8</v>
      </c>
      <c r="F66" s="2">
        <v>0.5</v>
      </c>
      <c r="G66" s="2">
        <v>2.5</v>
      </c>
      <c r="H66" s="2">
        <v>11.9</v>
      </c>
      <c r="I66" s="2">
        <v>18.7</v>
      </c>
      <c r="J66" s="2">
        <v>0.1</v>
      </c>
      <c r="K66" s="2">
        <v>0.6</v>
      </c>
      <c r="L66" s="2">
        <v>13.5</v>
      </c>
    </row>
    <row r="67" spans="1:12" x14ac:dyDescent="0.2">
      <c r="A67" s="2" t="s">
        <v>761</v>
      </c>
      <c r="B67" s="2" t="s">
        <v>76</v>
      </c>
      <c r="C67" s="2">
        <v>16.8</v>
      </c>
      <c r="D67" s="2">
        <v>10.7</v>
      </c>
      <c r="E67" s="2">
        <v>203.6</v>
      </c>
      <c r="F67" s="2">
        <v>1</v>
      </c>
      <c r="G67" s="2">
        <v>2</v>
      </c>
      <c r="H67" s="2">
        <v>9.1</v>
      </c>
      <c r="I67" s="2">
        <v>22.1</v>
      </c>
      <c r="J67" s="2">
        <v>0.2</v>
      </c>
      <c r="K67" s="2">
        <v>0.4</v>
      </c>
      <c r="L67" s="2">
        <v>12.9</v>
      </c>
    </row>
    <row r="68" spans="1:12" x14ac:dyDescent="0.2">
      <c r="A68" s="2" t="s">
        <v>104</v>
      </c>
      <c r="B68" s="2" t="s">
        <v>80</v>
      </c>
      <c r="C68" s="2">
        <v>44.7</v>
      </c>
      <c r="D68" s="2">
        <v>27.2</v>
      </c>
      <c r="E68" s="2">
        <v>227.9</v>
      </c>
      <c r="F68" s="2">
        <v>0.9</v>
      </c>
      <c r="G68" s="2">
        <v>1.4</v>
      </c>
      <c r="H68" s="2">
        <v>7.8</v>
      </c>
      <c r="I68" s="2">
        <v>18.8</v>
      </c>
      <c r="J68" s="2">
        <v>0.1</v>
      </c>
      <c r="K68" s="2">
        <v>0.4</v>
      </c>
      <c r="L68" s="2">
        <v>12.8</v>
      </c>
    </row>
    <row r="69" spans="1:12" x14ac:dyDescent="0.2">
      <c r="A69" s="2" t="s">
        <v>93</v>
      </c>
      <c r="B69" s="2" t="s">
        <v>51</v>
      </c>
      <c r="C69" s="2">
        <v>24.8</v>
      </c>
      <c r="D69" s="2">
        <v>15.7</v>
      </c>
      <c r="E69" s="2">
        <v>178.1</v>
      </c>
      <c r="F69" s="2">
        <v>1.3</v>
      </c>
      <c r="G69" s="2">
        <v>2.2999999999999998</v>
      </c>
      <c r="H69" s="2">
        <v>10</v>
      </c>
      <c r="I69" s="2">
        <v>25.8</v>
      </c>
      <c r="J69" s="2">
        <v>0.2</v>
      </c>
      <c r="K69" s="2">
        <v>0.6</v>
      </c>
      <c r="L69" s="2">
        <v>12.4</v>
      </c>
    </row>
    <row r="70" spans="1:12" x14ac:dyDescent="0.2">
      <c r="A70" s="2" t="s">
        <v>131</v>
      </c>
      <c r="B70" s="2" t="s">
        <v>17</v>
      </c>
      <c r="C70" s="2">
        <v>45.3</v>
      </c>
      <c r="D70" s="2">
        <v>28.1</v>
      </c>
      <c r="E70" s="2">
        <v>269.60000000000002</v>
      </c>
      <c r="F70" s="2">
        <v>1.1000000000000001</v>
      </c>
      <c r="G70" s="2">
        <v>3</v>
      </c>
      <c r="H70" s="2">
        <v>8</v>
      </c>
      <c r="I70" s="2">
        <v>15.9</v>
      </c>
      <c r="J70" s="2">
        <v>0.1</v>
      </c>
      <c r="K70" s="2">
        <v>1.2</v>
      </c>
      <c r="L70" s="2">
        <v>12.3</v>
      </c>
    </row>
    <row r="71" spans="1:12" x14ac:dyDescent="0.2">
      <c r="A71" s="2" t="s">
        <v>68</v>
      </c>
      <c r="B71" s="2" t="s">
        <v>65</v>
      </c>
      <c r="C71" s="2">
        <v>29.6</v>
      </c>
      <c r="D71" s="2">
        <v>18.399999999999999</v>
      </c>
      <c r="E71" s="2">
        <v>210.7</v>
      </c>
      <c r="F71" s="2">
        <v>1</v>
      </c>
      <c r="G71" s="2">
        <v>1.9</v>
      </c>
      <c r="H71" s="2">
        <v>8.1</v>
      </c>
      <c r="I71" s="2">
        <v>14.8</v>
      </c>
      <c r="J71" s="2">
        <v>0.2</v>
      </c>
      <c r="K71" s="2">
        <v>0.4</v>
      </c>
      <c r="L71" s="2">
        <v>12.2</v>
      </c>
    </row>
    <row r="72" spans="1:12" x14ac:dyDescent="0.2">
      <c r="A72" s="2" t="s">
        <v>762</v>
      </c>
      <c r="B72" s="2" t="s">
        <v>28</v>
      </c>
      <c r="C72" s="2">
        <v>20.100000000000001</v>
      </c>
      <c r="D72" s="2">
        <v>9.3000000000000007</v>
      </c>
      <c r="E72" s="2">
        <v>53.2</v>
      </c>
      <c r="F72" s="2">
        <v>3.1</v>
      </c>
      <c r="G72" s="2">
        <v>3.5</v>
      </c>
      <c r="H72" s="2">
        <v>13.8</v>
      </c>
      <c r="I72" s="2">
        <v>6.3</v>
      </c>
      <c r="J72" s="2">
        <v>0</v>
      </c>
      <c r="K72" s="2">
        <v>0.6</v>
      </c>
      <c r="L72" s="2">
        <v>10.5</v>
      </c>
    </row>
    <row r="73" spans="1:12" x14ac:dyDescent="0.2">
      <c r="A73" s="2" t="s">
        <v>130</v>
      </c>
      <c r="B73" s="2" t="s">
        <v>59</v>
      </c>
      <c r="C73" s="2">
        <v>20.8</v>
      </c>
      <c r="D73" s="2">
        <v>11.6</v>
      </c>
      <c r="E73" s="2">
        <v>142.5</v>
      </c>
      <c r="F73" s="2">
        <v>1.1000000000000001</v>
      </c>
      <c r="G73" s="2">
        <v>4.0999999999999996</v>
      </c>
      <c r="H73" s="2">
        <v>30.3</v>
      </c>
      <c r="I73" s="2">
        <v>23</v>
      </c>
      <c r="J73" s="2">
        <v>0.1</v>
      </c>
      <c r="K73" s="2">
        <v>0.9</v>
      </c>
      <c r="L73" s="2">
        <v>7.1</v>
      </c>
    </row>
    <row r="74" spans="1:12" x14ac:dyDescent="0.2">
      <c r="A74" s="2" t="s">
        <v>763</v>
      </c>
      <c r="B74" s="2" t="s">
        <v>30</v>
      </c>
      <c r="C74" s="2">
        <v>20.8</v>
      </c>
      <c r="D74" s="2">
        <v>11.6</v>
      </c>
      <c r="E74" s="2">
        <v>122.6</v>
      </c>
      <c r="F74" s="2">
        <v>1</v>
      </c>
      <c r="G74" s="2">
        <v>4.2</v>
      </c>
      <c r="H74" s="2">
        <v>30.3</v>
      </c>
      <c r="I74" s="2">
        <v>22.8</v>
      </c>
      <c r="J74" s="2">
        <v>0</v>
      </c>
      <c r="K74" s="2">
        <v>0.8</v>
      </c>
      <c r="L74" s="2">
        <v>5.7</v>
      </c>
    </row>
    <row r="75" spans="1:12" x14ac:dyDescent="0.2">
      <c r="A75" s="2" t="s">
        <v>764</v>
      </c>
      <c r="B75" s="2" t="s">
        <v>47</v>
      </c>
      <c r="C75" s="2">
        <v>16</v>
      </c>
      <c r="D75" s="2">
        <v>9.9</v>
      </c>
      <c r="E75" s="2">
        <v>102.1</v>
      </c>
      <c r="F75" s="2">
        <v>0.5</v>
      </c>
      <c r="G75" s="2">
        <v>1.7</v>
      </c>
      <c r="H75" s="2">
        <v>10.9</v>
      </c>
      <c r="I75" s="2">
        <v>14.9</v>
      </c>
      <c r="J75" s="2">
        <v>0.1</v>
      </c>
      <c r="K75" s="2">
        <v>0.5</v>
      </c>
      <c r="L75" s="2">
        <v>5.5</v>
      </c>
    </row>
    <row r="76" spans="1:12" x14ac:dyDescent="0.2">
      <c r="A76" s="2" t="s">
        <v>765</v>
      </c>
      <c r="B76" s="2" t="s">
        <v>80</v>
      </c>
      <c r="C76" s="2">
        <v>32.6</v>
      </c>
      <c r="D76" s="2">
        <v>13.7</v>
      </c>
      <c r="E76" s="2">
        <v>148.69999999999999</v>
      </c>
      <c r="F76" s="2">
        <v>0.7</v>
      </c>
      <c r="G76" s="2">
        <v>5.4</v>
      </c>
      <c r="H76" s="2">
        <v>20</v>
      </c>
      <c r="I76" s="2">
        <v>24.4</v>
      </c>
      <c r="J76" s="2">
        <v>0</v>
      </c>
      <c r="K76" s="2">
        <v>0.5</v>
      </c>
      <c r="L76" s="2">
        <v>4.8</v>
      </c>
    </row>
    <row r="77" spans="1:12" x14ac:dyDescent="0.2">
      <c r="A77" s="2" t="s">
        <v>766</v>
      </c>
      <c r="B77" s="2" t="s">
        <v>30</v>
      </c>
      <c r="C77" s="2">
        <v>33.5</v>
      </c>
      <c r="D77" s="2">
        <v>19.399999999999999</v>
      </c>
      <c r="E77" s="2">
        <v>175</v>
      </c>
      <c r="F77" s="2">
        <v>0</v>
      </c>
      <c r="G77" s="2">
        <v>4.7</v>
      </c>
      <c r="H77" s="2">
        <v>18.899999999999999</v>
      </c>
      <c r="I77" s="2">
        <v>37.5</v>
      </c>
      <c r="J77" s="2">
        <v>0.2</v>
      </c>
      <c r="K77" s="2">
        <v>1.3</v>
      </c>
      <c r="L77" s="2">
        <v>4.7</v>
      </c>
    </row>
    <row r="78" spans="1:12" x14ac:dyDescent="0.2">
      <c r="A78" s="2" t="s">
        <v>119</v>
      </c>
      <c r="B78" s="2" t="s">
        <v>63</v>
      </c>
      <c r="C78" s="2">
        <v>18.5</v>
      </c>
      <c r="D78" s="2">
        <v>11.4</v>
      </c>
      <c r="E78" s="2">
        <v>82.9</v>
      </c>
      <c r="F78" s="2">
        <v>0.4</v>
      </c>
      <c r="G78" s="2">
        <v>1.6</v>
      </c>
      <c r="H78" s="2">
        <v>10.9</v>
      </c>
      <c r="I78" s="2">
        <v>14.8</v>
      </c>
      <c r="J78" s="2">
        <v>0.1</v>
      </c>
      <c r="K78" s="2">
        <v>0.4</v>
      </c>
      <c r="L78" s="2">
        <v>4.2</v>
      </c>
    </row>
    <row r="79" spans="1:12" x14ac:dyDescent="0.2">
      <c r="A79" s="2" t="s">
        <v>767</v>
      </c>
      <c r="B79" s="2" t="s">
        <v>35</v>
      </c>
      <c r="C79" s="2">
        <v>20.8</v>
      </c>
      <c r="D79" s="2">
        <v>11.6</v>
      </c>
      <c r="E79" s="2">
        <v>100.1</v>
      </c>
      <c r="F79" s="2">
        <v>1.5</v>
      </c>
      <c r="G79" s="2">
        <v>7.1</v>
      </c>
      <c r="H79" s="2">
        <v>30.3</v>
      </c>
      <c r="I79" s="2">
        <v>44.5</v>
      </c>
      <c r="J79" s="2">
        <v>0</v>
      </c>
      <c r="K79" s="2">
        <v>1.6</v>
      </c>
      <c r="L79" s="2">
        <v>4.2</v>
      </c>
    </row>
    <row r="80" spans="1:12" x14ac:dyDescent="0.2">
      <c r="A80" s="2" t="s">
        <v>768</v>
      </c>
      <c r="B80" s="2" t="s">
        <v>65</v>
      </c>
      <c r="C80" s="2">
        <v>20.8</v>
      </c>
      <c r="D80" s="2">
        <v>11.6</v>
      </c>
      <c r="E80" s="2">
        <v>100.1</v>
      </c>
      <c r="F80" s="2">
        <v>1.5</v>
      </c>
      <c r="G80" s="2">
        <v>7.1</v>
      </c>
      <c r="H80" s="2">
        <v>30.3</v>
      </c>
      <c r="I80" s="2">
        <v>44.5</v>
      </c>
      <c r="J80" s="2">
        <v>0</v>
      </c>
      <c r="K80" s="2">
        <v>1.6</v>
      </c>
      <c r="L80" s="2">
        <v>4.2</v>
      </c>
    </row>
    <row r="81" spans="1:12" x14ac:dyDescent="0.2">
      <c r="A81" s="2" t="s">
        <v>95</v>
      </c>
      <c r="B81" s="2" t="s">
        <v>74</v>
      </c>
      <c r="C81" s="2">
        <v>10</v>
      </c>
      <c r="D81" s="2">
        <v>7</v>
      </c>
      <c r="E81" s="2">
        <v>28.2</v>
      </c>
      <c r="F81" s="2">
        <v>0.6</v>
      </c>
      <c r="G81" s="2">
        <v>0.5</v>
      </c>
      <c r="H81" s="2">
        <v>17.100000000000001</v>
      </c>
      <c r="I81" s="2">
        <v>11.2</v>
      </c>
      <c r="J81" s="2">
        <v>0</v>
      </c>
      <c r="K81" s="2">
        <v>0</v>
      </c>
      <c r="L81" s="2">
        <v>4.0999999999999996</v>
      </c>
    </row>
    <row r="82" spans="1:12" x14ac:dyDescent="0.2">
      <c r="A82" s="2" t="s">
        <v>112</v>
      </c>
      <c r="B82" s="2" t="s">
        <v>33</v>
      </c>
      <c r="C82" s="2">
        <v>0</v>
      </c>
      <c r="D82" s="2">
        <v>0</v>
      </c>
      <c r="E82" s="2">
        <v>67.3</v>
      </c>
      <c r="F82" s="2">
        <v>0.4</v>
      </c>
      <c r="G82" s="2">
        <v>0.5</v>
      </c>
      <c r="H82" s="2">
        <v>0</v>
      </c>
      <c r="I82" s="2">
        <v>0.1</v>
      </c>
      <c r="J82" s="2">
        <v>0</v>
      </c>
      <c r="K82" s="2">
        <v>0.1</v>
      </c>
      <c r="L82" s="2">
        <v>3.9</v>
      </c>
    </row>
    <row r="83" spans="1:12" x14ac:dyDescent="0.2">
      <c r="A83" s="2" t="s">
        <v>769</v>
      </c>
      <c r="B83" s="2" t="s">
        <v>20</v>
      </c>
      <c r="C83" s="2">
        <v>8</v>
      </c>
      <c r="D83" s="2">
        <v>5</v>
      </c>
      <c r="E83" s="2">
        <v>50.1</v>
      </c>
      <c r="F83" s="2">
        <v>0.4</v>
      </c>
      <c r="G83" s="2">
        <v>1.5</v>
      </c>
      <c r="H83" s="2">
        <v>11.8</v>
      </c>
      <c r="I83" s="2">
        <v>16.8</v>
      </c>
      <c r="J83" s="2">
        <v>0.1</v>
      </c>
      <c r="K83" s="2">
        <v>0.4</v>
      </c>
      <c r="L83" s="2">
        <v>3.2</v>
      </c>
    </row>
    <row r="84" spans="1:12" x14ac:dyDescent="0.2">
      <c r="A84" s="2" t="s">
        <v>127</v>
      </c>
      <c r="B84" s="2" t="s">
        <v>51</v>
      </c>
      <c r="C84" s="2">
        <v>20.8</v>
      </c>
      <c r="D84" s="2">
        <v>11.6</v>
      </c>
      <c r="E84" s="2">
        <v>62</v>
      </c>
      <c r="F84" s="2">
        <v>0.9</v>
      </c>
      <c r="G84" s="2">
        <v>4.3</v>
      </c>
      <c r="H84" s="2">
        <v>30.3</v>
      </c>
      <c r="I84" s="2">
        <v>22.7</v>
      </c>
      <c r="J84" s="2">
        <v>0.1</v>
      </c>
      <c r="K84" s="2">
        <v>0.8</v>
      </c>
      <c r="L84" s="2">
        <v>3</v>
      </c>
    </row>
    <row r="85" spans="1:12" x14ac:dyDescent="0.2">
      <c r="A85" s="2" t="s">
        <v>126</v>
      </c>
      <c r="B85" s="2" t="s">
        <v>57</v>
      </c>
      <c r="C85" s="2">
        <v>20.8</v>
      </c>
      <c r="D85" s="2">
        <v>11.6</v>
      </c>
      <c r="E85" s="2">
        <v>65.7</v>
      </c>
      <c r="F85" s="2">
        <v>0.8</v>
      </c>
      <c r="G85" s="2">
        <v>3.7</v>
      </c>
      <c r="H85" s="2">
        <v>30.3</v>
      </c>
      <c r="I85" s="2">
        <v>22.3</v>
      </c>
      <c r="J85" s="2">
        <v>0</v>
      </c>
      <c r="K85" s="2">
        <v>0.8</v>
      </c>
      <c r="L85" s="2">
        <v>2.9</v>
      </c>
    </row>
    <row r="86" spans="1:12" x14ac:dyDescent="0.2">
      <c r="A86" s="2" t="s">
        <v>770</v>
      </c>
      <c r="B86" s="2" t="s">
        <v>37</v>
      </c>
      <c r="C86" s="2">
        <v>0</v>
      </c>
      <c r="D86" s="2">
        <v>0</v>
      </c>
      <c r="E86" s="2">
        <v>17.5</v>
      </c>
      <c r="F86" s="2">
        <v>0.9</v>
      </c>
      <c r="G86" s="2">
        <v>3.6</v>
      </c>
      <c r="H86" s="2">
        <v>33.4</v>
      </c>
      <c r="I86" s="2">
        <v>24.4</v>
      </c>
      <c r="J86" s="2">
        <v>0</v>
      </c>
      <c r="K86" s="2">
        <v>0.8</v>
      </c>
      <c r="L86" s="2">
        <v>1.8</v>
      </c>
    </row>
    <row r="87" spans="1:12" x14ac:dyDescent="0.2">
      <c r="A87" s="2" t="s">
        <v>125</v>
      </c>
      <c r="B87" s="2" t="s">
        <v>76</v>
      </c>
      <c r="C87" s="2">
        <v>16.899999999999999</v>
      </c>
      <c r="D87" s="2">
        <v>9.8000000000000007</v>
      </c>
      <c r="E87" s="2">
        <v>87.4</v>
      </c>
      <c r="F87" s="2">
        <v>0</v>
      </c>
      <c r="G87" s="2">
        <v>4.5999999999999996</v>
      </c>
      <c r="H87" s="2">
        <v>20.7</v>
      </c>
      <c r="I87" s="2">
        <v>40.799999999999997</v>
      </c>
      <c r="J87" s="2">
        <v>0.2</v>
      </c>
      <c r="K87" s="2">
        <v>1.3</v>
      </c>
      <c r="L87" s="2">
        <v>1.6</v>
      </c>
    </row>
    <row r="88" spans="1:12" x14ac:dyDescent="0.2">
      <c r="A88" s="2" t="s">
        <v>771</v>
      </c>
      <c r="B88" s="2" t="s">
        <v>30</v>
      </c>
      <c r="C88" s="2">
        <v>0</v>
      </c>
      <c r="D88" s="2">
        <v>0</v>
      </c>
      <c r="E88" s="2">
        <v>26.3</v>
      </c>
      <c r="F88" s="2">
        <v>0.1</v>
      </c>
      <c r="G88" s="2">
        <v>0.1</v>
      </c>
      <c r="H88" s="2">
        <v>0</v>
      </c>
      <c r="I88" s="2">
        <v>1.7</v>
      </c>
      <c r="J88" s="2">
        <v>0</v>
      </c>
      <c r="K88" s="2">
        <v>0</v>
      </c>
      <c r="L88" s="2">
        <v>1.5</v>
      </c>
    </row>
    <row r="89" spans="1:12" x14ac:dyDescent="0.2">
      <c r="A89" s="2" t="s">
        <v>108</v>
      </c>
      <c r="B89" s="2" t="s">
        <v>67</v>
      </c>
      <c r="C89" s="2">
        <v>11.6</v>
      </c>
      <c r="D89" s="2">
        <v>8.4</v>
      </c>
      <c r="E89" s="2">
        <v>60.1</v>
      </c>
      <c r="F89" s="2">
        <v>0.4</v>
      </c>
      <c r="G89" s="2">
        <v>2.8</v>
      </c>
      <c r="H89" s="2">
        <v>0</v>
      </c>
      <c r="I89" s="2">
        <v>0</v>
      </c>
      <c r="J89" s="2">
        <v>0</v>
      </c>
      <c r="K89" s="2">
        <v>0</v>
      </c>
      <c r="L89" s="2">
        <v>1.2</v>
      </c>
    </row>
    <row r="90" spans="1:12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</row>
    <row r="91" spans="1:12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</row>
    <row r="92" spans="1:12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</row>
    <row r="93" spans="1:12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</row>
    <row r="94" spans="1:12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</row>
    <row r="95" spans="1:12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</row>
    <row r="96" spans="1:12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</row>
    <row r="97" spans="1:12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</row>
    <row r="98" spans="1:12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</row>
    <row r="99" spans="1:12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</row>
    <row r="100" spans="1:12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</row>
    <row r="101" spans="1:12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</row>
    <row r="102" spans="1:12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</row>
    <row r="103" spans="1:12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</row>
    <row r="104" spans="1:12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</row>
    <row r="105" spans="1:12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</row>
    <row r="106" spans="1:12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</row>
    <row r="107" spans="1:12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</row>
    <row r="108" spans="1:12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</row>
    <row r="109" spans="1:12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</row>
    <row r="110" spans="1:12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</row>
    <row r="111" spans="1:12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</row>
    <row r="112" spans="1:12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</row>
    <row r="113" spans="1:12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</row>
    <row r="114" spans="1:12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</row>
    <row r="115" spans="1:12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</row>
    <row r="116" spans="1:12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</row>
    <row r="117" spans="1:12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</row>
    <row r="118" spans="1:12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</row>
    <row r="119" spans="1:12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</row>
    <row r="120" spans="1:12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</row>
    <row r="121" spans="1:12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</row>
    <row r="122" spans="1:12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</row>
    <row r="123" spans="1:12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</row>
    <row r="124" spans="1:12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</row>
    <row r="125" spans="1:12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</row>
    <row r="126" spans="1:12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</row>
    <row r="127" spans="1:12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</row>
    <row r="128" spans="1:12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</row>
    <row r="129" spans="1:12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</row>
    <row r="130" spans="1:12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</row>
    <row r="131" spans="1:12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</row>
    <row r="132" spans="1:12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</row>
    <row r="133" spans="1:12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</row>
    <row r="134" spans="1:12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</row>
    <row r="135" spans="1:12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</row>
    <row r="136" spans="1:12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</row>
    <row r="137" spans="1:12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</row>
    <row r="138" spans="1:12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</row>
    <row r="139" spans="1:12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</row>
    <row r="140" spans="1:12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</row>
    <row r="141" spans="1:12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</row>
    <row r="142" spans="1:12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</row>
    <row r="143" spans="1:12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</row>
    <row r="144" spans="1:12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</row>
    <row r="145" spans="1:12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</row>
    <row r="146" spans="1:12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</row>
    <row r="147" spans="1:12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</row>
    <row r="148" spans="1:12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</row>
    <row r="149" spans="1:12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</row>
    <row r="150" spans="1:12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</row>
    <row r="151" spans="1:12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</row>
    <row r="152" spans="1:12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</row>
    <row r="153" spans="1:12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</row>
    <row r="154" spans="1:12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</row>
    <row r="155" spans="1:12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</row>
    <row r="156" spans="1:12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</row>
    <row r="157" spans="1:12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</row>
    <row r="158" spans="1:12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</row>
    <row r="159" spans="1:12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</row>
    <row r="160" spans="1:12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</row>
    <row r="161" spans="1:12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</row>
    <row r="162" spans="1:12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</row>
    <row r="163" spans="1:12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</row>
    <row r="164" spans="1:12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</row>
    <row r="165" spans="1:12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</row>
    <row r="166" spans="1:12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</row>
    <row r="167" spans="1:12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</row>
    <row r="168" spans="1:12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</row>
    <row r="169" spans="1:12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</row>
    <row r="170" spans="1:12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</row>
    <row r="171" spans="1:12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</row>
    <row r="172" spans="1:12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</row>
    <row r="173" spans="1:12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</row>
    <row r="174" spans="1:12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</row>
    <row r="175" spans="1:12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</row>
    <row r="176" spans="1:12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</row>
    <row r="177" spans="1:12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</row>
    <row r="178" spans="1:12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</row>
    <row r="179" spans="1:12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</row>
    <row r="180" spans="1:12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</row>
    <row r="181" spans="1:12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</row>
    <row r="182" spans="1:12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</row>
    <row r="183" spans="1:12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</row>
    <row r="184" spans="1:12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</row>
    <row r="185" spans="1:12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</row>
    <row r="186" spans="1:12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</row>
    <row r="187" spans="1:12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</row>
    <row r="188" spans="1:12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</row>
    <row r="189" spans="1:12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</row>
    <row r="190" spans="1:12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</row>
    <row r="191" spans="1:12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</row>
    <row r="192" spans="1:12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</row>
    <row r="193" spans="1:12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</row>
    <row r="194" spans="1:12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</row>
    <row r="195" spans="1:12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</row>
    <row r="196" spans="1:12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</row>
    <row r="197" spans="1:12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</row>
    <row r="198" spans="1:12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</row>
    <row r="199" spans="1:12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</row>
    <row r="200" spans="1:12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</row>
    <row r="201" spans="1:12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</row>
    <row r="202" spans="1:12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</row>
    <row r="203" spans="1:12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</row>
    <row r="204" spans="1:12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</row>
    <row r="205" spans="1:12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</row>
    <row r="206" spans="1:12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</row>
    <row r="207" spans="1:12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</row>
    <row r="208" spans="1:12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</row>
    <row r="209" spans="1:12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</row>
    <row r="210" spans="1:12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</row>
    <row r="211" spans="1:12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</row>
    <row r="212" spans="1:12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</row>
    <row r="213" spans="1:12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</row>
    <row r="214" spans="1:12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</row>
    <row r="215" spans="1:12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</row>
    <row r="216" spans="1:12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</row>
    <row r="217" spans="1:12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</row>
    <row r="218" spans="1:12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</row>
    <row r="219" spans="1:12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</row>
    <row r="220" spans="1:12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</row>
    <row r="221" spans="1:12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</row>
    <row r="222" spans="1:12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</row>
    <row r="223" spans="1:12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</row>
    <row r="224" spans="1:12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</row>
    <row r="225" spans="1:12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</row>
    <row r="226" spans="1:12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</row>
    <row r="227" spans="1:12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</row>
    <row r="228" spans="1:12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</row>
    <row r="229" spans="1:12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</row>
    <row r="230" spans="1:12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</row>
    <row r="231" spans="1:12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</row>
    <row r="232" spans="1:12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</row>
    <row r="233" spans="1:12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</row>
    <row r="234" spans="1:12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</row>
    <row r="235" spans="1:12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</row>
    <row r="236" spans="1:12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</row>
    <row r="237" spans="1:12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</row>
    <row r="238" spans="1:12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</row>
    <row r="239" spans="1:12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</row>
    <row r="240" spans="1:12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</row>
    <row r="241" spans="1:12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</row>
    <row r="242" spans="1:12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</row>
    <row r="243" spans="1:12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</row>
    <row r="244" spans="1:12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</row>
    <row r="245" spans="1:12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</row>
    <row r="246" spans="1:12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</row>
    <row r="247" spans="1:12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</row>
    <row r="248" spans="1:12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</row>
    <row r="249" spans="1:12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</row>
    <row r="250" spans="1:12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</row>
    <row r="251" spans="1:12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</row>
    <row r="252" spans="1:12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</row>
    <row r="253" spans="1:12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</row>
    <row r="254" spans="1:12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</row>
    <row r="255" spans="1:12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</row>
    <row r="256" spans="1:12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</row>
    <row r="257" spans="1:12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</row>
    <row r="258" spans="1:12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</row>
    <row r="259" spans="1:12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</row>
    <row r="260" spans="1:12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</row>
    <row r="261" spans="1:12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</row>
    <row r="262" spans="1:12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</row>
    <row r="263" spans="1:12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</row>
    <row r="264" spans="1:12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</row>
    <row r="265" spans="1:12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</row>
    <row r="266" spans="1:12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</row>
    <row r="267" spans="1:12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</row>
    <row r="268" spans="1:12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</row>
    <row r="269" spans="1:12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</row>
    <row r="270" spans="1:12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</row>
    <row r="271" spans="1:12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</row>
    <row r="272" spans="1:12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</row>
    <row r="273" spans="1:12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</row>
    <row r="274" spans="1:12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</row>
    <row r="275" spans="1:12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</row>
    <row r="276" spans="1:12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</row>
    <row r="277" spans="1:12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</row>
    <row r="278" spans="1:12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</row>
    <row r="279" spans="1:12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</row>
    <row r="280" spans="1:12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</row>
    <row r="281" spans="1:12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</row>
    <row r="282" spans="1:12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</row>
    <row r="283" spans="1:12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</row>
    <row r="284" spans="1:12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</row>
    <row r="285" spans="1:12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</row>
    <row r="286" spans="1:12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</row>
    <row r="287" spans="1:12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</row>
    <row r="288" spans="1:12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</row>
    <row r="289" spans="1:12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</row>
    <row r="290" spans="1:12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</row>
    <row r="291" spans="1:12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</row>
    <row r="292" spans="1:12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</row>
    <row r="293" spans="1:12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</row>
    <row r="294" spans="1:12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</row>
    <row r="295" spans="1:12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</row>
    <row r="296" spans="1:12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</row>
    <row r="297" spans="1:12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</row>
    <row r="298" spans="1:12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</row>
    <row r="299" spans="1:12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</row>
    <row r="300" spans="1:12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</row>
    <row r="301" spans="1:12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</row>
    <row r="302" spans="1:12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</row>
    <row r="303" spans="1:12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</row>
    <row r="304" spans="1:12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</row>
    <row r="305" spans="1:12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</row>
    <row r="306" spans="1:12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</row>
    <row r="307" spans="1:12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</row>
    <row r="308" spans="1:12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</row>
    <row r="309" spans="1:12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</row>
    <row r="310" spans="1:12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</row>
    <row r="311" spans="1:12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</row>
    <row r="312" spans="1:12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</row>
    <row r="313" spans="1:12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</row>
    <row r="314" spans="1:12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</row>
    <row r="315" spans="1:12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</row>
    <row r="316" spans="1:12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</row>
    <row r="317" spans="1:12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</row>
    <row r="318" spans="1:12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</row>
    <row r="319" spans="1:12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</row>
    <row r="320" spans="1:12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</row>
    <row r="321" spans="1:12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</row>
    <row r="322" spans="1:12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</row>
    <row r="323" spans="1:12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</row>
    <row r="324" spans="1:12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</row>
    <row r="325" spans="1:12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</row>
    <row r="326" spans="1:12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</row>
    <row r="327" spans="1:12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</row>
    <row r="328" spans="1:12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</row>
    <row r="329" spans="1:12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</row>
    <row r="330" spans="1:12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</row>
    <row r="331" spans="1:12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</row>
    <row r="332" spans="1:12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</row>
    <row r="333" spans="1:12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</row>
    <row r="334" spans="1:12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</row>
    <row r="335" spans="1:12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</row>
    <row r="336" spans="1:12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</row>
    <row r="337" spans="1:12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</row>
    <row r="338" spans="1:12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</row>
    <row r="339" spans="1:12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</row>
    <row r="340" spans="1:12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</row>
    <row r="341" spans="1:12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</row>
    <row r="342" spans="1:12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</row>
    <row r="343" spans="1:12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</row>
    <row r="344" spans="1:12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</row>
    <row r="345" spans="1:12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</row>
    <row r="346" spans="1:12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</row>
    <row r="347" spans="1:12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</row>
    <row r="348" spans="1:12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</row>
    <row r="349" spans="1:12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</row>
    <row r="350" spans="1:12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</row>
    <row r="351" spans="1:12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</row>
    <row r="352" spans="1:12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</row>
    <row r="353" spans="1:12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</row>
    <row r="354" spans="1:12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</row>
    <row r="355" spans="1:12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</row>
    <row r="356" spans="1:12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</row>
    <row r="357" spans="1:12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</row>
    <row r="358" spans="1:12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</row>
    <row r="359" spans="1:12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</row>
    <row r="360" spans="1:12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</row>
    <row r="361" spans="1:12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</row>
    <row r="362" spans="1:12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</row>
    <row r="363" spans="1:12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</row>
    <row r="364" spans="1:12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</row>
    <row r="365" spans="1:12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</row>
    <row r="366" spans="1:12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</row>
    <row r="367" spans="1:12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</row>
    <row r="368" spans="1:12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</row>
    <row r="369" spans="1:12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</row>
    <row r="370" spans="1:12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</row>
    <row r="371" spans="1:12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</row>
    <row r="372" spans="1:12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</row>
    <row r="373" spans="1:12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</row>
    <row r="374" spans="1:12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</row>
    <row r="375" spans="1:12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</row>
    <row r="376" spans="1:12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</row>
    <row r="377" spans="1:12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</row>
    <row r="378" spans="1:12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</row>
    <row r="379" spans="1:12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</row>
    <row r="380" spans="1:12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</row>
    <row r="381" spans="1:12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</row>
    <row r="382" spans="1:12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</row>
    <row r="383" spans="1:12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</row>
    <row r="384" spans="1:12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</row>
    <row r="385" spans="1:12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</row>
    <row r="386" spans="1:12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</row>
    <row r="387" spans="1:12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</row>
    <row r="388" spans="1:12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</row>
    <row r="389" spans="1:12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</row>
    <row r="390" spans="1:12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</row>
    <row r="391" spans="1:12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</row>
    <row r="392" spans="1:12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</row>
    <row r="393" spans="1:12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</row>
    <row r="394" spans="1:12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</row>
    <row r="395" spans="1:12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</row>
    <row r="396" spans="1:12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</row>
    <row r="397" spans="1:12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</row>
    <row r="398" spans="1:12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</row>
    <row r="399" spans="1:12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</row>
    <row r="400" spans="1:12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</row>
    <row r="401" spans="1:12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</row>
    <row r="402" spans="1:12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</row>
    <row r="403" spans="1:12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</row>
    <row r="404" spans="1:12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</row>
    <row r="405" spans="1:12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</row>
    <row r="406" spans="1:12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</row>
    <row r="407" spans="1:12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</row>
    <row r="408" spans="1:12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</row>
    <row r="409" spans="1:12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</row>
    <row r="410" spans="1:12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</row>
    <row r="411" spans="1:12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</row>
    <row r="412" spans="1:12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</row>
    <row r="413" spans="1:12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</row>
    <row r="414" spans="1:12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</row>
    <row r="415" spans="1:12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</row>
    <row r="416" spans="1:12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</row>
    <row r="417" spans="1:12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</row>
    <row r="418" spans="1:12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</row>
    <row r="419" spans="1:12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</row>
    <row r="420" spans="1:12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</row>
    <row r="421" spans="1:12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</row>
    <row r="422" spans="1:12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</row>
    <row r="423" spans="1:12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</row>
    <row r="424" spans="1:12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</row>
    <row r="425" spans="1:12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</row>
    <row r="426" spans="1:12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</row>
    <row r="427" spans="1:12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</row>
    <row r="428" spans="1:12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</row>
    <row r="429" spans="1:12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</row>
    <row r="430" spans="1:12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</row>
    <row r="431" spans="1:12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</row>
    <row r="432" spans="1:12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</row>
    <row r="433" spans="1:12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</row>
    <row r="434" spans="1:12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</row>
    <row r="435" spans="1:12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</row>
    <row r="436" spans="1:12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</row>
    <row r="437" spans="1:12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</row>
    <row r="438" spans="1:12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</row>
    <row r="439" spans="1:12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</row>
    <row r="440" spans="1:12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</row>
    <row r="441" spans="1:12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</row>
    <row r="442" spans="1:12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</row>
    <row r="443" spans="1:12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</row>
    <row r="444" spans="1:12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</row>
    <row r="445" spans="1:12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</row>
    <row r="446" spans="1:12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</row>
    <row r="447" spans="1:12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</row>
    <row r="448" spans="1:12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</row>
    <row r="449" spans="1:12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</row>
    <row r="450" spans="1:12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</row>
    <row r="451" spans="1:12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</row>
    <row r="452" spans="1:12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</row>
    <row r="453" spans="1:12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</row>
    <row r="454" spans="1:12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</row>
    <row r="455" spans="1:12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</row>
    <row r="456" spans="1:12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</row>
    <row r="457" spans="1:12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</row>
    <row r="458" spans="1:12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</row>
    <row r="459" spans="1:12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</row>
    <row r="460" spans="1:12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</row>
    <row r="461" spans="1:12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</row>
    <row r="462" spans="1:12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</row>
    <row r="463" spans="1:12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</row>
    <row r="464" spans="1:12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</row>
    <row r="465" spans="1:12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</row>
    <row r="466" spans="1:12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</row>
    <row r="467" spans="1:12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</row>
    <row r="468" spans="1:12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</row>
    <row r="469" spans="1:12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</row>
    <row r="470" spans="1:12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</row>
    <row r="471" spans="1:12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</row>
    <row r="472" spans="1:12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</row>
    <row r="473" spans="1:12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</row>
    <row r="474" spans="1:12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</row>
    <row r="475" spans="1:12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</row>
    <row r="476" spans="1:12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</row>
    <row r="477" spans="1:12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</row>
    <row r="478" spans="1:12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</row>
    <row r="479" spans="1:12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</row>
    <row r="480" spans="1:12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</row>
    <row r="481" spans="1:12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</row>
    <row r="482" spans="1:12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</row>
    <row r="483" spans="1:12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</row>
    <row r="484" spans="1:12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</row>
    <row r="485" spans="1:12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</row>
    <row r="486" spans="1:12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</row>
    <row r="487" spans="1:12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</row>
    <row r="488" spans="1:12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</row>
    <row r="489" spans="1:12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</row>
    <row r="490" spans="1:12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</row>
    <row r="491" spans="1:12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</row>
    <row r="492" spans="1:12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</row>
    <row r="493" spans="1:12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</row>
    <row r="494" spans="1:12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</row>
    <row r="495" spans="1:12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</row>
    <row r="496" spans="1:12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</row>
    <row r="497" spans="1:12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</row>
    <row r="498" spans="1:12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</row>
    <row r="499" spans="1:12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</row>
    <row r="500" spans="1:12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</row>
    <row r="501" spans="1:12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</row>
    <row r="502" spans="1:12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</row>
    <row r="503" spans="1:12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</row>
    <row r="504" spans="1:12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</row>
    <row r="505" spans="1:12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</row>
    <row r="506" spans="1:12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</row>
    <row r="507" spans="1:12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</row>
    <row r="508" spans="1:12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</row>
    <row r="509" spans="1:12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</row>
    <row r="510" spans="1:12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</row>
    <row r="511" spans="1:12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</row>
    <row r="512" spans="1:12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</row>
    <row r="513" spans="1:12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</row>
    <row r="514" spans="1:12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</row>
    <row r="515" spans="1:12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</row>
    <row r="516" spans="1:12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</row>
    <row r="517" spans="1:12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</row>
    <row r="518" spans="1:12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</row>
    <row r="519" spans="1:12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</row>
    <row r="520" spans="1:12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</row>
    <row r="521" spans="1:12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</row>
    <row r="522" spans="1:12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</row>
    <row r="523" spans="1:12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</row>
    <row r="524" spans="1:12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</row>
    <row r="525" spans="1:12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</row>
    <row r="526" spans="1:12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</row>
    <row r="527" spans="1:12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</row>
    <row r="528" spans="1:12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</row>
    <row r="529" spans="1:12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</row>
    <row r="530" spans="1:12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</row>
    <row r="531" spans="1:12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</row>
    <row r="532" spans="1:12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</row>
    <row r="533" spans="1:12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</row>
    <row r="534" spans="1:12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</row>
    <row r="535" spans="1:12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</row>
    <row r="536" spans="1:12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</row>
    <row r="537" spans="1:12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</row>
    <row r="538" spans="1:12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</row>
    <row r="539" spans="1:12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</row>
    <row r="540" spans="1:12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</row>
    <row r="541" spans="1:12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</row>
    <row r="542" spans="1:12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</row>
    <row r="543" spans="1:12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</row>
    <row r="544" spans="1:12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</row>
    <row r="545" spans="1:12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</row>
    <row r="546" spans="1:12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</row>
    <row r="547" spans="1:12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</row>
    <row r="548" spans="1:12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</row>
    <row r="549" spans="1:12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</row>
    <row r="550" spans="1:12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</row>
    <row r="551" spans="1:12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</row>
    <row r="552" spans="1:12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</row>
    <row r="553" spans="1:12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</row>
    <row r="554" spans="1:12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</row>
    <row r="555" spans="1:12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</row>
    <row r="556" spans="1:12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</row>
    <row r="557" spans="1:12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</row>
    <row r="558" spans="1:12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</row>
    <row r="559" spans="1:12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</row>
    <row r="560" spans="1:12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</row>
    <row r="561" spans="1:12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</row>
    <row r="562" spans="1:12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</row>
    <row r="563" spans="1:12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</row>
    <row r="564" spans="1:12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</row>
    <row r="565" spans="1:12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</row>
    <row r="566" spans="1:12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</row>
    <row r="567" spans="1:12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</row>
    <row r="568" spans="1:12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</row>
    <row r="569" spans="1:12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</row>
    <row r="570" spans="1:12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</row>
    <row r="571" spans="1:12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</row>
    <row r="572" spans="1:12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</row>
    <row r="573" spans="1:12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</row>
    <row r="574" spans="1:12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</row>
    <row r="575" spans="1:12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</row>
    <row r="576" spans="1:12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</row>
    <row r="577" spans="1:12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</row>
    <row r="578" spans="1:12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</row>
    <row r="579" spans="1:12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</row>
    <row r="580" spans="1:12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</row>
    <row r="581" spans="1:12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</row>
    <row r="582" spans="1:12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</row>
    <row r="583" spans="1:12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</row>
    <row r="584" spans="1:12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</row>
    <row r="585" spans="1:12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</row>
    <row r="586" spans="1:12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</row>
    <row r="587" spans="1:12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</row>
    <row r="588" spans="1:12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</row>
    <row r="589" spans="1:12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</row>
    <row r="590" spans="1:12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</row>
    <row r="591" spans="1:12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</row>
    <row r="592" spans="1:12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</row>
    <row r="593" spans="1:12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</row>
    <row r="594" spans="1:12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</row>
    <row r="595" spans="1:12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</row>
    <row r="596" spans="1:12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</row>
    <row r="597" spans="1:12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</row>
    <row r="598" spans="1:12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</row>
    <row r="599" spans="1:12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</row>
    <row r="600" spans="1:12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</row>
    <row r="601" spans="1:12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</row>
    <row r="602" spans="1:12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</row>
    <row r="603" spans="1:12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</row>
    <row r="604" spans="1:12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</row>
    <row r="605" spans="1:12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</row>
    <row r="606" spans="1:12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</row>
    <row r="607" spans="1:12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</row>
    <row r="608" spans="1:12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</row>
    <row r="609" spans="1:12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</row>
    <row r="610" spans="1:12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</row>
    <row r="611" spans="1:12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</row>
    <row r="612" spans="1:12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</row>
    <row r="613" spans="1:12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</row>
    <row r="614" spans="1:12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</row>
    <row r="615" spans="1:12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</row>
    <row r="616" spans="1:12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</row>
    <row r="617" spans="1:12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</row>
    <row r="618" spans="1:12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</row>
    <row r="619" spans="1:12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</row>
    <row r="620" spans="1:12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</row>
    <row r="621" spans="1:12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</row>
    <row r="622" spans="1:12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</row>
    <row r="623" spans="1:12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</row>
    <row r="624" spans="1:12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</row>
    <row r="625" spans="1:12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</row>
    <row r="626" spans="1:12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</row>
    <row r="627" spans="1:12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</row>
    <row r="628" spans="1:12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</row>
    <row r="629" spans="1:12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</row>
    <row r="630" spans="1:12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</row>
    <row r="631" spans="1:12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</row>
    <row r="632" spans="1:12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</row>
    <row r="633" spans="1:12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</row>
    <row r="634" spans="1:12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</row>
    <row r="635" spans="1:12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</row>
    <row r="636" spans="1:12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</row>
    <row r="637" spans="1:12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</row>
    <row r="638" spans="1:12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</row>
    <row r="639" spans="1:12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</row>
    <row r="640" spans="1:12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</row>
    <row r="641" spans="1:12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</row>
    <row r="642" spans="1:12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</row>
    <row r="643" spans="1:12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</row>
    <row r="644" spans="1:12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</row>
    <row r="645" spans="1:12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</row>
    <row r="646" spans="1:12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</row>
    <row r="647" spans="1:12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</row>
    <row r="648" spans="1:12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</row>
    <row r="649" spans="1:12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</row>
    <row r="650" spans="1:12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</row>
    <row r="651" spans="1:12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</row>
    <row r="652" spans="1:12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</row>
    <row r="653" spans="1:12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</row>
    <row r="654" spans="1:12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</row>
    <row r="655" spans="1:12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</row>
    <row r="656" spans="1:12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</row>
    <row r="657" spans="1:12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</row>
    <row r="658" spans="1:12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</row>
    <row r="659" spans="1:12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</row>
    <row r="660" spans="1:12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</row>
    <row r="661" spans="1:12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</row>
    <row r="662" spans="1:12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</row>
    <row r="663" spans="1:12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</row>
    <row r="664" spans="1:12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</row>
    <row r="665" spans="1:12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</row>
    <row r="666" spans="1:12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</row>
    <row r="667" spans="1:12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</row>
    <row r="668" spans="1:12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</row>
    <row r="669" spans="1:12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</row>
    <row r="670" spans="1:12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</row>
    <row r="671" spans="1:12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</row>
    <row r="672" spans="1:12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</row>
    <row r="673" spans="1:12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</row>
    <row r="674" spans="1:12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</row>
    <row r="675" spans="1:12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</row>
    <row r="676" spans="1:12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</row>
    <row r="677" spans="1:12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</row>
    <row r="678" spans="1:12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</row>
    <row r="679" spans="1:12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</row>
    <row r="680" spans="1:12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</row>
    <row r="681" spans="1:12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</row>
    <row r="682" spans="1:12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</row>
    <row r="683" spans="1:12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</row>
    <row r="684" spans="1:12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</row>
    <row r="685" spans="1:12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</row>
    <row r="686" spans="1:12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</row>
    <row r="687" spans="1:12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</row>
    <row r="688" spans="1:12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</row>
    <row r="689" spans="1:12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</row>
    <row r="690" spans="1:12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</row>
    <row r="691" spans="1:12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</row>
    <row r="692" spans="1:12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</row>
    <row r="693" spans="1:12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</row>
    <row r="694" spans="1:12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</row>
    <row r="695" spans="1:12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</row>
    <row r="696" spans="1:12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</row>
    <row r="697" spans="1:12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</row>
    <row r="698" spans="1:12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</row>
    <row r="699" spans="1:12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</row>
    <row r="700" spans="1:12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</row>
    <row r="701" spans="1:12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</row>
    <row r="702" spans="1:12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</row>
    <row r="703" spans="1:12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</row>
    <row r="704" spans="1:12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</row>
    <row r="705" spans="1:12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</row>
    <row r="706" spans="1:12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</row>
    <row r="707" spans="1:12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</row>
    <row r="708" spans="1:12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</row>
    <row r="709" spans="1:12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</row>
    <row r="710" spans="1:12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</row>
    <row r="711" spans="1:12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</row>
    <row r="712" spans="1:12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</row>
    <row r="713" spans="1:12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</row>
    <row r="714" spans="1:12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</row>
    <row r="715" spans="1:12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</row>
    <row r="716" spans="1:12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</row>
    <row r="717" spans="1:12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</row>
    <row r="718" spans="1:12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</row>
    <row r="719" spans="1:12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</row>
    <row r="720" spans="1:12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</row>
    <row r="721" spans="1:12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</row>
    <row r="722" spans="1:12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</row>
    <row r="723" spans="1:12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</row>
    <row r="724" spans="1:12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</row>
    <row r="725" spans="1:12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</row>
    <row r="726" spans="1:12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</row>
    <row r="727" spans="1:12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</row>
    <row r="728" spans="1:12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</row>
    <row r="729" spans="1:12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</row>
    <row r="730" spans="1:12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</row>
    <row r="731" spans="1:12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</row>
    <row r="732" spans="1:12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</row>
    <row r="733" spans="1:12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</row>
    <row r="734" spans="1:12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</row>
    <row r="735" spans="1:12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</row>
    <row r="736" spans="1:12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</row>
    <row r="737" spans="1:12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</row>
    <row r="738" spans="1:12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</row>
    <row r="739" spans="1:12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</row>
    <row r="740" spans="1:12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</row>
    <row r="741" spans="1:12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</row>
    <row r="742" spans="1:12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</row>
    <row r="743" spans="1:12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</row>
    <row r="744" spans="1:12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</row>
    <row r="745" spans="1:12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</row>
    <row r="746" spans="1:12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</row>
    <row r="747" spans="1:12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</row>
    <row r="748" spans="1:12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</row>
    <row r="749" spans="1:12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</row>
    <row r="750" spans="1:12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</row>
    <row r="751" spans="1:12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</row>
    <row r="752" spans="1:12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</row>
    <row r="753" spans="1:12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</row>
    <row r="754" spans="1:12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</row>
    <row r="755" spans="1:12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</row>
    <row r="756" spans="1:12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</row>
    <row r="757" spans="1:12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</row>
    <row r="758" spans="1:12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</row>
    <row r="759" spans="1:12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</row>
    <row r="760" spans="1:12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</row>
    <row r="761" spans="1:12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</row>
    <row r="762" spans="1:12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</row>
    <row r="763" spans="1:12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</row>
    <row r="764" spans="1:12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</row>
    <row r="765" spans="1:12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</row>
    <row r="766" spans="1:12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</row>
    <row r="767" spans="1:12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</row>
    <row r="768" spans="1:12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</row>
    <row r="769" spans="1:12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</row>
    <row r="770" spans="1:12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</row>
    <row r="771" spans="1:12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</row>
    <row r="772" spans="1:12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</row>
    <row r="773" spans="1:12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</row>
    <row r="774" spans="1:12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</row>
    <row r="775" spans="1:12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</row>
    <row r="776" spans="1:12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</row>
    <row r="777" spans="1:12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</row>
    <row r="778" spans="1:12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</row>
    <row r="779" spans="1:12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</row>
    <row r="780" spans="1:12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</row>
    <row r="781" spans="1:12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</row>
    <row r="782" spans="1:12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</row>
    <row r="783" spans="1:12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</row>
    <row r="784" spans="1:12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</row>
    <row r="785" spans="1:12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</row>
    <row r="786" spans="1:12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</row>
    <row r="787" spans="1:12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</row>
    <row r="788" spans="1:12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</row>
    <row r="789" spans="1:12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</row>
    <row r="790" spans="1:12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</row>
    <row r="791" spans="1:12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</row>
    <row r="792" spans="1:12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</row>
    <row r="793" spans="1:12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</row>
    <row r="794" spans="1:12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</row>
    <row r="795" spans="1:12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</row>
    <row r="796" spans="1:12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</row>
    <row r="797" spans="1:12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</row>
    <row r="798" spans="1:12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</row>
    <row r="799" spans="1:12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</row>
    <row r="800" spans="1:12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</row>
    <row r="801" spans="1:12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</row>
    <row r="802" spans="1:12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</row>
    <row r="803" spans="1:12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</row>
    <row r="804" spans="1:12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</row>
    <row r="805" spans="1:12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</row>
    <row r="806" spans="1:12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</row>
    <row r="807" spans="1:12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</row>
    <row r="808" spans="1:12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</row>
    <row r="809" spans="1:12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</row>
    <row r="810" spans="1:12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</row>
    <row r="811" spans="1:12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</row>
    <row r="812" spans="1:12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</row>
    <row r="813" spans="1:12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</row>
    <row r="814" spans="1:12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</row>
    <row r="815" spans="1:12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</row>
    <row r="816" spans="1:12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</row>
    <row r="817" spans="1:12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</row>
    <row r="818" spans="1:12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</row>
    <row r="819" spans="1:12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</row>
    <row r="820" spans="1:12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</row>
    <row r="821" spans="1:12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</row>
    <row r="822" spans="1:12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</row>
    <row r="823" spans="1:12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</row>
    <row r="824" spans="1:12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</row>
    <row r="825" spans="1:12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</row>
    <row r="826" spans="1:12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</row>
    <row r="827" spans="1:12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</row>
    <row r="828" spans="1:12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</row>
    <row r="829" spans="1:12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</row>
    <row r="830" spans="1:12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</row>
    <row r="831" spans="1:12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</row>
    <row r="832" spans="1:12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</row>
    <row r="833" spans="1:12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</row>
    <row r="834" spans="1:12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</row>
    <row r="835" spans="1:12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</row>
    <row r="836" spans="1:12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</row>
    <row r="837" spans="1:12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</row>
    <row r="838" spans="1:12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</row>
    <row r="839" spans="1:12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</row>
    <row r="840" spans="1:12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</row>
    <row r="841" spans="1:12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</row>
    <row r="842" spans="1:12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</row>
    <row r="843" spans="1:12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</row>
    <row r="844" spans="1:12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</row>
    <row r="845" spans="1:12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</row>
    <row r="846" spans="1:12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</row>
    <row r="847" spans="1:12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</row>
    <row r="848" spans="1:12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</row>
    <row r="849" spans="1:12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</row>
    <row r="850" spans="1:12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</row>
    <row r="851" spans="1:12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</row>
    <row r="852" spans="1:12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</row>
    <row r="853" spans="1:12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</row>
    <row r="854" spans="1:12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</row>
    <row r="855" spans="1:12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</row>
    <row r="856" spans="1:12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</row>
    <row r="857" spans="1:12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</row>
    <row r="858" spans="1:12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</row>
    <row r="859" spans="1:12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</row>
    <row r="860" spans="1:12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</row>
    <row r="861" spans="1:12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</row>
    <row r="862" spans="1:12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</row>
    <row r="863" spans="1:12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</row>
    <row r="864" spans="1:12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</row>
    <row r="865" spans="1:12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</row>
    <row r="866" spans="1:12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</row>
    <row r="867" spans="1:12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</row>
    <row r="868" spans="1:12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</row>
    <row r="869" spans="1:12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</row>
    <row r="870" spans="1:12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</row>
    <row r="871" spans="1:12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</row>
    <row r="872" spans="1:12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</row>
    <row r="873" spans="1:12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</row>
    <row r="874" spans="1:12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</row>
    <row r="875" spans="1:12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</row>
    <row r="876" spans="1:12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</row>
    <row r="877" spans="1:12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</row>
    <row r="878" spans="1:12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</row>
    <row r="879" spans="1:12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</row>
    <row r="880" spans="1:12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</row>
    <row r="881" spans="1:12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</row>
    <row r="882" spans="1:12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</row>
    <row r="883" spans="1:12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</row>
    <row r="884" spans="1:12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</row>
    <row r="885" spans="1:12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</row>
    <row r="886" spans="1:12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</row>
    <row r="887" spans="1:12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</row>
    <row r="888" spans="1:12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</row>
    <row r="889" spans="1:12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</row>
    <row r="890" spans="1:12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</row>
    <row r="891" spans="1:12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</row>
    <row r="892" spans="1:12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</row>
    <row r="893" spans="1:12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</row>
    <row r="894" spans="1:12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</row>
    <row r="895" spans="1:12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</row>
    <row r="896" spans="1:12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</row>
    <row r="897" spans="1:12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</row>
    <row r="898" spans="1:12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</row>
    <row r="899" spans="1:12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</row>
    <row r="900" spans="1:12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</row>
    <row r="901" spans="1:12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</row>
    <row r="902" spans="1:12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</row>
    <row r="903" spans="1:12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</row>
    <row r="904" spans="1:12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</row>
    <row r="905" spans="1:12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</row>
    <row r="906" spans="1:12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</row>
    <row r="907" spans="1:12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</row>
    <row r="908" spans="1:12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</row>
    <row r="909" spans="1:12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</row>
    <row r="910" spans="1:12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</row>
    <row r="911" spans="1:12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</row>
    <row r="912" spans="1:12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</row>
    <row r="913" spans="1:12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</row>
    <row r="914" spans="1:12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</row>
    <row r="915" spans="1:12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</row>
    <row r="916" spans="1:12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</row>
    <row r="917" spans="1:12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</row>
    <row r="918" spans="1:12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</row>
    <row r="919" spans="1:12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</row>
    <row r="920" spans="1:12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</row>
    <row r="921" spans="1:12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</row>
    <row r="922" spans="1:12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</row>
    <row r="923" spans="1:12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</row>
    <row r="924" spans="1:12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</row>
    <row r="925" spans="1:12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</row>
    <row r="926" spans="1:12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</row>
    <row r="927" spans="1:12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</row>
    <row r="928" spans="1:12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</row>
    <row r="929" spans="1:12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</row>
    <row r="930" spans="1:12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</row>
    <row r="931" spans="1:12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</row>
    <row r="932" spans="1:12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</row>
    <row r="933" spans="1:12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</row>
    <row r="934" spans="1:12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</row>
    <row r="935" spans="1:12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</row>
    <row r="936" spans="1:12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</row>
    <row r="937" spans="1:12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</row>
    <row r="938" spans="1:12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</row>
    <row r="939" spans="1:12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</row>
    <row r="940" spans="1:12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</row>
    <row r="941" spans="1:12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</row>
    <row r="942" spans="1:12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</row>
    <row r="943" spans="1:12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</row>
    <row r="944" spans="1:12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</row>
    <row r="945" spans="1:12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</row>
    <row r="946" spans="1:12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</row>
    <row r="947" spans="1:12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</row>
    <row r="948" spans="1:12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</row>
    <row r="949" spans="1:12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</row>
    <row r="950" spans="1:12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</row>
    <row r="951" spans="1:12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</row>
    <row r="952" spans="1:12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</row>
    <row r="953" spans="1:12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</row>
    <row r="954" spans="1:12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</row>
    <row r="955" spans="1:12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</row>
    <row r="956" spans="1:12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</row>
    <row r="957" spans="1:12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</row>
    <row r="958" spans="1:12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</row>
    <row r="959" spans="1:12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</row>
    <row r="960" spans="1:12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</row>
    <row r="961" spans="1:12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</row>
    <row r="962" spans="1:12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</row>
    <row r="963" spans="1:12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</row>
    <row r="964" spans="1:12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</row>
    <row r="965" spans="1:12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</row>
    <row r="966" spans="1:12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</row>
    <row r="967" spans="1:12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</row>
    <row r="968" spans="1:12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</row>
    <row r="969" spans="1:12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</row>
    <row r="970" spans="1:12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</row>
    <row r="971" spans="1:12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</row>
    <row r="972" spans="1:12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</row>
    <row r="973" spans="1:12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</row>
    <row r="974" spans="1:12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</row>
    <row r="975" spans="1:12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</row>
    <row r="976" spans="1:12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</row>
    <row r="977" spans="1:12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</row>
    <row r="978" spans="1:12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</row>
    <row r="979" spans="1:12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</row>
    <row r="980" spans="1:12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</row>
    <row r="981" spans="1:12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</row>
    <row r="982" spans="1:12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</row>
    <row r="983" spans="1:12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</row>
    <row r="984" spans="1:12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</row>
    <row r="985" spans="1:12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</row>
    <row r="986" spans="1:12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</row>
    <row r="987" spans="1:12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</row>
    <row r="988" spans="1:12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</row>
    <row r="989" spans="1:12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</row>
    <row r="990" spans="1:12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</row>
    <row r="991" spans="1:12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</row>
    <row r="992" spans="1:12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</row>
    <row r="993" spans="1:12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</row>
    <row r="994" spans="1:12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</row>
    <row r="995" spans="1:12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</row>
    <row r="996" spans="1:12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</row>
    <row r="997" spans="1:12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</row>
    <row r="998" spans="1:12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</row>
    <row r="999" spans="1:12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2ACF4-8293-944A-9DBD-5A1ABEB4375F}">
  <dimension ref="A1:K999"/>
  <sheetViews>
    <sheetView topLeftCell="A95" workbookViewId="0">
      <selection activeCell="A2" sqref="A2:A159"/>
    </sheetView>
  </sheetViews>
  <sheetFormatPr baseColWidth="10" defaultRowHeight="15" x14ac:dyDescent="0.2"/>
  <sheetData>
    <row r="1" spans="1:11" x14ac:dyDescent="0.2">
      <c r="A1" s="3" t="s">
        <v>0</v>
      </c>
      <c r="B1" s="3" t="s">
        <v>1</v>
      </c>
      <c r="C1" s="3" t="s">
        <v>686</v>
      </c>
      <c r="D1" s="3" t="s">
        <v>687</v>
      </c>
      <c r="E1" s="3" t="s">
        <v>688</v>
      </c>
      <c r="F1" s="3" t="s">
        <v>663</v>
      </c>
      <c r="G1" s="3" t="s">
        <v>664</v>
      </c>
      <c r="H1" s="3" t="s">
        <v>665</v>
      </c>
      <c r="I1" s="3" t="s">
        <v>666</v>
      </c>
      <c r="J1" s="3" t="s">
        <v>667</v>
      </c>
      <c r="K1" s="3" t="s">
        <v>668</v>
      </c>
    </row>
    <row r="2" spans="1:11" x14ac:dyDescent="0.2">
      <c r="A2" s="2" t="s">
        <v>136</v>
      </c>
      <c r="B2" s="2" t="s">
        <v>28</v>
      </c>
      <c r="C2" s="2">
        <v>216.1</v>
      </c>
      <c r="D2" s="2">
        <v>984.8</v>
      </c>
      <c r="E2" s="2">
        <v>7.2</v>
      </c>
      <c r="F2" s="2">
        <v>74.599999999999994</v>
      </c>
      <c r="G2" s="2">
        <v>617.1</v>
      </c>
      <c r="H2" s="2">
        <v>4.0999999999999996</v>
      </c>
      <c r="I2" s="2">
        <v>0.5</v>
      </c>
      <c r="J2" s="2">
        <v>227</v>
      </c>
      <c r="K2" s="2">
        <v>443.1</v>
      </c>
    </row>
    <row r="3" spans="1:11" x14ac:dyDescent="0.2">
      <c r="A3" s="2" t="s">
        <v>166</v>
      </c>
      <c r="B3" s="2" t="s">
        <v>49</v>
      </c>
      <c r="C3" s="2">
        <v>189.7</v>
      </c>
      <c r="D3" s="2">
        <v>852.4</v>
      </c>
      <c r="E3" s="2">
        <v>9.1999999999999993</v>
      </c>
      <c r="F3" s="2">
        <v>77.900000000000006</v>
      </c>
      <c r="G3" s="2">
        <v>594.79999999999995</v>
      </c>
      <c r="H3" s="2">
        <v>3.8</v>
      </c>
      <c r="I3" s="2">
        <v>1.4</v>
      </c>
      <c r="J3" s="2">
        <v>219.5</v>
      </c>
      <c r="K3" s="2">
        <v>409.2</v>
      </c>
    </row>
    <row r="4" spans="1:11" x14ac:dyDescent="0.2">
      <c r="A4" s="2" t="s">
        <v>218</v>
      </c>
      <c r="B4" s="2" t="s">
        <v>80</v>
      </c>
      <c r="C4" s="2">
        <v>276.89999999999998</v>
      </c>
      <c r="D4" s="5">
        <v>1378.4</v>
      </c>
      <c r="E4" s="2">
        <v>8.8000000000000007</v>
      </c>
      <c r="F4" s="2">
        <v>28.9</v>
      </c>
      <c r="G4" s="2">
        <v>235.7</v>
      </c>
      <c r="H4" s="2">
        <v>1.1000000000000001</v>
      </c>
      <c r="I4" s="2">
        <v>1.1000000000000001</v>
      </c>
      <c r="J4" s="2">
        <v>218.2</v>
      </c>
      <c r="K4" s="2">
        <v>495.1</v>
      </c>
    </row>
    <row r="5" spans="1:11" x14ac:dyDescent="0.2">
      <c r="A5" s="2" t="s">
        <v>140</v>
      </c>
      <c r="B5" s="2" t="s">
        <v>78</v>
      </c>
      <c r="C5" s="2">
        <v>308.39999999999998</v>
      </c>
      <c r="D5" s="5">
        <v>1346.3</v>
      </c>
      <c r="E5" s="2">
        <v>9.1</v>
      </c>
      <c r="F5" s="2">
        <v>32.1</v>
      </c>
      <c r="G5" s="2">
        <v>268.60000000000002</v>
      </c>
      <c r="H5" s="2">
        <v>0.8</v>
      </c>
      <c r="I5" s="2">
        <v>1.8</v>
      </c>
      <c r="J5" s="2">
        <v>217.7</v>
      </c>
      <c r="K5" s="2">
        <v>526.1</v>
      </c>
    </row>
    <row r="6" spans="1:11" x14ac:dyDescent="0.2">
      <c r="A6" s="2" t="s">
        <v>153</v>
      </c>
      <c r="B6" s="2" t="s">
        <v>22</v>
      </c>
      <c r="C6" s="2">
        <v>224.7</v>
      </c>
      <c r="D6" s="5">
        <v>1108.9000000000001</v>
      </c>
      <c r="E6" s="2">
        <v>8.1999999999999993</v>
      </c>
      <c r="F6" s="2">
        <v>46.1</v>
      </c>
      <c r="G6" s="2">
        <v>377.3</v>
      </c>
      <c r="H6" s="2">
        <v>2.2999999999999998</v>
      </c>
      <c r="I6" s="2">
        <v>0.5</v>
      </c>
      <c r="J6" s="2">
        <v>210.3</v>
      </c>
      <c r="K6" s="2">
        <v>435</v>
      </c>
    </row>
    <row r="7" spans="1:11" x14ac:dyDescent="0.2">
      <c r="A7" s="2" t="s">
        <v>161</v>
      </c>
      <c r="B7" s="2" t="s">
        <v>70</v>
      </c>
      <c r="C7" s="2">
        <v>259.10000000000002</v>
      </c>
      <c r="D7" s="5">
        <v>1207.2</v>
      </c>
      <c r="E7" s="2">
        <v>9.3000000000000007</v>
      </c>
      <c r="F7" s="2">
        <v>39</v>
      </c>
      <c r="G7" s="2">
        <v>282.60000000000002</v>
      </c>
      <c r="H7" s="2">
        <v>0.8</v>
      </c>
      <c r="I7" s="2">
        <v>1.1000000000000001</v>
      </c>
      <c r="J7" s="2">
        <v>207.7</v>
      </c>
      <c r="K7" s="2">
        <v>466.8</v>
      </c>
    </row>
    <row r="8" spans="1:11" x14ac:dyDescent="0.2">
      <c r="A8" s="2" t="s">
        <v>147</v>
      </c>
      <c r="B8" s="2" t="s">
        <v>59</v>
      </c>
      <c r="C8" s="2">
        <v>244.9</v>
      </c>
      <c r="D8" s="5">
        <v>1159.5</v>
      </c>
      <c r="E8" s="2">
        <v>8.4</v>
      </c>
      <c r="F8" s="2">
        <v>40.6</v>
      </c>
      <c r="G8" s="2">
        <v>327.5</v>
      </c>
      <c r="H8" s="2">
        <v>1.9</v>
      </c>
      <c r="I8" s="2">
        <v>1.9</v>
      </c>
      <c r="J8" s="2">
        <v>207</v>
      </c>
      <c r="K8" s="2">
        <v>451.9</v>
      </c>
    </row>
    <row r="9" spans="1:11" x14ac:dyDescent="0.2">
      <c r="A9" s="2" t="s">
        <v>148</v>
      </c>
      <c r="B9" s="2" t="s">
        <v>82</v>
      </c>
      <c r="C9" s="2">
        <v>251.1</v>
      </c>
      <c r="D9" s="5">
        <v>1116.3</v>
      </c>
      <c r="E9" s="2">
        <v>7.6</v>
      </c>
      <c r="F9" s="2">
        <v>53.3</v>
      </c>
      <c r="G9" s="2">
        <v>371.3</v>
      </c>
      <c r="H9" s="2">
        <v>1.7</v>
      </c>
      <c r="I9" s="2">
        <v>0.7</v>
      </c>
      <c r="J9" s="2">
        <v>203</v>
      </c>
      <c r="K9" s="2">
        <v>454.1</v>
      </c>
    </row>
    <row r="10" spans="1:11" x14ac:dyDescent="0.2">
      <c r="A10" s="2" t="s">
        <v>141</v>
      </c>
      <c r="B10" s="2" t="s">
        <v>65</v>
      </c>
      <c r="C10" s="2">
        <v>224.8</v>
      </c>
      <c r="D10" s="2">
        <v>936.3</v>
      </c>
      <c r="E10" s="2">
        <v>7.2</v>
      </c>
      <c r="F10" s="2">
        <v>49.6</v>
      </c>
      <c r="G10" s="2">
        <v>358.8</v>
      </c>
      <c r="H10" s="2">
        <v>2</v>
      </c>
      <c r="I10" s="2">
        <v>0.6</v>
      </c>
      <c r="J10" s="2">
        <v>183.5</v>
      </c>
      <c r="K10" s="2">
        <v>408.3</v>
      </c>
    </row>
    <row r="11" spans="1:11" x14ac:dyDescent="0.2">
      <c r="A11" s="2" t="s">
        <v>171</v>
      </c>
      <c r="B11" s="2" t="s">
        <v>26</v>
      </c>
      <c r="C11" s="2">
        <v>198.1</v>
      </c>
      <c r="D11" s="2">
        <v>969.1</v>
      </c>
      <c r="E11" s="2">
        <v>5.3</v>
      </c>
      <c r="F11" s="2">
        <v>49.3</v>
      </c>
      <c r="G11" s="2">
        <v>363.9</v>
      </c>
      <c r="H11" s="2">
        <v>2.5</v>
      </c>
      <c r="I11" s="2">
        <v>1.3</v>
      </c>
      <c r="J11" s="2">
        <v>177.5</v>
      </c>
      <c r="K11" s="2">
        <v>375.6</v>
      </c>
    </row>
    <row r="12" spans="1:11" x14ac:dyDescent="0.2">
      <c r="A12" s="2" t="s">
        <v>170</v>
      </c>
      <c r="B12" s="2" t="s">
        <v>76</v>
      </c>
      <c r="C12" s="2">
        <v>205.6</v>
      </c>
      <c r="D12" s="2">
        <v>982.1</v>
      </c>
      <c r="E12" s="2">
        <v>5.8</v>
      </c>
      <c r="F12" s="2">
        <v>55.1</v>
      </c>
      <c r="G12" s="2">
        <v>372.6</v>
      </c>
      <c r="H12" s="2">
        <v>1.4</v>
      </c>
      <c r="I12" s="2">
        <v>1</v>
      </c>
      <c r="J12" s="2">
        <v>176.4</v>
      </c>
      <c r="K12" s="2">
        <v>382</v>
      </c>
    </row>
    <row r="13" spans="1:11" x14ac:dyDescent="0.2">
      <c r="A13" s="2" t="s">
        <v>155</v>
      </c>
      <c r="B13" s="2" t="s">
        <v>74</v>
      </c>
      <c r="C13" s="2">
        <v>250.4</v>
      </c>
      <c r="D13" s="2">
        <v>989.2</v>
      </c>
      <c r="E13" s="2">
        <v>6.3</v>
      </c>
      <c r="F13" s="2">
        <v>38.200000000000003</v>
      </c>
      <c r="G13" s="2">
        <v>253</v>
      </c>
      <c r="H13" s="2">
        <v>2.1</v>
      </c>
      <c r="I13" s="2">
        <v>0.9</v>
      </c>
      <c r="J13" s="2">
        <v>172.7</v>
      </c>
      <c r="K13" s="2">
        <v>423.1</v>
      </c>
    </row>
    <row r="14" spans="1:11" x14ac:dyDescent="0.2">
      <c r="A14" s="2" t="s">
        <v>731</v>
      </c>
      <c r="B14" s="2" t="s">
        <v>39</v>
      </c>
      <c r="C14" s="2">
        <v>215.1</v>
      </c>
      <c r="D14" s="5">
        <v>1056.0999999999999</v>
      </c>
      <c r="E14" s="2">
        <v>6.1</v>
      </c>
      <c r="F14" s="2">
        <v>36.200000000000003</v>
      </c>
      <c r="G14" s="2">
        <v>285.7</v>
      </c>
      <c r="H14" s="2">
        <v>0.9</v>
      </c>
      <c r="I14" s="2">
        <v>2.5</v>
      </c>
      <c r="J14" s="2">
        <v>171.6</v>
      </c>
      <c r="K14" s="2">
        <v>386.7</v>
      </c>
    </row>
    <row r="15" spans="1:11" x14ac:dyDescent="0.2">
      <c r="A15" s="2" t="s">
        <v>173</v>
      </c>
      <c r="B15" s="2" t="s">
        <v>63</v>
      </c>
      <c r="C15" s="2">
        <v>212.4</v>
      </c>
      <c r="D15" s="2">
        <v>910.6</v>
      </c>
      <c r="E15" s="2">
        <v>7.8</v>
      </c>
      <c r="F15" s="2">
        <v>33.6</v>
      </c>
      <c r="G15" s="2">
        <v>225.3</v>
      </c>
      <c r="H15" s="2">
        <v>1.5</v>
      </c>
      <c r="I15" s="2">
        <v>0.9</v>
      </c>
      <c r="J15" s="2">
        <v>167.4</v>
      </c>
      <c r="K15" s="2">
        <v>379.8</v>
      </c>
    </row>
    <row r="16" spans="1:11" x14ac:dyDescent="0.2">
      <c r="A16" s="2" t="s">
        <v>151</v>
      </c>
      <c r="B16" s="2" t="s">
        <v>53</v>
      </c>
      <c r="C16" s="2">
        <v>223.9</v>
      </c>
      <c r="D16" s="5">
        <v>1010</v>
      </c>
      <c r="E16" s="2">
        <v>7.7</v>
      </c>
      <c r="F16" s="2">
        <v>26</v>
      </c>
      <c r="G16" s="2">
        <v>170.5</v>
      </c>
      <c r="H16" s="2">
        <v>0.6</v>
      </c>
      <c r="I16" s="2">
        <v>0.4</v>
      </c>
      <c r="J16" s="2">
        <v>167.3</v>
      </c>
      <c r="K16" s="2">
        <v>391.2</v>
      </c>
    </row>
    <row r="17" spans="1:11" x14ac:dyDescent="0.2">
      <c r="A17" s="2" t="s">
        <v>149</v>
      </c>
      <c r="B17" s="2" t="s">
        <v>67</v>
      </c>
      <c r="C17" s="2">
        <v>210.9</v>
      </c>
      <c r="D17" s="2">
        <v>891.7</v>
      </c>
      <c r="E17" s="2">
        <v>6.5</v>
      </c>
      <c r="F17" s="2">
        <v>40.799999999999997</v>
      </c>
      <c r="G17" s="2">
        <v>294.89999999999998</v>
      </c>
      <c r="H17" s="2">
        <v>1.1000000000000001</v>
      </c>
      <c r="I17" s="2">
        <v>0.8</v>
      </c>
      <c r="J17" s="2">
        <v>162.6</v>
      </c>
      <c r="K17" s="2">
        <v>373.5</v>
      </c>
    </row>
    <row r="18" spans="1:11" x14ac:dyDescent="0.2">
      <c r="A18" s="2" t="s">
        <v>185</v>
      </c>
      <c r="B18" s="2" t="s">
        <v>33</v>
      </c>
      <c r="C18" s="2">
        <v>257.3</v>
      </c>
      <c r="D18" s="5">
        <v>1052.2</v>
      </c>
      <c r="E18" s="2">
        <v>5.6</v>
      </c>
      <c r="F18" s="2">
        <v>32.4</v>
      </c>
      <c r="G18" s="2">
        <v>209.1</v>
      </c>
      <c r="H18" s="2">
        <v>1.1000000000000001</v>
      </c>
      <c r="I18" s="2">
        <v>2</v>
      </c>
      <c r="J18" s="2">
        <v>162.1</v>
      </c>
      <c r="K18" s="2">
        <v>419.4</v>
      </c>
    </row>
    <row r="19" spans="1:11" x14ac:dyDescent="0.2">
      <c r="A19" s="2" t="s">
        <v>145</v>
      </c>
      <c r="B19" s="2" t="s">
        <v>30</v>
      </c>
      <c r="C19" s="2">
        <v>175.7</v>
      </c>
      <c r="D19" s="2">
        <v>768.2</v>
      </c>
      <c r="E19" s="2">
        <v>6.2</v>
      </c>
      <c r="F19" s="2">
        <v>44.6</v>
      </c>
      <c r="G19" s="2">
        <v>345.3</v>
      </c>
      <c r="H19" s="2">
        <v>1.9</v>
      </c>
      <c r="I19" s="2">
        <v>1.4</v>
      </c>
      <c r="J19" s="2">
        <v>157.4</v>
      </c>
      <c r="K19" s="2">
        <v>333.1</v>
      </c>
    </row>
    <row r="20" spans="1:11" x14ac:dyDescent="0.2">
      <c r="A20" s="2" t="s">
        <v>233</v>
      </c>
      <c r="B20" s="2" t="s">
        <v>24</v>
      </c>
      <c r="C20" s="2">
        <v>172.9</v>
      </c>
      <c r="D20" s="2">
        <v>900.8</v>
      </c>
      <c r="E20" s="2">
        <v>6.7</v>
      </c>
      <c r="F20" s="2">
        <v>24.9</v>
      </c>
      <c r="G20" s="2">
        <v>174.1</v>
      </c>
      <c r="H20" s="2">
        <v>1.6</v>
      </c>
      <c r="I20" s="2">
        <v>0.4</v>
      </c>
      <c r="J20" s="2">
        <v>156.6</v>
      </c>
      <c r="K20" s="2">
        <v>329.5</v>
      </c>
    </row>
    <row r="21" spans="1:11" x14ac:dyDescent="0.2">
      <c r="A21" s="2" t="s">
        <v>190</v>
      </c>
      <c r="B21" s="2" t="s">
        <v>61</v>
      </c>
      <c r="C21" s="2">
        <v>214</v>
      </c>
      <c r="D21" s="2">
        <v>984.8</v>
      </c>
      <c r="E21" s="2">
        <v>5.6</v>
      </c>
      <c r="F21" s="2">
        <v>29.6</v>
      </c>
      <c r="G21" s="2">
        <v>201.1</v>
      </c>
      <c r="H21" s="2">
        <v>0.7</v>
      </c>
      <c r="I21" s="2">
        <v>1.4</v>
      </c>
      <c r="J21" s="2">
        <v>154.1</v>
      </c>
      <c r="K21" s="2">
        <v>368.1</v>
      </c>
    </row>
    <row r="22" spans="1:11" x14ac:dyDescent="0.2">
      <c r="A22" s="2" t="s">
        <v>142</v>
      </c>
      <c r="B22" s="2" t="s">
        <v>72</v>
      </c>
      <c r="C22" s="2">
        <v>170.1</v>
      </c>
      <c r="D22" s="2">
        <v>800</v>
      </c>
      <c r="E22" s="2">
        <v>5.3</v>
      </c>
      <c r="F22" s="2">
        <v>36.200000000000003</v>
      </c>
      <c r="G22" s="2">
        <v>318.7</v>
      </c>
      <c r="H22" s="2">
        <v>1.8</v>
      </c>
      <c r="I22" s="2">
        <v>1.1000000000000001</v>
      </c>
      <c r="J22" s="2">
        <v>152.1</v>
      </c>
      <c r="K22" s="2">
        <v>322.2</v>
      </c>
    </row>
    <row r="23" spans="1:11" x14ac:dyDescent="0.2">
      <c r="A23" s="2" t="s">
        <v>152</v>
      </c>
      <c r="B23" s="2" t="s">
        <v>31</v>
      </c>
      <c r="C23" s="2">
        <v>194.2</v>
      </c>
      <c r="D23" s="2">
        <v>933.6</v>
      </c>
      <c r="E23" s="2">
        <v>6.4</v>
      </c>
      <c r="F23" s="2">
        <v>24.4</v>
      </c>
      <c r="G23" s="2">
        <v>198.7</v>
      </c>
      <c r="H23" s="2">
        <v>0.7</v>
      </c>
      <c r="I23" s="2">
        <v>1.9</v>
      </c>
      <c r="J23" s="2">
        <v>151.9</v>
      </c>
      <c r="K23" s="2">
        <v>346.1</v>
      </c>
    </row>
    <row r="24" spans="1:11" x14ac:dyDescent="0.2">
      <c r="A24" s="2" t="s">
        <v>201</v>
      </c>
      <c r="B24" s="2" t="s">
        <v>45</v>
      </c>
      <c r="C24" s="2">
        <v>229.4</v>
      </c>
      <c r="D24" s="2">
        <v>954.7</v>
      </c>
      <c r="E24" s="2">
        <v>6.1</v>
      </c>
      <c r="F24" s="2">
        <v>24</v>
      </c>
      <c r="G24" s="2">
        <v>193.9</v>
      </c>
      <c r="H24" s="2">
        <v>0.6</v>
      </c>
      <c r="I24" s="2">
        <v>2.1</v>
      </c>
      <c r="J24" s="2">
        <v>150.69999999999999</v>
      </c>
      <c r="K24" s="2">
        <v>380.1</v>
      </c>
    </row>
    <row r="25" spans="1:11" x14ac:dyDescent="0.2">
      <c r="A25" s="2" t="s">
        <v>143</v>
      </c>
      <c r="B25" s="2" t="s">
        <v>35</v>
      </c>
      <c r="C25" s="2">
        <v>202.3</v>
      </c>
      <c r="D25" s="2">
        <v>821</v>
      </c>
      <c r="E25" s="2">
        <v>4.5</v>
      </c>
      <c r="F25" s="2">
        <v>48.5</v>
      </c>
      <c r="G25" s="2">
        <v>330.9</v>
      </c>
      <c r="H25" s="2">
        <v>1.8</v>
      </c>
      <c r="I25" s="2">
        <v>2.5</v>
      </c>
      <c r="J25" s="2">
        <v>148</v>
      </c>
      <c r="K25" s="2">
        <v>350.3</v>
      </c>
    </row>
    <row r="26" spans="1:11" x14ac:dyDescent="0.2">
      <c r="A26" s="2" t="s">
        <v>164</v>
      </c>
      <c r="B26" s="2" t="s">
        <v>57</v>
      </c>
      <c r="C26" s="2">
        <v>195.4</v>
      </c>
      <c r="D26" s="2">
        <v>937.1</v>
      </c>
      <c r="E26" s="2">
        <v>5.7</v>
      </c>
      <c r="F26" s="2">
        <v>24.8</v>
      </c>
      <c r="G26" s="2">
        <v>171</v>
      </c>
      <c r="H26" s="2">
        <v>0.6</v>
      </c>
      <c r="I26" s="2">
        <v>1.6</v>
      </c>
      <c r="J26" s="2">
        <v>145.69999999999999</v>
      </c>
      <c r="K26" s="2">
        <v>341.1</v>
      </c>
    </row>
    <row r="27" spans="1:11" x14ac:dyDescent="0.2">
      <c r="A27" s="2" t="s">
        <v>144</v>
      </c>
      <c r="B27" s="2" t="s">
        <v>30</v>
      </c>
      <c r="C27" s="2">
        <v>191.8</v>
      </c>
      <c r="D27" s="2">
        <v>765.2</v>
      </c>
      <c r="E27" s="2">
        <v>6.1</v>
      </c>
      <c r="F27" s="2">
        <v>33.4</v>
      </c>
      <c r="G27" s="2">
        <v>271.39999999999998</v>
      </c>
      <c r="H27" s="2">
        <v>1.1000000000000001</v>
      </c>
      <c r="I27" s="2">
        <v>1</v>
      </c>
      <c r="J27" s="2">
        <v>145</v>
      </c>
      <c r="K27" s="2">
        <v>336.8</v>
      </c>
    </row>
    <row r="28" spans="1:11" x14ac:dyDescent="0.2">
      <c r="A28" s="2" t="s">
        <v>146</v>
      </c>
      <c r="B28" s="2" t="s">
        <v>17</v>
      </c>
      <c r="C28" s="2">
        <v>162.69999999999999</v>
      </c>
      <c r="D28" s="2">
        <v>813.6</v>
      </c>
      <c r="E28" s="2">
        <v>4.7</v>
      </c>
      <c r="F28" s="2">
        <v>35.5</v>
      </c>
      <c r="G28" s="2">
        <v>263.2</v>
      </c>
      <c r="H28" s="2">
        <v>1.7</v>
      </c>
      <c r="I28" s="2">
        <v>1.4</v>
      </c>
      <c r="J28" s="2">
        <v>143.5</v>
      </c>
      <c r="K28" s="2">
        <v>306.2</v>
      </c>
    </row>
    <row r="29" spans="1:11" x14ac:dyDescent="0.2">
      <c r="A29" s="2" t="s">
        <v>167</v>
      </c>
      <c r="B29" s="2" t="s">
        <v>43</v>
      </c>
      <c r="C29" s="2">
        <v>173.3</v>
      </c>
      <c r="D29" s="2">
        <v>801.7</v>
      </c>
      <c r="E29" s="2">
        <v>4.7</v>
      </c>
      <c r="F29" s="2">
        <v>37</v>
      </c>
      <c r="G29" s="2">
        <v>253.2</v>
      </c>
      <c r="H29" s="2">
        <v>1.4</v>
      </c>
      <c r="I29" s="2">
        <v>1.5</v>
      </c>
      <c r="J29" s="2">
        <v>138.9</v>
      </c>
      <c r="K29" s="2">
        <v>312.2</v>
      </c>
    </row>
    <row r="30" spans="1:11" x14ac:dyDescent="0.2">
      <c r="A30" s="2" t="s">
        <v>159</v>
      </c>
      <c r="B30" s="2" t="s">
        <v>47</v>
      </c>
      <c r="C30" s="2">
        <v>171.4</v>
      </c>
      <c r="D30" s="2">
        <v>701.2</v>
      </c>
      <c r="E30" s="2">
        <v>3.5</v>
      </c>
      <c r="F30" s="2">
        <v>41.8</v>
      </c>
      <c r="G30" s="2">
        <v>359.5</v>
      </c>
      <c r="H30" s="2">
        <v>1.7</v>
      </c>
      <c r="I30" s="2">
        <v>1.2</v>
      </c>
      <c r="J30" s="2">
        <v>134.5</v>
      </c>
      <c r="K30" s="2">
        <v>305.89999999999998</v>
      </c>
    </row>
    <row r="31" spans="1:11" x14ac:dyDescent="0.2">
      <c r="A31" s="2" t="s">
        <v>138</v>
      </c>
      <c r="B31" s="2" t="s">
        <v>37</v>
      </c>
      <c r="C31" s="2">
        <v>158.69999999999999</v>
      </c>
      <c r="D31" s="2">
        <v>779.1</v>
      </c>
      <c r="E31" s="2">
        <v>4.3</v>
      </c>
      <c r="F31" s="2">
        <v>30.8</v>
      </c>
      <c r="G31" s="2">
        <v>204.9</v>
      </c>
      <c r="H31" s="2">
        <v>1.2</v>
      </c>
      <c r="I31" s="2">
        <v>1</v>
      </c>
      <c r="J31" s="2">
        <v>129.6</v>
      </c>
      <c r="K31" s="2">
        <v>288.3</v>
      </c>
    </row>
    <row r="32" spans="1:11" x14ac:dyDescent="0.2">
      <c r="A32" s="2" t="s">
        <v>176</v>
      </c>
      <c r="B32" s="2" t="s">
        <v>51</v>
      </c>
      <c r="C32" s="2">
        <v>168.8</v>
      </c>
      <c r="D32" s="2">
        <v>831.5</v>
      </c>
      <c r="E32" s="2">
        <v>4.8</v>
      </c>
      <c r="F32" s="2">
        <v>21.1</v>
      </c>
      <c r="G32" s="2">
        <v>137.69999999999999</v>
      </c>
      <c r="H32" s="2">
        <v>0.7</v>
      </c>
      <c r="I32" s="2">
        <v>0.4</v>
      </c>
      <c r="J32" s="2">
        <v>129.5</v>
      </c>
      <c r="K32" s="2">
        <v>298.3</v>
      </c>
    </row>
    <row r="33" spans="1:11" x14ac:dyDescent="0.2">
      <c r="A33" s="2" t="s">
        <v>210</v>
      </c>
      <c r="B33" s="2" t="s">
        <v>72</v>
      </c>
      <c r="C33" s="2">
        <v>177.5</v>
      </c>
      <c r="D33" s="2">
        <v>759.9</v>
      </c>
      <c r="E33" s="2">
        <v>4.5999999999999996</v>
      </c>
      <c r="F33" s="2">
        <v>28.1</v>
      </c>
      <c r="G33" s="2">
        <v>204.1</v>
      </c>
      <c r="H33" s="2">
        <v>1</v>
      </c>
      <c r="I33" s="2">
        <v>1.5</v>
      </c>
      <c r="J33" s="2">
        <v>127.1</v>
      </c>
      <c r="K33" s="2">
        <v>304.60000000000002</v>
      </c>
    </row>
    <row r="34" spans="1:11" x14ac:dyDescent="0.2">
      <c r="A34" s="2" t="s">
        <v>175</v>
      </c>
      <c r="B34" s="2" t="s">
        <v>26</v>
      </c>
      <c r="C34" s="2">
        <v>165.8</v>
      </c>
      <c r="D34" s="2">
        <v>716.1</v>
      </c>
      <c r="E34" s="2">
        <v>5.4</v>
      </c>
      <c r="F34" s="2">
        <v>24.8</v>
      </c>
      <c r="G34" s="2">
        <v>190.4</v>
      </c>
      <c r="H34" s="2">
        <v>0.7</v>
      </c>
      <c r="I34" s="2">
        <v>0.6</v>
      </c>
      <c r="J34" s="2">
        <v>126</v>
      </c>
      <c r="K34" s="2">
        <v>291.8</v>
      </c>
    </row>
    <row r="35" spans="1:11" x14ac:dyDescent="0.2">
      <c r="A35" s="2" t="s">
        <v>157</v>
      </c>
      <c r="B35" s="2" t="s">
        <v>41</v>
      </c>
      <c r="C35" s="2">
        <v>208</v>
      </c>
      <c r="D35" s="2">
        <v>869.9</v>
      </c>
      <c r="E35" s="2">
        <v>4.3</v>
      </c>
      <c r="F35" s="2">
        <v>16.2</v>
      </c>
      <c r="G35" s="2">
        <v>103.4</v>
      </c>
      <c r="H35" s="2">
        <v>0.6</v>
      </c>
      <c r="I35" s="2">
        <v>0.5</v>
      </c>
      <c r="J35" s="2">
        <v>125.7</v>
      </c>
      <c r="K35" s="2">
        <v>333.7</v>
      </c>
    </row>
    <row r="36" spans="1:11" x14ac:dyDescent="0.2">
      <c r="A36" s="2" t="s">
        <v>158</v>
      </c>
      <c r="B36" s="2" t="s">
        <v>20</v>
      </c>
      <c r="C36" s="2">
        <v>115.2</v>
      </c>
      <c r="D36" s="2">
        <v>541.70000000000005</v>
      </c>
      <c r="E36" s="2">
        <v>4.5</v>
      </c>
      <c r="F36" s="2">
        <v>40</v>
      </c>
      <c r="G36" s="2">
        <v>319.5</v>
      </c>
      <c r="H36" s="2">
        <v>1.7</v>
      </c>
      <c r="I36" s="2">
        <v>0.8</v>
      </c>
      <c r="J36" s="2">
        <v>121.8</v>
      </c>
      <c r="K36" s="2">
        <v>237</v>
      </c>
    </row>
    <row r="37" spans="1:11" x14ac:dyDescent="0.2">
      <c r="A37" s="2" t="s">
        <v>197</v>
      </c>
      <c r="B37" s="2" t="s">
        <v>47</v>
      </c>
      <c r="C37" s="2">
        <v>155.5</v>
      </c>
      <c r="D37" s="2">
        <v>719.6</v>
      </c>
      <c r="E37" s="2">
        <v>5.8</v>
      </c>
      <c r="F37" s="2">
        <v>16.600000000000001</v>
      </c>
      <c r="G37" s="2">
        <v>116.3</v>
      </c>
      <c r="H37" s="2">
        <v>0.5</v>
      </c>
      <c r="I37" s="2">
        <v>0.9</v>
      </c>
      <c r="J37" s="2">
        <v>119.3</v>
      </c>
      <c r="K37" s="2">
        <v>274.8</v>
      </c>
    </row>
    <row r="38" spans="1:11" x14ac:dyDescent="0.2">
      <c r="A38" s="2" t="s">
        <v>184</v>
      </c>
      <c r="B38" s="2" t="s">
        <v>43</v>
      </c>
      <c r="C38" s="2">
        <v>153.80000000000001</v>
      </c>
      <c r="D38" s="2">
        <v>638.70000000000005</v>
      </c>
      <c r="E38" s="2">
        <v>3.8</v>
      </c>
      <c r="F38" s="2">
        <v>29</v>
      </c>
      <c r="G38" s="2">
        <v>226.1</v>
      </c>
      <c r="H38" s="2">
        <v>1.4</v>
      </c>
      <c r="I38" s="2">
        <v>0.4</v>
      </c>
      <c r="J38" s="2">
        <v>117.1</v>
      </c>
      <c r="K38" s="2">
        <v>270.89999999999998</v>
      </c>
    </row>
    <row r="39" spans="1:11" x14ac:dyDescent="0.2">
      <c r="A39" s="2" t="s">
        <v>180</v>
      </c>
      <c r="B39" s="2" t="s">
        <v>41</v>
      </c>
      <c r="C39" s="2">
        <v>138.19999999999999</v>
      </c>
      <c r="D39" s="2">
        <v>554</v>
      </c>
      <c r="E39" s="2">
        <v>3.5</v>
      </c>
      <c r="F39" s="2">
        <v>42.6</v>
      </c>
      <c r="G39" s="2">
        <v>304</v>
      </c>
      <c r="H39" s="2">
        <v>1.4</v>
      </c>
      <c r="I39" s="2">
        <v>1</v>
      </c>
      <c r="J39" s="2">
        <v>113</v>
      </c>
      <c r="K39" s="2">
        <v>251.2</v>
      </c>
    </row>
    <row r="40" spans="1:11" x14ac:dyDescent="0.2">
      <c r="A40" s="2" t="s">
        <v>246</v>
      </c>
      <c r="B40" s="2" t="s">
        <v>20</v>
      </c>
      <c r="C40" s="2">
        <v>147.4</v>
      </c>
      <c r="D40" s="2">
        <v>709</v>
      </c>
      <c r="E40" s="2">
        <v>4.7</v>
      </c>
      <c r="F40" s="2">
        <v>8.3000000000000007</v>
      </c>
      <c r="G40" s="2">
        <v>53.6</v>
      </c>
      <c r="H40" s="2">
        <v>0.2</v>
      </c>
      <c r="I40" s="2">
        <v>0.7</v>
      </c>
      <c r="J40" s="2">
        <v>104.5</v>
      </c>
      <c r="K40" s="2">
        <v>251.9</v>
      </c>
    </row>
    <row r="41" spans="1:11" x14ac:dyDescent="0.2">
      <c r="A41" s="2" t="s">
        <v>169</v>
      </c>
      <c r="B41" s="2" t="s">
        <v>59</v>
      </c>
      <c r="C41" s="2">
        <v>143.19999999999999</v>
      </c>
      <c r="D41" s="2">
        <v>659.7</v>
      </c>
      <c r="E41" s="2">
        <v>3.3</v>
      </c>
      <c r="F41" s="2">
        <v>12.2</v>
      </c>
      <c r="G41" s="2">
        <v>88.6</v>
      </c>
      <c r="H41" s="2">
        <v>0.5</v>
      </c>
      <c r="I41" s="2">
        <v>0.3</v>
      </c>
      <c r="J41" s="2">
        <v>96.9</v>
      </c>
      <c r="K41" s="2">
        <v>240.1</v>
      </c>
    </row>
    <row r="42" spans="1:11" x14ac:dyDescent="0.2">
      <c r="A42" s="2" t="s">
        <v>199</v>
      </c>
      <c r="B42" s="2" t="s">
        <v>28</v>
      </c>
      <c r="C42" s="2">
        <v>135.69999999999999</v>
      </c>
      <c r="D42" s="2">
        <v>606.1</v>
      </c>
      <c r="E42" s="2">
        <v>3.8</v>
      </c>
      <c r="F42" s="2">
        <v>12.8</v>
      </c>
      <c r="G42" s="2">
        <v>89.6</v>
      </c>
      <c r="H42" s="2">
        <v>0.6</v>
      </c>
      <c r="I42" s="2">
        <v>0.3</v>
      </c>
      <c r="J42" s="2">
        <v>95.4</v>
      </c>
      <c r="K42" s="2">
        <v>231.1</v>
      </c>
    </row>
    <row r="43" spans="1:11" x14ac:dyDescent="0.2">
      <c r="A43" s="2" t="s">
        <v>183</v>
      </c>
      <c r="B43" s="2" t="s">
        <v>53</v>
      </c>
      <c r="C43" s="2">
        <v>122</v>
      </c>
      <c r="D43" s="2">
        <v>519.4</v>
      </c>
      <c r="E43" s="2">
        <v>3.3</v>
      </c>
      <c r="F43" s="2">
        <v>22.4</v>
      </c>
      <c r="G43" s="2">
        <v>174.5</v>
      </c>
      <c r="H43" s="2">
        <v>0.7</v>
      </c>
      <c r="I43" s="2">
        <v>1</v>
      </c>
      <c r="J43" s="2">
        <v>91.1</v>
      </c>
      <c r="K43" s="2">
        <v>213.1</v>
      </c>
    </row>
    <row r="44" spans="1:11" x14ac:dyDescent="0.2">
      <c r="A44" s="2" t="s">
        <v>168</v>
      </c>
      <c r="B44" s="2" t="s">
        <v>76</v>
      </c>
      <c r="C44" s="2">
        <v>135.4</v>
      </c>
      <c r="D44" s="2">
        <v>519.29999999999995</v>
      </c>
      <c r="E44" s="2">
        <v>4.0999999999999996</v>
      </c>
      <c r="F44" s="2">
        <v>17.2</v>
      </c>
      <c r="G44" s="2">
        <v>115.5</v>
      </c>
      <c r="H44" s="2">
        <v>0.5</v>
      </c>
      <c r="I44" s="2">
        <v>0.7</v>
      </c>
      <c r="J44" s="2">
        <v>89.4</v>
      </c>
      <c r="K44" s="2">
        <v>224.8</v>
      </c>
    </row>
    <row r="45" spans="1:11" x14ac:dyDescent="0.2">
      <c r="A45" s="2" t="s">
        <v>165</v>
      </c>
      <c r="B45" s="2" t="s">
        <v>74</v>
      </c>
      <c r="C45" s="2">
        <v>112.3</v>
      </c>
      <c r="D45" s="2">
        <v>499.1</v>
      </c>
      <c r="E45" s="2">
        <v>2.5</v>
      </c>
      <c r="F45" s="2">
        <v>25</v>
      </c>
      <c r="G45" s="2">
        <v>202.9</v>
      </c>
      <c r="H45" s="2">
        <v>0.5</v>
      </c>
      <c r="I45" s="2">
        <v>0.4</v>
      </c>
      <c r="J45" s="2">
        <v>87.4</v>
      </c>
      <c r="K45" s="2">
        <v>199.7</v>
      </c>
    </row>
    <row r="46" spans="1:11" x14ac:dyDescent="0.2">
      <c r="A46" s="2" t="s">
        <v>220</v>
      </c>
      <c r="B46" s="2" t="s">
        <v>17</v>
      </c>
      <c r="C46" s="2">
        <v>115.2</v>
      </c>
      <c r="D46" s="2">
        <v>514.6</v>
      </c>
      <c r="E46" s="2">
        <v>3.5</v>
      </c>
      <c r="F46" s="2">
        <v>18.2</v>
      </c>
      <c r="G46" s="2">
        <v>120.1</v>
      </c>
      <c r="H46" s="2">
        <v>0.4</v>
      </c>
      <c r="I46" s="2">
        <v>0.7</v>
      </c>
      <c r="J46" s="2">
        <v>85.4</v>
      </c>
      <c r="K46" s="2">
        <v>200.6</v>
      </c>
    </row>
    <row r="47" spans="1:11" x14ac:dyDescent="0.2">
      <c r="A47" s="2" t="s">
        <v>160</v>
      </c>
      <c r="B47" s="2" t="s">
        <v>61</v>
      </c>
      <c r="C47" s="2">
        <v>107.6</v>
      </c>
      <c r="D47" s="2">
        <v>507.6</v>
      </c>
      <c r="E47" s="2">
        <v>2.9</v>
      </c>
      <c r="F47" s="2">
        <v>17.600000000000001</v>
      </c>
      <c r="G47" s="2">
        <v>149</v>
      </c>
      <c r="H47" s="2">
        <v>0.4</v>
      </c>
      <c r="I47" s="2">
        <v>0.7</v>
      </c>
      <c r="J47" s="2">
        <v>84.4</v>
      </c>
      <c r="K47" s="2">
        <v>192</v>
      </c>
    </row>
    <row r="48" spans="1:11" x14ac:dyDescent="0.2">
      <c r="A48" s="2" t="s">
        <v>156</v>
      </c>
      <c r="B48" s="2" t="s">
        <v>37</v>
      </c>
      <c r="C48" s="2">
        <v>111.7</v>
      </c>
      <c r="D48" s="2">
        <v>450.9</v>
      </c>
      <c r="E48" s="2">
        <v>3</v>
      </c>
      <c r="F48" s="2">
        <v>20.7</v>
      </c>
      <c r="G48" s="2">
        <v>166.6</v>
      </c>
      <c r="H48" s="2">
        <v>0.8</v>
      </c>
      <c r="I48" s="2">
        <v>0.9</v>
      </c>
      <c r="J48" s="2">
        <v>83</v>
      </c>
      <c r="K48" s="2">
        <v>194.7</v>
      </c>
    </row>
    <row r="49" spans="1:11" x14ac:dyDescent="0.2">
      <c r="A49" s="2" t="s">
        <v>187</v>
      </c>
      <c r="B49" s="2" t="s">
        <v>20</v>
      </c>
      <c r="C49" s="2">
        <v>93.9</v>
      </c>
      <c r="D49" s="2">
        <v>409.9</v>
      </c>
      <c r="E49" s="2">
        <v>3.6</v>
      </c>
      <c r="F49" s="2">
        <v>22.1</v>
      </c>
      <c r="G49" s="2">
        <v>164.9</v>
      </c>
      <c r="H49" s="2">
        <v>0.6</v>
      </c>
      <c r="I49" s="2">
        <v>0.6</v>
      </c>
      <c r="J49" s="2">
        <v>81.3</v>
      </c>
      <c r="K49" s="2">
        <v>175.2</v>
      </c>
    </row>
    <row r="50" spans="1:11" x14ac:dyDescent="0.2">
      <c r="A50" s="2" t="s">
        <v>163</v>
      </c>
      <c r="B50" s="2" t="s">
        <v>33</v>
      </c>
      <c r="C50" s="2">
        <v>121.2</v>
      </c>
      <c r="D50" s="2">
        <v>501.6</v>
      </c>
      <c r="E50" s="2">
        <v>2.6</v>
      </c>
      <c r="F50" s="2">
        <v>22.7</v>
      </c>
      <c r="G50" s="2">
        <v>156.1</v>
      </c>
      <c r="H50" s="2">
        <v>0.3</v>
      </c>
      <c r="I50" s="2">
        <v>1.1000000000000001</v>
      </c>
      <c r="J50" s="2">
        <v>81.099999999999994</v>
      </c>
      <c r="K50" s="2">
        <v>202.3</v>
      </c>
    </row>
    <row r="51" spans="1:11" x14ac:dyDescent="0.2">
      <c r="A51" s="2" t="s">
        <v>191</v>
      </c>
      <c r="B51" s="2" t="s">
        <v>31</v>
      </c>
      <c r="C51" s="2">
        <v>59.5</v>
      </c>
      <c r="D51" s="2">
        <v>228.9</v>
      </c>
      <c r="E51" s="2">
        <v>1.6</v>
      </c>
      <c r="F51" s="2">
        <v>37.799999999999997</v>
      </c>
      <c r="G51" s="2">
        <v>314.8</v>
      </c>
      <c r="H51" s="2">
        <v>2.7</v>
      </c>
      <c r="I51" s="2">
        <v>0.2</v>
      </c>
      <c r="J51" s="2">
        <v>80.3</v>
      </c>
      <c r="K51" s="2">
        <v>139.80000000000001</v>
      </c>
    </row>
    <row r="52" spans="1:11" x14ac:dyDescent="0.2">
      <c r="A52" s="2" t="s">
        <v>179</v>
      </c>
      <c r="B52" s="2" t="s">
        <v>51</v>
      </c>
      <c r="C52" s="2">
        <v>119.5</v>
      </c>
      <c r="D52" s="2">
        <v>566.9</v>
      </c>
      <c r="E52" s="2">
        <v>3</v>
      </c>
      <c r="F52" s="2">
        <v>6.6</v>
      </c>
      <c r="G52" s="2">
        <v>45.8</v>
      </c>
      <c r="H52" s="2">
        <v>0.2</v>
      </c>
      <c r="I52" s="2">
        <v>0.6</v>
      </c>
      <c r="J52" s="2">
        <v>79</v>
      </c>
      <c r="K52" s="2">
        <v>198.5</v>
      </c>
    </row>
    <row r="53" spans="1:11" x14ac:dyDescent="0.2">
      <c r="A53" s="2" t="s">
        <v>150</v>
      </c>
      <c r="B53" s="2" t="s">
        <v>24</v>
      </c>
      <c r="C53" s="2">
        <v>114</v>
      </c>
      <c r="D53" s="2">
        <v>553.20000000000005</v>
      </c>
      <c r="E53" s="2">
        <v>3.1</v>
      </c>
      <c r="F53" s="2">
        <v>6.5</v>
      </c>
      <c r="G53" s="2">
        <v>57</v>
      </c>
      <c r="H53" s="2">
        <v>0.1</v>
      </c>
      <c r="I53" s="2">
        <v>0.9</v>
      </c>
      <c r="J53" s="2">
        <v>78.400000000000006</v>
      </c>
      <c r="K53" s="2">
        <v>192.4</v>
      </c>
    </row>
    <row r="54" spans="1:11" x14ac:dyDescent="0.2">
      <c r="A54" s="2" t="s">
        <v>217</v>
      </c>
      <c r="B54" s="2" t="s">
        <v>39</v>
      </c>
      <c r="C54" s="2">
        <v>104.9</v>
      </c>
      <c r="D54" s="2">
        <v>418.1</v>
      </c>
      <c r="E54" s="2">
        <v>2.6</v>
      </c>
      <c r="F54" s="2">
        <v>17.899999999999999</v>
      </c>
      <c r="G54" s="2">
        <v>135.4</v>
      </c>
      <c r="H54" s="2">
        <v>0.7</v>
      </c>
      <c r="I54" s="2">
        <v>0.9</v>
      </c>
      <c r="J54" s="2">
        <v>73.3</v>
      </c>
      <c r="K54" s="2">
        <v>178.2</v>
      </c>
    </row>
    <row r="55" spans="1:11" x14ac:dyDescent="0.2">
      <c r="A55" s="2" t="s">
        <v>162</v>
      </c>
      <c r="B55" s="2" t="s">
        <v>57</v>
      </c>
      <c r="C55" s="2">
        <v>78.5</v>
      </c>
      <c r="D55" s="2">
        <v>469.2</v>
      </c>
      <c r="E55" s="2">
        <v>2.4</v>
      </c>
      <c r="F55" s="2">
        <v>14.8</v>
      </c>
      <c r="G55" s="2">
        <v>97.7</v>
      </c>
      <c r="H55" s="2">
        <v>0.4</v>
      </c>
      <c r="I55" s="2">
        <v>0.7</v>
      </c>
      <c r="J55" s="2">
        <v>72.3</v>
      </c>
      <c r="K55" s="2">
        <v>150.80000000000001</v>
      </c>
    </row>
    <row r="56" spans="1:11" x14ac:dyDescent="0.2">
      <c r="A56" s="2" t="s">
        <v>732</v>
      </c>
      <c r="B56" s="2" t="s">
        <v>37</v>
      </c>
      <c r="C56" s="2">
        <v>104</v>
      </c>
      <c r="D56" s="2">
        <v>418.9</v>
      </c>
      <c r="E56" s="2">
        <v>2.6</v>
      </c>
      <c r="F56" s="2">
        <v>16.2</v>
      </c>
      <c r="G56" s="2">
        <v>122.1</v>
      </c>
      <c r="H56" s="2">
        <v>0.8</v>
      </c>
      <c r="I56" s="2">
        <v>0.8</v>
      </c>
      <c r="J56" s="2">
        <v>72.3</v>
      </c>
      <c r="K56" s="2">
        <v>176.3</v>
      </c>
    </row>
    <row r="57" spans="1:11" x14ac:dyDescent="0.2">
      <c r="A57" s="2" t="s">
        <v>174</v>
      </c>
      <c r="B57" s="2" t="s">
        <v>78</v>
      </c>
      <c r="C57" s="2">
        <v>93.3</v>
      </c>
      <c r="D57" s="2">
        <v>369.5</v>
      </c>
      <c r="E57" s="2">
        <v>1.9</v>
      </c>
      <c r="F57" s="2">
        <v>17.3</v>
      </c>
      <c r="G57" s="2">
        <v>134.1</v>
      </c>
      <c r="H57" s="2">
        <v>0.6</v>
      </c>
      <c r="I57" s="2">
        <v>0.8</v>
      </c>
      <c r="J57" s="2">
        <v>63.7</v>
      </c>
      <c r="K57" s="2">
        <v>157</v>
      </c>
    </row>
    <row r="58" spans="1:11" x14ac:dyDescent="0.2">
      <c r="A58" s="2" t="s">
        <v>204</v>
      </c>
      <c r="B58" s="2" t="s">
        <v>47</v>
      </c>
      <c r="C58" s="2">
        <v>79.2</v>
      </c>
      <c r="D58" s="2">
        <v>340.5</v>
      </c>
      <c r="E58" s="2">
        <v>2</v>
      </c>
      <c r="F58" s="2">
        <v>17.5</v>
      </c>
      <c r="G58" s="2">
        <v>139.4</v>
      </c>
      <c r="H58" s="2">
        <v>0.7</v>
      </c>
      <c r="I58" s="2">
        <v>0.8</v>
      </c>
      <c r="J58" s="2">
        <v>62.2</v>
      </c>
      <c r="K58" s="2">
        <v>141.4</v>
      </c>
    </row>
    <row r="59" spans="1:11" x14ac:dyDescent="0.2">
      <c r="A59" s="2" t="s">
        <v>139</v>
      </c>
      <c r="B59" s="2" t="s">
        <v>45</v>
      </c>
      <c r="C59" s="2">
        <v>92.3</v>
      </c>
      <c r="D59" s="2">
        <v>371.6</v>
      </c>
      <c r="E59" s="2">
        <v>1.7</v>
      </c>
      <c r="F59" s="2">
        <v>17.3</v>
      </c>
      <c r="G59" s="2">
        <v>132.9</v>
      </c>
      <c r="H59" s="2">
        <v>0.4</v>
      </c>
      <c r="I59" s="2">
        <v>0.5</v>
      </c>
      <c r="J59" s="2">
        <v>61.9</v>
      </c>
      <c r="K59" s="2">
        <v>154.19999999999999</v>
      </c>
    </row>
    <row r="60" spans="1:11" x14ac:dyDescent="0.2">
      <c r="A60" s="2" t="s">
        <v>193</v>
      </c>
      <c r="B60" s="2" t="s">
        <v>49</v>
      </c>
      <c r="C60" s="2">
        <v>94</v>
      </c>
      <c r="D60" s="2">
        <v>377.6</v>
      </c>
      <c r="E60" s="2">
        <v>2.1</v>
      </c>
      <c r="F60" s="2">
        <v>15</v>
      </c>
      <c r="G60" s="2">
        <v>115.2</v>
      </c>
      <c r="H60" s="2">
        <v>0.3</v>
      </c>
      <c r="I60" s="2">
        <v>1.1000000000000001</v>
      </c>
      <c r="J60" s="2">
        <v>61.5</v>
      </c>
      <c r="K60" s="2">
        <v>155.5</v>
      </c>
    </row>
    <row r="61" spans="1:11" x14ac:dyDescent="0.2">
      <c r="A61" s="2" t="s">
        <v>207</v>
      </c>
      <c r="B61" s="2" t="s">
        <v>59</v>
      </c>
      <c r="C61" s="2">
        <v>65.8</v>
      </c>
      <c r="D61" s="2">
        <v>283.39999999999998</v>
      </c>
      <c r="E61" s="2">
        <v>2.2000000000000002</v>
      </c>
      <c r="F61" s="2">
        <v>20</v>
      </c>
      <c r="G61" s="2">
        <v>151.80000000000001</v>
      </c>
      <c r="H61" s="2">
        <v>0.8</v>
      </c>
      <c r="I61" s="2">
        <v>0.2</v>
      </c>
      <c r="J61" s="2">
        <v>61</v>
      </c>
      <c r="K61" s="2">
        <v>126.8</v>
      </c>
    </row>
    <row r="62" spans="1:11" x14ac:dyDescent="0.2">
      <c r="A62" s="2" t="s">
        <v>194</v>
      </c>
      <c r="B62" s="2" t="s">
        <v>31</v>
      </c>
      <c r="C62" s="2">
        <v>68.2</v>
      </c>
      <c r="D62" s="2">
        <v>298.8</v>
      </c>
      <c r="E62" s="2">
        <v>2.1</v>
      </c>
      <c r="F62" s="2">
        <v>14.8</v>
      </c>
      <c r="G62" s="2">
        <v>117.7</v>
      </c>
      <c r="H62" s="2">
        <v>1</v>
      </c>
      <c r="I62" s="2">
        <v>0.3</v>
      </c>
      <c r="J62" s="2">
        <v>59.4</v>
      </c>
      <c r="K62" s="2">
        <v>127.6</v>
      </c>
    </row>
    <row r="63" spans="1:11" x14ac:dyDescent="0.2">
      <c r="A63" s="2" t="s">
        <v>295</v>
      </c>
      <c r="B63" s="2" t="s">
        <v>57</v>
      </c>
      <c r="C63" s="2">
        <v>75.599999999999994</v>
      </c>
      <c r="D63" s="2">
        <v>282.8</v>
      </c>
      <c r="E63" s="2">
        <v>1.6</v>
      </c>
      <c r="F63" s="2">
        <v>25.8</v>
      </c>
      <c r="G63" s="2">
        <v>173.7</v>
      </c>
      <c r="H63" s="2">
        <v>1</v>
      </c>
      <c r="I63" s="2">
        <v>0.8</v>
      </c>
      <c r="J63" s="2">
        <v>59.2</v>
      </c>
      <c r="K63" s="2">
        <v>134.80000000000001</v>
      </c>
    </row>
    <row r="64" spans="1:11" x14ac:dyDescent="0.2">
      <c r="A64" s="2" t="s">
        <v>178</v>
      </c>
      <c r="B64" s="2" t="s">
        <v>63</v>
      </c>
      <c r="C64" s="2">
        <v>92.7</v>
      </c>
      <c r="D64" s="2">
        <v>327</v>
      </c>
      <c r="E64" s="2">
        <v>2.1</v>
      </c>
      <c r="F64" s="2">
        <v>13.7</v>
      </c>
      <c r="G64" s="2">
        <v>109.7</v>
      </c>
      <c r="H64" s="2">
        <v>0.6</v>
      </c>
      <c r="I64" s="2">
        <v>0.7</v>
      </c>
      <c r="J64" s="2">
        <v>58</v>
      </c>
      <c r="K64" s="2">
        <v>150.69999999999999</v>
      </c>
    </row>
    <row r="65" spans="1:11" x14ac:dyDescent="0.2">
      <c r="A65" s="2" t="s">
        <v>154</v>
      </c>
      <c r="B65" s="2" t="s">
        <v>80</v>
      </c>
      <c r="C65" s="2">
        <v>94.8</v>
      </c>
      <c r="D65" s="2">
        <v>351.2</v>
      </c>
      <c r="E65" s="2">
        <v>1.8</v>
      </c>
      <c r="F65" s="2">
        <v>10.7</v>
      </c>
      <c r="G65" s="2">
        <v>93.1</v>
      </c>
      <c r="H65" s="2">
        <v>0.5</v>
      </c>
      <c r="I65" s="2">
        <v>0.8</v>
      </c>
      <c r="J65" s="2">
        <v>56.2</v>
      </c>
      <c r="K65" s="2">
        <v>151</v>
      </c>
    </row>
    <row r="66" spans="1:11" x14ac:dyDescent="0.2">
      <c r="A66" s="2" t="s">
        <v>209</v>
      </c>
      <c r="B66" s="2" t="s">
        <v>35</v>
      </c>
      <c r="C66" s="2">
        <v>63.2</v>
      </c>
      <c r="D66" s="2">
        <v>290</v>
      </c>
      <c r="E66" s="2">
        <v>1.4</v>
      </c>
      <c r="F66" s="2">
        <v>20.2</v>
      </c>
      <c r="G66" s="2">
        <v>150.19999999999999</v>
      </c>
      <c r="H66" s="2">
        <v>0.7</v>
      </c>
      <c r="I66" s="2">
        <v>0.4</v>
      </c>
      <c r="J66" s="2">
        <v>56.2</v>
      </c>
      <c r="K66" s="2">
        <v>119.4</v>
      </c>
    </row>
    <row r="67" spans="1:11" x14ac:dyDescent="0.2">
      <c r="A67" s="2" t="s">
        <v>234</v>
      </c>
      <c r="B67" s="2" t="s">
        <v>67</v>
      </c>
      <c r="C67" s="2">
        <v>82</v>
      </c>
      <c r="D67" s="2">
        <v>322.89999999999998</v>
      </c>
      <c r="E67" s="2">
        <v>1.8</v>
      </c>
      <c r="F67" s="2">
        <v>15.1</v>
      </c>
      <c r="G67" s="2">
        <v>97.8</v>
      </c>
      <c r="H67" s="2">
        <v>0.3</v>
      </c>
      <c r="I67" s="2">
        <v>0.4</v>
      </c>
      <c r="J67" s="2">
        <v>53.6</v>
      </c>
      <c r="K67" s="2">
        <v>135.6</v>
      </c>
    </row>
    <row r="68" spans="1:11" x14ac:dyDescent="0.2">
      <c r="A68" s="2" t="s">
        <v>186</v>
      </c>
      <c r="B68" s="2" t="s">
        <v>51</v>
      </c>
      <c r="C68" s="2">
        <v>88.4</v>
      </c>
      <c r="D68" s="2">
        <v>326</v>
      </c>
      <c r="E68" s="2">
        <v>1.7</v>
      </c>
      <c r="F68" s="2">
        <v>9.3000000000000007</v>
      </c>
      <c r="G68" s="2">
        <v>88.8</v>
      </c>
      <c r="H68" s="2">
        <v>0.5</v>
      </c>
      <c r="I68" s="2">
        <v>0.7</v>
      </c>
      <c r="J68" s="2">
        <v>53</v>
      </c>
      <c r="K68" s="2">
        <v>141.4</v>
      </c>
    </row>
    <row r="69" spans="1:11" x14ac:dyDescent="0.2">
      <c r="A69" s="2" t="s">
        <v>239</v>
      </c>
      <c r="B69" s="2" t="s">
        <v>22</v>
      </c>
      <c r="C69" s="2">
        <v>70</v>
      </c>
      <c r="D69" s="2">
        <v>294.7</v>
      </c>
      <c r="E69" s="2">
        <v>1.7</v>
      </c>
      <c r="F69" s="2">
        <v>14.2</v>
      </c>
      <c r="G69" s="2">
        <v>109.2</v>
      </c>
      <c r="H69" s="2">
        <v>0.6</v>
      </c>
      <c r="I69" s="2">
        <v>0.8</v>
      </c>
      <c r="J69" s="2">
        <v>52.6</v>
      </c>
      <c r="K69" s="2">
        <v>122.6</v>
      </c>
    </row>
    <row r="70" spans="1:11" x14ac:dyDescent="0.2">
      <c r="A70" s="2" t="s">
        <v>188</v>
      </c>
      <c r="B70" s="2" t="s">
        <v>17</v>
      </c>
      <c r="C70" s="2">
        <v>55.7</v>
      </c>
      <c r="D70" s="2">
        <v>270.89999999999998</v>
      </c>
      <c r="E70" s="2">
        <v>1.6</v>
      </c>
      <c r="F70" s="2">
        <v>10.3</v>
      </c>
      <c r="G70" s="2">
        <v>68.400000000000006</v>
      </c>
      <c r="H70" s="2">
        <v>0.2</v>
      </c>
      <c r="I70" s="2">
        <v>0</v>
      </c>
      <c r="J70" s="2">
        <v>44.5</v>
      </c>
      <c r="K70" s="2">
        <v>100.2</v>
      </c>
    </row>
    <row r="71" spans="1:11" x14ac:dyDescent="0.2">
      <c r="A71" s="2" t="s">
        <v>252</v>
      </c>
      <c r="B71" s="2" t="s">
        <v>35</v>
      </c>
      <c r="C71" s="2">
        <v>65</v>
      </c>
      <c r="D71" s="2">
        <v>259</v>
      </c>
      <c r="E71" s="2">
        <v>1.1000000000000001</v>
      </c>
      <c r="F71" s="2">
        <v>12.7</v>
      </c>
      <c r="G71" s="2">
        <v>90.1</v>
      </c>
      <c r="H71" s="2">
        <v>0.4</v>
      </c>
      <c r="I71" s="2">
        <v>0.2</v>
      </c>
      <c r="J71" s="2">
        <v>43.4</v>
      </c>
      <c r="K71" s="2">
        <v>108.4</v>
      </c>
    </row>
    <row r="72" spans="1:11" x14ac:dyDescent="0.2">
      <c r="A72" s="2" t="s">
        <v>200</v>
      </c>
      <c r="B72" s="2" t="s">
        <v>65</v>
      </c>
      <c r="C72" s="2">
        <v>50.6</v>
      </c>
      <c r="D72" s="2">
        <v>218.2</v>
      </c>
      <c r="E72" s="2">
        <v>1.4</v>
      </c>
      <c r="F72" s="2">
        <v>15</v>
      </c>
      <c r="G72" s="2">
        <v>118</v>
      </c>
      <c r="H72" s="2">
        <v>0.5</v>
      </c>
      <c r="I72" s="2">
        <v>0.7</v>
      </c>
      <c r="J72" s="2">
        <v>43.3</v>
      </c>
      <c r="K72" s="2">
        <v>93.9</v>
      </c>
    </row>
    <row r="73" spans="1:11" x14ac:dyDescent="0.2">
      <c r="A73" s="2" t="s">
        <v>263</v>
      </c>
      <c r="B73" s="2" t="s">
        <v>57</v>
      </c>
      <c r="C73" s="2">
        <v>64.099999999999994</v>
      </c>
      <c r="D73" s="2">
        <v>254.1</v>
      </c>
      <c r="E73" s="2">
        <v>1.3</v>
      </c>
      <c r="F73" s="2">
        <v>8.6999999999999993</v>
      </c>
      <c r="G73" s="2">
        <v>75.3</v>
      </c>
      <c r="H73" s="2">
        <v>0.3</v>
      </c>
      <c r="I73" s="2">
        <v>0.3</v>
      </c>
      <c r="J73" s="2">
        <v>41.7</v>
      </c>
      <c r="K73" s="2">
        <v>105.8</v>
      </c>
    </row>
    <row r="74" spans="1:11" x14ac:dyDescent="0.2">
      <c r="A74" s="2" t="s">
        <v>205</v>
      </c>
      <c r="B74" s="2" t="s">
        <v>82</v>
      </c>
      <c r="C74" s="2">
        <v>53.8</v>
      </c>
      <c r="D74" s="2">
        <v>239.1</v>
      </c>
      <c r="E74" s="2">
        <v>1.2</v>
      </c>
      <c r="F74" s="2">
        <v>12.3</v>
      </c>
      <c r="G74" s="2">
        <v>92</v>
      </c>
      <c r="H74" s="2">
        <v>0.2</v>
      </c>
      <c r="I74" s="2">
        <v>0.7</v>
      </c>
      <c r="J74" s="2">
        <v>40.1</v>
      </c>
      <c r="K74" s="2">
        <v>93.9</v>
      </c>
    </row>
    <row r="75" spans="1:11" x14ac:dyDescent="0.2">
      <c r="A75" s="2" t="s">
        <v>240</v>
      </c>
      <c r="B75" s="2" t="s">
        <v>65</v>
      </c>
      <c r="C75" s="2">
        <v>55.3</v>
      </c>
      <c r="D75" s="2">
        <v>238.6</v>
      </c>
      <c r="E75" s="2">
        <v>1</v>
      </c>
      <c r="F75" s="2">
        <v>12.1</v>
      </c>
      <c r="G75" s="2">
        <v>76.099999999999994</v>
      </c>
      <c r="H75" s="2">
        <v>0.4</v>
      </c>
      <c r="I75" s="2">
        <v>1</v>
      </c>
      <c r="J75" s="2">
        <v>37.700000000000003</v>
      </c>
      <c r="K75" s="2">
        <v>93</v>
      </c>
    </row>
    <row r="76" spans="1:11" x14ac:dyDescent="0.2">
      <c r="A76" s="2" t="s">
        <v>192</v>
      </c>
      <c r="B76" s="2" t="s">
        <v>70</v>
      </c>
      <c r="C76" s="2">
        <v>59.2</v>
      </c>
      <c r="D76" s="2">
        <v>228</v>
      </c>
      <c r="E76" s="2">
        <v>1.7</v>
      </c>
      <c r="F76" s="2">
        <v>6.5</v>
      </c>
      <c r="G76" s="2">
        <v>31</v>
      </c>
      <c r="H76" s="2">
        <v>0.2</v>
      </c>
      <c r="I76" s="2">
        <v>0.2</v>
      </c>
      <c r="J76" s="2">
        <v>36.9</v>
      </c>
      <c r="K76" s="2">
        <v>96.1</v>
      </c>
    </row>
    <row r="77" spans="1:11" x14ac:dyDescent="0.2">
      <c r="A77" s="2" t="s">
        <v>223</v>
      </c>
      <c r="B77" s="2" t="s">
        <v>49</v>
      </c>
      <c r="C77" s="2">
        <v>59.2</v>
      </c>
      <c r="D77" s="2">
        <v>232.7</v>
      </c>
      <c r="E77" s="2">
        <v>1.1000000000000001</v>
      </c>
      <c r="F77" s="2">
        <v>7.9</v>
      </c>
      <c r="G77" s="2">
        <v>58.9</v>
      </c>
      <c r="H77" s="2">
        <v>0.2</v>
      </c>
      <c r="I77" s="2">
        <v>0.2</v>
      </c>
      <c r="J77" s="2">
        <v>36.4</v>
      </c>
      <c r="K77" s="2">
        <v>95.6</v>
      </c>
    </row>
    <row r="78" spans="1:11" x14ac:dyDescent="0.2">
      <c r="A78" s="2" t="s">
        <v>256</v>
      </c>
      <c r="B78" s="2" t="s">
        <v>45</v>
      </c>
      <c r="C78" s="2">
        <v>50.2</v>
      </c>
      <c r="D78" s="2">
        <v>196.7</v>
      </c>
      <c r="E78" s="2">
        <v>1.2</v>
      </c>
      <c r="F78" s="2">
        <v>8.9</v>
      </c>
      <c r="G78" s="2">
        <v>76.900000000000006</v>
      </c>
      <c r="H78" s="2">
        <v>0.4</v>
      </c>
      <c r="I78" s="2">
        <v>0.5</v>
      </c>
      <c r="J78" s="2">
        <v>35.799999999999997</v>
      </c>
      <c r="K78" s="2">
        <v>86</v>
      </c>
    </row>
    <row r="79" spans="1:11" x14ac:dyDescent="0.2">
      <c r="A79" s="2" t="s">
        <v>181</v>
      </c>
      <c r="B79" s="2" t="s">
        <v>22</v>
      </c>
      <c r="C79" s="2">
        <v>54</v>
      </c>
      <c r="D79" s="2">
        <v>203.6</v>
      </c>
      <c r="E79" s="2">
        <v>1.3</v>
      </c>
      <c r="F79" s="2">
        <v>6.8</v>
      </c>
      <c r="G79" s="2">
        <v>49.3</v>
      </c>
      <c r="H79" s="2">
        <v>0.2</v>
      </c>
      <c r="I79" s="2">
        <v>0.2</v>
      </c>
      <c r="J79" s="2">
        <v>34.299999999999997</v>
      </c>
      <c r="K79" s="2">
        <v>88.3</v>
      </c>
    </row>
    <row r="80" spans="1:11" x14ac:dyDescent="0.2">
      <c r="A80" s="2" t="s">
        <v>733</v>
      </c>
      <c r="B80" s="2" t="s">
        <v>39</v>
      </c>
      <c r="C80" s="2">
        <v>34.700000000000003</v>
      </c>
      <c r="D80" s="2">
        <v>166.1</v>
      </c>
      <c r="E80" s="2">
        <v>1</v>
      </c>
      <c r="F80" s="2">
        <v>13.2</v>
      </c>
      <c r="G80" s="2">
        <v>84.6</v>
      </c>
      <c r="H80" s="2">
        <v>0.4</v>
      </c>
      <c r="I80" s="2">
        <v>0.1</v>
      </c>
      <c r="J80" s="2">
        <v>33.1</v>
      </c>
      <c r="K80" s="2">
        <v>67.8</v>
      </c>
    </row>
    <row r="81" spans="1:11" x14ac:dyDescent="0.2">
      <c r="A81" s="2" t="s">
        <v>734</v>
      </c>
      <c r="B81" s="2" t="s">
        <v>80</v>
      </c>
      <c r="C81" s="2">
        <v>37.200000000000003</v>
      </c>
      <c r="D81" s="2">
        <v>185.5</v>
      </c>
      <c r="E81" s="2">
        <v>1.1000000000000001</v>
      </c>
      <c r="F81" s="2">
        <v>8.5</v>
      </c>
      <c r="G81" s="2">
        <v>69.400000000000006</v>
      </c>
      <c r="H81" s="2">
        <v>0.2</v>
      </c>
      <c r="I81" s="2">
        <v>0.2</v>
      </c>
      <c r="J81" s="2">
        <v>33</v>
      </c>
      <c r="K81" s="2">
        <v>70.2</v>
      </c>
    </row>
    <row r="82" spans="1:11" x14ac:dyDescent="0.2">
      <c r="A82" s="2" t="s">
        <v>274</v>
      </c>
      <c r="B82" s="2" t="s">
        <v>63</v>
      </c>
      <c r="C82" s="2">
        <v>40</v>
      </c>
      <c r="D82" s="2">
        <v>170.6</v>
      </c>
      <c r="E82" s="2">
        <v>0.9</v>
      </c>
      <c r="F82" s="2">
        <v>13.7</v>
      </c>
      <c r="G82" s="2">
        <v>82</v>
      </c>
      <c r="H82" s="2">
        <v>0.4</v>
      </c>
      <c r="I82" s="2">
        <v>0.3</v>
      </c>
      <c r="J82" s="2">
        <v>32.700000000000003</v>
      </c>
      <c r="K82" s="2">
        <v>72.7</v>
      </c>
    </row>
    <row r="83" spans="1:11" x14ac:dyDescent="0.2">
      <c r="A83" s="2" t="s">
        <v>182</v>
      </c>
      <c r="B83" s="2" t="s">
        <v>43</v>
      </c>
      <c r="C83" s="2">
        <v>39.299999999999997</v>
      </c>
      <c r="D83" s="2">
        <v>173.9</v>
      </c>
      <c r="E83" s="2">
        <v>1.3</v>
      </c>
      <c r="F83" s="2">
        <v>10.4</v>
      </c>
      <c r="G83" s="2">
        <v>56.5</v>
      </c>
      <c r="H83" s="2">
        <v>0.3</v>
      </c>
      <c r="I83" s="2">
        <v>0.2</v>
      </c>
      <c r="J83" s="2">
        <v>32.1</v>
      </c>
      <c r="K83" s="2">
        <v>71.400000000000006</v>
      </c>
    </row>
    <row r="84" spans="1:11" x14ac:dyDescent="0.2">
      <c r="A84" s="2" t="s">
        <v>214</v>
      </c>
      <c r="B84" s="2" t="s">
        <v>30</v>
      </c>
      <c r="C84" s="2">
        <v>31.6</v>
      </c>
      <c r="D84" s="2">
        <v>142.6</v>
      </c>
      <c r="E84" s="2">
        <v>1</v>
      </c>
      <c r="F84" s="2">
        <v>14.1</v>
      </c>
      <c r="G84" s="2">
        <v>91.2</v>
      </c>
      <c r="H84" s="2">
        <v>0.4</v>
      </c>
      <c r="I84" s="2">
        <v>0.1</v>
      </c>
      <c r="J84" s="2">
        <v>31.7</v>
      </c>
      <c r="K84" s="2">
        <v>63.3</v>
      </c>
    </row>
    <row r="85" spans="1:11" x14ac:dyDescent="0.2">
      <c r="A85" s="2" t="s">
        <v>198</v>
      </c>
      <c r="B85" s="2" t="s">
        <v>28</v>
      </c>
      <c r="C85" s="2">
        <v>50.1</v>
      </c>
      <c r="D85" s="2">
        <v>223.3</v>
      </c>
      <c r="E85" s="2">
        <v>0.9</v>
      </c>
      <c r="F85" s="2">
        <v>2.8</v>
      </c>
      <c r="G85" s="2">
        <v>26.1</v>
      </c>
      <c r="H85" s="2">
        <v>0.1</v>
      </c>
      <c r="I85" s="2">
        <v>0.1</v>
      </c>
      <c r="J85" s="2">
        <v>30.7</v>
      </c>
      <c r="K85" s="2">
        <v>80.8</v>
      </c>
    </row>
    <row r="86" spans="1:11" x14ac:dyDescent="0.2">
      <c r="A86" s="2" t="s">
        <v>195</v>
      </c>
      <c r="B86" s="2" t="s">
        <v>67</v>
      </c>
      <c r="C86" s="2">
        <v>35.4</v>
      </c>
      <c r="D86" s="2">
        <v>166.5</v>
      </c>
      <c r="E86" s="2">
        <v>1.1000000000000001</v>
      </c>
      <c r="F86" s="2">
        <v>10.6</v>
      </c>
      <c r="G86" s="2">
        <v>59.7</v>
      </c>
      <c r="H86" s="2">
        <v>0.2</v>
      </c>
      <c r="I86" s="2">
        <v>0.2</v>
      </c>
      <c r="J86" s="2">
        <v>30.3</v>
      </c>
      <c r="K86" s="2">
        <v>65.7</v>
      </c>
    </row>
    <row r="87" spans="1:11" x14ac:dyDescent="0.2">
      <c r="A87" s="2" t="s">
        <v>202</v>
      </c>
      <c r="B87" s="2" t="s">
        <v>72</v>
      </c>
      <c r="C87" s="2">
        <v>37.200000000000003</v>
      </c>
      <c r="D87" s="2">
        <v>141.6</v>
      </c>
      <c r="E87" s="2">
        <v>0.6</v>
      </c>
      <c r="F87" s="2">
        <v>12.6</v>
      </c>
      <c r="G87" s="2">
        <v>102.2</v>
      </c>
      <c r="H87" s="2">
        <v>0.4</v>
      </c>
      <c r="I87" s="2">
        <v>0.2</v>
      </c>
      <c r="J87" s="2">
        <v>30.1</v>
      </c>
      <c r="K87" s="2">
        <v>67.3</v>
      </c>
    </row>
    <row r="88" spans="1:11" x14ac:dyDescent="0.2">
      <c r="A88" s="2" t="s">
        <v>735</v>
      </c>
      <c r="B88" s="2" t="s">
        <v>22</v>
      </c>
      <c r="C88" s="2">
        <v>50.2</v>
      </c>
      <c r="D88" s="2">
        <v>199.8</v>
      </c>
      <c r="E88" s="2">
        <v>1.2</v>
      </c>
      <c r="F88" s="2">
        <v>2.7</v>
      </c>
      <c r="G88" s="2">
        <v>27.3</v>
      </c>
      <c r="H88" s="2">
        <v>0.1</v>
      </c>
      <c r="I88" s="2">
        <v>0.3</v>
      </c>
      <c r="J88" s="2">
        <v>29.6</v>
      </c>
      <c r="K88" s="2">
        <v>79.8</v>
      </c>
    </row>
    <row r="89" spans="1:11" x14ac:dyDescent="0.2">
      <c r="A89" s="2" t="s">
        <v>227</v>
      </c>
      <c r="B89" s="2" t="s">
        <v>61</v>
      </c>
      <c r="C89" s="2">
        <v>31.6</v>
      </c>
      <c r="D89" s="2">
        <v>119.7</v>
      </c>
      <c r="E89" s="2">
        <v>1.3</v>
      </c>
      <c r="F89" s="2">
        <v>12.9</v>
      </c>
      <c r="G89" s="2">
        <v>88.3</v>
      </c>
      <c r="H89" s="2">
        <v>0.3</v>
      </c>
      <c r="I89" s="2">
        <v>0.4</v>
      </c>
      <c r="J89" s="2">
        <v>29.6</v>
      </c>
      <c r="K89" s="2">
        <v>61.2</v>
      </c>
    </row>
    <row r="90" spans="1:11" x14ac:dyDescent="0.2">
      <c r="A90" s="2" t="s">
        <v>247</v>
      </c>
      <c r="B90" s="2" t="s">
        <v>35</v>
      </c>
      <c r="C90" s="2">
        <v>45.7</v>
      </c>
      <c r="D90" s="2">
        <v>184.4</v>
      </c>
      <c r="E90" s="2">
        <v>1.2</v>
      </c>
      <c r="F90" s="2">
        <v>6.4</v>
      </c>
      <c r="G90" s="2">
        <v>38.299999999999997</v>
      </c>
      <c r="H90" s="2">
        <v>0.2</v>
      </c>
      <c r="I90" s="2">
        <v>0.6</v>
      </c>
      <c r="J90" s="2">
        <v>29.4</v>
      </c>
      <c r="K90" s="2">
        <v>75.099999999999994</v>
      </c>
    </row>
    <row r="91" spans="1:11" x14ac:dyDescent="0.2">
      <c r="A91" s="2" t="s">
        <v>736</v>
      </c>
      <c r="B91" s="2" t="s">
        <v>78</v>
      </c>
      <c r="C91" s="2">
        <v>0</v>
      </c>
      <c r="D91" s="2">
        <v>129.4</v>
      </c>
      <c r="E91" s="2">
        <v>0.8</v>
      </c>
      <c r="F91" s="2">
        <v>12.8</v>
      </c>
      <c r="G91" s="2">
        <v>93.1</v>
      </c>
      <c r="H91" s="2">
        <v>0.4</v>
      </c>
      <c r="I91" s="2">
        <v>0.1</v>
      </c>
      <c r="J91" s="2">
        <v>29.2</v>
      </c>
      <c r="K91" s="2">
        <v>29.2</v>
      </c>
    </row>
    <row r="92" spans="1:11" x14ac:dyDescent="0.2">
      <c r="A92" s="2" t="s">
        <v>216</v>
      </c>
      <c r="B92" s="2" t="s">
        <v>70</v>
      </c>
      <c r="C92" s="2">
        <v>26.2</v>
      </c>
      <c r="D92" s="2">
        <v>90.4</v>
      </c>
      <c r="E92" s="2">
        <v>0.4</v>
      </c>
      <c r="F92" s="2">
        <v>18.8</v>
      </c>
      <c r="G92" s="2">
        <v>131.4</v>
      </c>
      <c r="H92" s="2">
        <v>0.6</v>
      </c>
      <c r="I92" s="2">
        <v>0.1</v>
      </c>
      <c r="J92" s="2">
        <v>27.9</v>
      </c>
      <c r="K92" s="2">
        <v>54.1</v>
      </c>
    </row>
    <row r="93" spans="1:11" x14ac:dyDescent="0.2">
      <c r="A93" s="2" t="s">
        <v>737</v>
      </c>
      <c r="B93" s="2" t="s">
        <v>41</v>
      </c>
      <c r="C93" s="2">
        <v>35.4</v>
      </c>
      <c r="D93" s="2">
        <v>155</v>
      </c>
      <c r="E93" s="2">
        <v>0.9</v>
      </c>
      <c r="F93" s="2">
        <v>10</v>
      </c>
      <c r="G93" s="2">
        <v>60.9</v>
      </c>
      <c r="H93" s="2">
        <v>0.2</v>
      </c>
      <c r="I93" s="2">
        <v>0.2</v>
      </c>
      <c r="J93" s="2">
        <v>27.7</v>
      </c>
      <c r="K93" s="2">
        <v>63.1</v>
      </c>
    </row>
    <row r="94" spans="1:11" x14ac:dyDescent="0.2">
      <c r="A94" s="2" t="s">
        <v>262</v>
      </c>
      <c r="B94" s="2" t="s">
        <v>65</v>
      </c>
      <c r="C94" s="2">
        <v>31.3</v>
      </c>
      <c r="D94" s="2">
        <v>118.2</v>
      </c>
      <c r="E94" s="2">
        <v>0.5</v>
      </c>
      <c r="F94" s="2">
        <v>10.8</v>
      </c>
      <c r="G94" s="2">
        <v>86.3</v>
      </c>
      <c r="H94" s="2">
        <v>0.5</v>
      </c>
      <c r="I94" s="2">
        <v>0.2</v>
      </c>
      <c r="J94" s="2">
        <v>26.2</v>
      </c>
      <c r="K94" s="2">
        <v>57.5</v>
      </c>
    </row>
    <row r="95" spans="1:11" x14ac:dyDescent="0.2">
      <c r="A95" s="2" t="s">
        <v>294</v>
      </c>
      <c r="B95" s="2" t="s">
        <v>24</v>
      </c>
      <c r="C95" s="2">
        <v>0</v>
      </c>
      <c r="D95" s="2">
        <v>145</v>
      </c>
      <c r="E95" s="2">
        <v>1.1000000000000001</v>
      </c>
      <c r="F95" s="2">
        <v>6.5</v>
      </c>
      <c r="G95" s="2">
        <v>41.2</v>
      </c>
      <c r="H95" s="2">
        <v>0.2</v>
      </c>
      <c r="I95" s="2">
        <v>0.2</v>
      </c>
      <c r="J95" s="2">
        <v>25.9</v>
      </c>
      <c r="K95" s="2">
        <v>25.9</v>
      </c>
    </row>
    <row r="96" spans="1:11" x14ac:dyDescent="0.2">
      <c r="A96" s="2" t="s">
        <v>232</v>
      </c>
      <c r="B96" s="2" t="s">
        <v>26</v>
      </c>
      <c r="C96" s="2">
        <v>24.4</v>
      </c>
      <c r="D96" s="2">
        <v>140.80000000000001</v>
      </c>
      <c r="E96" s="2">
        <v>1.1000000000000001</v>
      </c>
      <c r="F96" s="2">
        <v>8.1</v>
      </c>
      <c r="G96" s="2">
        <v>40</v>
      </c>
      <c r="H96" s="2">
        <v>0.2</v>
      </c>
      <c r="I96" s="2">
        <v>0.2</v>
      </c>
      <c r="J96" s="2">
        <v>25.4</v>
      </c>
      <c r="K96" s="2">
        <v>49.8</v>
      </c>
    </row>
    <row r="97" spans="1:11" x14ac:dyDescent="0.2">
      <c r="A97" s="2" t="s">
        <v>738</v>
      </c>
      <c r="B97" s="2" t="s">
        <v>24</v>
      </c>
      <c r="C97" s="2">
        <v>26.2</v>
      </c>
      <c r="D97" s="2">
        <v>138.5</v>
      </c>
      <c r="E97" s="2">
        <v>0.6</v>
      </c>
      <c r="F97" s="2">
        <v>11.2</v>
      </c>
      <c r="G97" s="2">
        <v>74.3</v>
      </c>
      <c r="H97" s="2">
        <v>0.3</v>
      </c>
      <c r="I97" s="2">
        <v>0.7</v>
      </c>
      <c r="J97" s="2">
        <v>25</v>
      </c>
      <c r="K97" s="2">
        <v>51.2</v>
      </c>
    </row>
    <row r="98" spans="1:11" x14ac:dyDescent="0.2">
      <c r="A98" s="2" t="s">
        <v>242</v>
      </c>
      <c r="B98" s="2" t="s">
        <v>82</v>
      </c>
      <c r="C98" s="2">
        <v>43.1</v>
      </c>
      <c r="D98" s="2">
        <v>142.30000000000001</v>
      </c>
      <c r="E98" s="2">
        <v>0.9</v>
      </c>
      <c r="F98" s="2">
        <v>5.8</v>
      </c>
      <c r="G98" s="2">
        <v>46.8</v>
      </c>
      <c r="H98" s="2">
        <v>0.3</v>
      </c>
      <c r="I98" s="2">
        <v>0.6</v>
      </c>
      <c r="J98" s="2">
        <v>24.8</v>
      </c>
      <c r="K98" s="2">
        <v>67.900000000000006</v>
      </c>
    </row>
    <row r="99" spans="1:11" x14ac:dyDescent="0.2">
      <c r="A99" s="2" t="s">
        <v>265</v>
      </c>
      <c r="B99" s="2" t="s">
        <v>74</v>
      </c>
      <c r="C99" s="2">
        <v>20</v>
      </c>
      <c r="D99" s="2">
        <v>125.9</v>
      </c>
      <c r="E99" s="2">
        <v>0.7</v>
      </c>
      <c r="F99" s="2">
        <v>10.199999999999999</v>
      </c>
      <c r="G99" s="2">
        <v>58.6</v>
      </c>
      <c r="H99" s="2">
        <v>0.3</v>
      </c>
      <c r="I99" s="2">
        <v>0.1</v>
      </c>
      <c r="J99" s="2">
        <v>24</v>
      </c>
      <c r="K99" s="2">
        <v>44</v>
      </c>
    </row>
    <row r="100" spans="1:11" x14ac:dyDescent="0.2">
      <c r="A100" s="2" t="s">
        <v>208</v>
      </c>
      <c r="B100" s="2" t="s">
        <v>37</v>
      </c>
      <c r="C100" s="2">
        <v>31.1</v>
      </c>
      <c r="D100" s="2">
        <v>126</v>
      </c>
      <c r="E100" s="2">
        <v>0.7</v>
      </c>
      <c r="F100" s="2">
        <v>6.9</v>
      </c>
      <c r="G100" s="2">
        <v>52.3</v>
      </c>
      <c r="H100" s="2">
        <v>0.2</v>
      </c>
      <c r="I100" s="2">
        <v>0</v>
      </c>
      <c r="J100" s="2">
        <v>23.4</v>
      </c>
      <c r="K100" s="2">
        <v>54.5</v>
      </c>
    </row>
    <row r="101" spans="1:11" x14ac:dyDescent="0.2">
      <c r="A101" s="2" t="s">
        <v>253</v>
      </c>
      <c r="B101" s="2" t="s">
        <v>53</v>
      </c>
      <c r="C101" s="2">
        <v>15.9</v>
      </c>
      <c r="D101" s="2">
        <v>99.2</v>
      </c>
      <c r="E101" s="2">
        <v>0.5</v>
      </c>
      <c r="F101" s="2">
        <v>11.2</v>
      </c>
      <c r="G101" s="2">
        <v>76</v>
      </c>
      <c r="H101" s="2">
        <v>0.3</v>
      </c>
      <c r="I101" s="2">
        <v>0.1</v>
      </c>
      <c r="J101" s="2">
        <v>22.3</v>
      </c>
      <c r="K101" s="2">
        <v>38.200000000000003</v>
      </c>
    </row>
    <row r="102" spans="1:11" x14ac:dyDescent="0.2">
      <c r="A102" s="2" t="s">
        <v>226</v>
      </c>
      <c r="B102" s="2" t="s">
        <v>20</v>
      </c>
      <c r="C102" s="2">
        <v>27.6</v>
      </c>
      <c r="D102" s="2">
        <v>126.5</v>
      </c>
      <c r="E102" s="2">
        <v>1</v>
      </c>
      <c r="F102" s="2">
        <v>3.6</v>
      </c>
      <c r="G102" s="2">
        <v>27.2</v>
      </c>
      <c r="H102" s="2">
        <v>0.1</v>
      </c>
      <c r="I102" s="2">
        <v>0.2</v>
      </c>
      <c r="J102" s="2">
        <v>21.9</v>
      </c>
      <c r="K102" s="2">
        <v>49.5</v>
      </c>
    </row>
    <row r="103" spans="1:11" x14ac:dyDescent="0.2">
      <c r="A103" s="2" t="s">
        <v>258</v>
      </c>
      <c r="B103" s="2" t="s">
        <v>30</v>
      </c>
      <c r="C103" s="2">
        <v>35.200000000000003</v>
      </c>
      <c r="D103" s="2">
        <v>135.6</v>
      </c>
      <c r="E103" s="2">
        <v>0.5</v>
      </c>
      <c r="F103" s="2">
        <v>9.3000000000000007</v>
      </c>
      <c r="G103" s="2">
        <v>47.8</v>
      </c>
      <c r="H103" s="2">
        <v>0.2</v>
      </c>
      <c r="I103" s="2">
        <v>0.1</v>
      </c>
      <c r="J103" s="2">
        <v>21.7</v>
      </c>
      <c r="K103" s="2">
        <v>56.9</v>
      </c>
    </row>
    <row r="104" spans="1:11" x14ac:dyDescent="0.2">
      <c r="A104" s="2" t="s">
        <v>238</v>
      </c>
      <c r="B104" s="2" t="s">
        <v>33</v>
      </c>
      <c r="C104" s="2">
        <v>26</v>
      </c>
      <c r="D104" s="2">
        <v>98.3</v>
      </c>
      <c r="E104" s="2">
        <v>0.7</v>
      </c>
      <c r="F104" s="2">
        <v>10</v>
      </c>
      <c r="G104" s="2">
        <v>59.5</v>
      </c>
      <c r="H104" s="2">
        <v>0.2</v>
      </c>
      <c r="I104" s="2">
        <v>0.1</v>
      </c>
      <c r="J104" s="2">
        <v>21.1</v>
      </c>
      <c r="K104" s="2">
        <v>47.1</v>
      </c>
    </row>
    <row r="105" spans="1:11" x14ac:dyDescent="0.2">
      <c r="A105" s="2" t="s">
        <v>281</v>
      </c>
      <c r="B105" s="2" t="s">
        <v>53</v>
      </c>
      <c r="C105" s="2">
        <v>29.3</v>
      </c>
      <c r="D105" s="2">
        <v>121.3</v>
      </c>
      <c r="E105" s="2">
        <v>0.8</v>
      </c>
      <c r="F105" s="2">
        <v>5.6</v>
      </c>
      <c r="G105" s="2">
        <v>37.9</v>
      </c>
      <c r="H105" s="2">
        <v>0.1</v>
      </c>
      <c r="I105" s="2">
        <v>0.1</v>
      </c>
      <c r="J105" s="2">
        <v>21</v>
      </c>
      <c r="K105" s="2">
        <v>50.3</v>
      </c>
    </row>
    <row r="106" spans="1:11" x14ac:dyDescent="0.2">
      <c r="A106" s="2" t="s">
        <v>277</v>
      </c>
      <c r="B106" s="2" t="s">
        <v>51</v>
      </c>
      <c r="C106" s="2">
        <v>16.8</v>
      </c>
      <c r="D106" s="2">
        <v>104.4</v>
      </c>
      <c r="E106" s="2">
        <v>0.4</v>
      </c>
      <c r="F106" s="2">
        <v>8.1999999999999993</v>
      </c>
      <c r="G106" s="2">
        <v>68.400000000000006</v>
      </c>
      <c r="H106" s="2">
        <v>0.2</v>
      </c>
      <c r="I106" s="2">
        <v>0.1</v>
      </c>
      <c r="J106" s="2">
        <v>20.9</v>
      </c>
      <c r="K106" s="2">
        <v>37.700000000000003</v>
      </c>
    </row>
    <row r="107" spans="1:11" x14ac:dyDescent="0.2">
      <c r="A107" s="2" t="s">
        <v>739</v>
      </c>
      <c r="B107" s="2" t="s">
        <v>33</v>
      </c>
      <c r="C107" s="2">
        <v>16.899999999999999</v>
      </c>
      <c r="D107" s="2">
        <v>107</v>
      </c>
      <c r="E107" s="2">
        <v>0.5</v>
      </c>
      <c r="F107" s="2">
        <v>14</v>
      </c>
      <c r="G107" s="2">
        <v>57.9</v>
      </c>
      <c r="H107" s="2">
        <v>0.2</v>
      </c>
      <c r="I107" s="2">
        <v>0</v>
      </c>
      <c r="J107" s="2">
        <v>20.7</v>
      </c>
      <c r="K107" s="2">
        <v>37.6</v>
      </c>
    </row>
    <row r="108" spans="1:11" x14ac:dyDescent="0.2">
      <c r="A108" s="2" t="s">
        <v>254</v>
      </c>
      <c r="B108" s="2" t="s">
        <v>28</v>
      </c>
      <c r="C108" s="2">
        <v>23.9</v>
      </c>
      <c r="D108" s="2">
        <v>127.5</v>
      </c>
      <c r="E108" s="2">
        <v>0.7</v>
      </c>
      <c r="F108" s="2">
        <v>3.7</v>
      </c>
      <c r="G108" s="2">
        <v>31</v>
      </c>
      <c r="H108" s="2">
        <v>0.1</v>
      </c>
      <c r="I108" s="2">
        <v>0.2</v>
      </c>
      <c r="J108" s="2">
        <v>20.3</v>
      </c>
      <c r="K108" s="2">
        <v>44.2</v>
      </c>
    </row>
    <row r="109" spans="1:11" x14ac:dyDescent="0.2">
      <c r="A109" s="2" t="s">
        <v>272</v>
      </c>
      <c r="B109" s="2" t="s">
        <v>67</v>
      </c>
      <c r="C109" s="2">
        <v>14.1</v>
      </c>
      <c r="D109" s="2">
        <v>101.7</v>
      </c>
      <c r="E109" s="2">
        <v>0.6</v>
      </c>
      <c r="F109" s="2">
        <v>11.4</v>
      </c>
      <c r="G109" s="2">
        <v>52.2</v>
      </c>
      <c r="H109" s="2">
        <v>0.2</v>
      </c>
      <c r="I109" s="2">
        <v>0</v>
      </c>
      <c r="J109" s="2">
        <v>20</v>
      </c>
      <c r="K109" s="2">
        <v>34.1</v>
      </c>
    </row>
    <row r="110" spans="1:11" x14ac:dyDescent="0.2">
      <c r="A110" s="2" t="s">
        <v>241</v>
      </c>
      <c r="B110" s="2" t="s">
        <v>82</v>
      </c>
      <c r="C110" s="2">
        <v>23.6</v>
      </c>
      <c r="D110" s="2">
        <v>112.9</v>
      </c>
      <c r="E110" s="2">
        <v>0.8</v>
      </c>
      <c r="F110" s="2">
        <v>5</v>
      </c>
      <c r="G110" s="2">
        <v>30.3</v>
      </c>
      <c r="H110" s="2">
        <v>0.1</v>
      </c>
      <c r="I110" s="2">
        <v>0.1</v>
      </c>
      <c r="J110" s="2">
        <v>19.8</v>
      </c>
      <c r="K110" s="2">
        <v>43.4</v>
      </c>
    </row>
    <row r="111" spans="1:11" x14ac:dyDescent="0.2">
      <c r="A111" s="2" t="s">
        <v>271</v>
      </c>
      <c r="B111" s="2" t="s">
        <v>78</v>
      </c>
      <c r="C111" s="2">
        <v>24.9</v>
      </c>
      <c r="D111" s="2">
        <v>96.1</v>
      </c>
      <c r="E111" s="2">
        <v>0.6</v>
      </c>
      <c r="F111" s="2">
        <v>8</v>
      </c>
      <c r="G111" s="2">
        <v>55.5</v>
      </c>
      <c r="H111" s="2">
        <v>0.2</v>
      </c>
      <c r="I111" s="2">
        <v>0.1</v>
      </c>
      <c r="J111" s="2">
        <v>19.8</v>
      </c>
      <c r="K111" s="2">
        <v>44.7</v>
      </c>
    </row>
    <row r="112" spans="1:11" x14ac:dyDescent="0.2">
      <c r="A112" s="2" t="s">
        <v>177</v>
      </c>
      <c r="B112" s="2" t="s">
        <v>24</v>
      </c>
      <c r="C112" s="2">
        <v>25.7</v>
      </c>
      <c r="D112" s="2">
        <v>114.6</v>
      </c>
      <c r="E112" s="2">
        <v>0.4</v>
      </c>
      <c r="F112" s="2">
        <v>8.8000000000000007</v>
      </c>
      <c r="G112" s="2">
        <v>48.4</v>
      </c>
      <c r="H112" s="2">
        <v>0.2</v>
      </c>
      <c r="I112" s="2">
        <v>0.2</v>
      </c>
      <c r="J112" s="2">
        <v>19.7</v>
      </c>
      <c r="K112" s="2">
        <v>45.4</v>
      </c>
    </row>
    <row r="113" spans="1:11" x14ac:dyDescent="0.2">
      <c r="A113" s="2" t="s">
        <v>213</v>
      </c>
      <c r="B113" s="2" t="s">
        <v>28</v>
      </c>
      <c r="C113" s="2">
        <v>8.4</v>
      </c>
      <c r="D113" s="2">
        <v>28</v>
      </c>
      <c r="E113" s="2">
        <v>0.4</v>
      </c>
      <c r="F113" s="2">
        <v>13.1</v>
      </c>
      <c r="G113" s="2">
        <v>105.2</v>
      </c>
      <c r="H113" s="2">
        <v>0.6</v>
      </c>
      <c r="I113" s="2">
        <v>0</v>
      </c>
      <c r="J113" s="2">
        <v>19.3</v>
      </c>
      <c r="K113" s="2">
        <v>27.7</v>
      </c>
    </row>
    <row r="114" spans="1:11" x14ac:dyDescent="0.2">
      <c r="A114" s="2" t="s">
        <v>219</v>
      </c>
      <c r="B114" s="2" t="s">
        <v>76</v>
      </c>
      <c r="C114" s="2">
        <v>24.9</v>
      </c>
      <c r="D114" s="2">
        <v>94.5</v>
      </c>
      <c r="E114" s="2">
        <v>0.5</v>
      </c>
      <c r="F114" s="2">
        <v>10.1</v>
      </c>
      <c r="G114" s="2">
        <v>50.9</v>
      </c>
      <c r="H114" s="2">
        <v>0.2</v>
      </c>
      <c r="I114" s="2">
        <v>0.1</v>
      </c>
      <c r="J114" s="2">
        <v>18.899999999999999</v>
      </c>
      <c r="K114" s="2">
        <v>43.8</v>
      </c>
    </row>
    <row r="115" spans="1:11" x14ac:dyDescent="0.2">
      <c r="A115" s="2" t="s">
        <v>228</v>
      </c>
      <c r="B115" s="2" t="s">
        <v>70</v>
      </c>
      <c r="C115" s="2">
        <v>17.7</v>
      </c>
      <c r="D115" s="2">
        <v>76.8</v>
      </c>
      <c r="E115" s="2">
        <v>0.5</v>
      </c>
      <c r="F115" s="2">
        <v>7.4</v>
      </c>
      <c r="G115" s="2">
        <v>59.1</v>
      </c>
      <c r="H115" s="2">
        <v>0.4</v>
      </c>
      <c r="I115" s="2">
        <v>0.1</v>
      </c>
      <c r="J115" s="2">
        <v>18.8</v>
      </c>
      <c r="K115" s="2">
        <v>36.5</v>
      </c>
    </row>
    <row r="116" spans="1:11" x14ac:dyDescent="0.2">
      <c r="A116" s="2" t="s">
        <v>740</v>
      </c>
      <c r="B116" s="2" t="s">
        <v>43</v>
      </c>
      <c r="C116" s="2">
        <v>3.1</v>
      </c>
      <c r="D116" s="2">
        <v>77.5</v>
      </c>
      <c r="E116" s="2">
        <v>0.5</v>
      </c>
      <c r="F116" s="2">
        <v>14.7</v>
      </c>
      <c r="G116" s="2">
        <v>52</v>
      </c>
      <c r="H116" s="2">
        <v>0.2</v>
      </c>
      <c r="I116" s="2">
        <v>0.1</v>
      </c>
      <c r="J116" s="2">
        <v>17.5</v>
      </c>
      <c r="K116" s="2">
        <v>20.6</v>
      </c>
    </row>
    <row r="117" spans="1:11" x14ac:dyDescent="0.2">
      <c r="A117" s="2" t="s">
        <v>211</v>
      </c>
      <c r="B117" s="2" t="s">
        <v>39</v>
      </c>
      <c r="C117" s="2">
        <v>26.1</v>
      </c>
      <c r="D117" s="2">
        <v>109.9</v>
      </c>
      <c r="E117" s="2">
        <v>0.4</v>
      </c>
      <c r="F117" s="2">
        <v>4.8</v>
      </c>
      <c r="G117" s="2">
        <v>31.6</v>
      </c>
      <c r="H117" s="2">
        <v>0.1</v>
      </c>
      <c r="I117" s="2">
        <v>0</v>
      </c>
      <c r="J117" s="2">
        <v>17.100000000000001</v>
      </c>
      <c r="K117" s="2">
        <v>43.2</v>
      </c>
    </row>
    <row r="118" spans="1:11" x14ac:dyDescent="0.2">
      <c r="A118" s="2" t="s">
        <v>236</v>
      </c>
      <c r="B118" s="2" t="s">
        <v>72</v>
      </c>
      <c r="C118" s="2">
        <v>41.2</v>
      </c>
      <c r="D118" s="2">
        <v>107.2</v>
      </c>
      <c r="E118" s="2">
        <v>0.4</v>
      </c>
      <c r="F118" s="2">
        <v>1.5</v>
      </c>
      <c r="G118" s="2">
        <v>30.4</v>
      </c>
      <c r="H118" s="2">
        <v>0</v>
      </c>
      <c r="I118" s="2">
        <v>0.1</v>
      </c>
      <c r="J118" s="2">
        <v>15.9</v>
      </c>
      <c r="K118" s="2">
        <v>57.1</v>
      </c>
    </row>
    <row r="119" spans="1:11" x14ac:dyDescent="0.2">
      <c r="A119" s="2" t="s">
        <v>741</v>
      </c>
      <c r="B119" s="2" t="s">
        <v>57</v>
      </c>
      <c r="C119" s="2">
        <v>0</v>
      </c>
      <c r="D119" s="2">
        <v>78.900000000000006</v>
      </c>
      <c r="E119" s="2">
        <v>0.5</v>
      </c>
      <c r="F119" s="2">
        <v>4.7</v>
      </c>
      <c r="G119" s="2">
        <v>42.5</v>
      </c>
      <c r="H119" s="2">
        <v>0.2</v>
      </c>
      <c r="I119" s="2">
        <v>0.1</v>
      </c>
      <c r="J119" s="2">
        <v>15.7</v>
      </c>
      <c r="K119" s="2">
        <v>15.7</v>
      </c>
    </row>
    <row r="120" spans="1:11" x14ac:dyDescent="0.2">
      <c r="A120" s="2" t="s">
        <v>266</v>
      </c>
      <c r="B120" s="2" t="s">
        <v>63</v>
      </c>
      <c r="C120" s="2">
        <v>21.9</v>
      </c>
      <c r="D120" s="2">
        <v>81.3</v>
      </c>
      <c r="E120" s="2">
        <v>0.3</v>
      </c>
      <c r="F120" s="2">
        <v>5.0999999999999996</v>
      </c>
      <c r="G120" s="2">
        <v>32.6</v>
      </c>
      <c r="H120" s="2">
        <v>0.2</v>
      </c>
      <c r="I120" s="2">
        <v>0.1</v>
      </c>
      <c r="J120" s="2">
        <v>14.1</v>
      </c>
      <c r="K120" s="2">
        <v>36</v>
      </c>
    </row>
    <row r="121" spans="1:11" x14ac:dyDescent="0.2">
      <c r="A121" s="2" t="s">
        <v>742</v>
      </c>
      <c r="B121" s="2" t="s">
        <v>63</v>
      </c>
      <c r="C121" s="2">
        <v>35.1</v>
      </c>
      <c r="D121" s="2">
        <v>91.6</v>
      </c>
      <c r="E121" s="2">
        <v>0.3</v>
      </c>
      <c r="F121" s="2">
        <v>2</v>
      </c>
      <c r="G121" s="2">
        <v>28.9</v>
      </c>
      <c r="H121" s="2">
        <v>0.1</v>
      </c>
      <c r="I121" s="2">
        <v>0.1</v>
      </c>
      <c r="J121" s="2">
        <v>13.9</v>
      </c>
      <c r="K121" s="2">
        <v>49</v>
      </c>
    </row>
    <row r="122" spans="1:11" x14ac:dyDescent="0.2">
      <c r="A122" s="2" t="s">
        <v>273</v>
      </c>
      <c r="B122" s="2" t="s">
        <v>22</v>
      </c>
      <c r="C122" s="2">
        <v>32.4</v>
      </c>
      <c r="D122" s="2">
        <v>105.7</v>
      </c>
      <c r="E122" s="2">
        <v>0</v>
      </c>
      <c r="F122" s="2">
        <v>0</v>
      </c>
      <c r="G122" s="2">
        <v>36.700000000000003</v>
      </c>
      <c r="H122" s="2">
        <v>0</v>
      </c>
      <c r="I122" s="2">
        <v>0.2</v>
      </c>
      <c r="J122" s="2">
        <v>13.8</v>
      </c>
      <c r="K122" s="2">
        <v>46.2</v>
      </c>
    </row>
    <row r="123" spans="1:11" x14ac:dyDescent="0.2">
      <c r="A123" s="2" t="s">
        <v>743</v>
      </c>
      <c r="B123" s="2" t="s">
        <v>76</v>
      </c>
      <c r="C123" s="2">
        <v>9.1</v>
      </c>
      <c r="D123" s="2">
        <v>30.6</v>
      </c>
      <c r="E123" s="2">
        <v>0.2</v>
      </c>
      <c r="F123" s="2">
        <v>8.6999999999999993</v>
      </c>
      <c r="G123" s="2">
        <v>69.2</v>
      </c>
      <c r="H123" s="2">
        <v>0.3</v>
      </c>
      <c r="I123" s="2">
        <v>0</v>
      </c>
      <c r="J123" s="2">
        <v>12.8</v>
      </c>
      <c r="K123" s="2">
        <v>21.9</v>
      </c>
    </row>
    <row r="124" spans="1:11" x14ac:dyDescent="0.2">
      <c r="A124" s="2" t="s">
        <v>212</v>
      </c>
      <c r="B124" s="2" t="s">
        <v>17</v>
      </c>
      <c r="C124" s="2">
        <v>9</v>
      </c>
      <c r="D124" s="2">
        <v>47.4</v>
      </c>
      <c r="E124" s="2">
        <v>0.2</v>
      </c>
      <c r="F124" s="2">
        <v>8.3000000000000007</v>
      </c>
      <c r="G124" s="2">
        <v>52.9</v>
      </c>
      <c r="H124" s="2">
        <v>0.3</v>
      </c>
      <c r="I124" s="2">
        <v>0.1</v>
      </c>
      <c r="J124" s="2">
        <v>12.6</v>
      </c>
      <c r="K124" s="2">
        <v>21.6</v>
      </c>
    </row>
    <row r="125" spans="1:11" x14ac:dyDescent="0.2">
      <c r="A125" s="2" t="s">
        <v>225</v>
      </c>
      <c r="B125" s="2" t="s">
        <v>37</v>
      </c>
      <c r="C125" s="2">
        <v>5.7</v>
      </c>
      <c r="D125" s="2">
        <v>16.100000000000001</v>
      </c>
      <c r="E125" s="2">
        <v>0.1</v>
      </c>
      <c r="F125" s="2">
        <v>12</v>
      </c>
      <c r="G125" s="2">
        <v>70.900000000000006</v>
      </c>
      <c r="H125" s="2">
        <v>0.4</v>
      </c>
      <c r="I125" s="2">
        <v>0</v>
      </c>
      <c r="J125" s="2">
        <v>11.9</v>
      </c>
      <c r="K125" s="2">
        <v>17.600000000000001</v>
      </c>
    </row>
    <row r="126" spans="1:11" x14ac:dyDescent="0.2">
      <c r="A126" s="2" t="s">
        <v>744</v>
      </c>
      <c r="B126" s="2" t="s">
        <v>39</v>
      </c>
      <c r="C126" s="2">
        <v>3.1</v>
      </c>
      <c r="D126" s="2">
        <v>76.3</v>
      </c>
      <c r="E126" s="2">
        <v>0.5</v>
      </c>
      <c r="F126" s="2">
        <v>2.2000000000000002</v>
      </c>
      <c r="G126" s="2">
        <v>2.9</v>
      </c>
      <c r="H126" s="2">
        <v>0.1</v>
      </c>
      <c r="I126" s="2">
        <v>0.1</v>
      </c>
      <c r="J126" s="2">
        <v>11.2</v>
      </c>
      <c r="K126" s="2">
        <v>14.3</v>
      </c>
    </row>
    <row r="127" spans="1:11" x14ac:dyDescent="0.2">
      <c r="A127" s="2" t="s">
        <v>189</v>
      </c>
      <c r="B127" s="2" t="s">
        <v>24</v>
      </c>
      <c r="C127" s="2">
        <v>17.899999999999999</v>
      </c>
      <c r="D127" s="2">
        <v>67.099999999999994</v>
      </c>
      <c r="E127" s="2">
        <v>0.4</v>
      </c>
      <c r="F127" s="2">
        <v>2.9</v>
      </c>
      <c r="G127" s="2">
        <v>19.2</v>
      </c>
      <c r="H127" s="2">
        <v>0.1</v>
      </c>
      <c r="I127" s="2">
        <v>0.1</v>
      </c>
      <c r="J127" s="2">
        <v>11</v>
      </c>
      <c r="K127" s="2">
        <v>28.9</v>
      </c>
    </row>
    <row r="128" spans="1:11" x14ac:dyDescent="0.2">
      <c r="A128" s="2" t="s">
        <v>250</v>
      </c>
      <c r="B128" s="2" t="s">
        <v>63</v>
      </c>
      <c r="C128" s="2">
        <v>4.4000000000000004</v>
      </c>
      <c r="D128" s="2">
        <v>13.4</v>
      </c>
      <c r="E128" s="2">
        <v>0.3</v>
      </c>
      <c r="F128" s="2">
        <v>9.5</v>
      </c>
      <c r="G128" s="2">
        <v>59.2</v>
      </c>
      <c r="H128" s="2">
        <v>0.2</v>
      </c>
      <c r="I128" s="2">
        <v>0</v>
      </c>
      <c r="J128" s="2">
        <v>10.4</v>
      </c>
      <c r="K128" s="2">
        <v>14.8</v>
      </c>
    </row>
    <row r="129" spans="1:11" x14ac:dyDescent="0.2">
      <c r="A129" s="2" t="s">
        <v>287</v>
      </c>
      <c r="B129" s="2" t="s">
        <v>31</v>
      </c>
      <c r="C129" s="2">
        <v>23.7</v>
      </c>
      <c r="D129" s="2">
        <v>73.900000000000006</v>
      </c>
      <c r="E129" s="2">
        <v>0</v>
      </c>
      <c r="F129" s="2">
        <v>0</v>
      </c>
      <c r="G129" s="2">
        <v>27.4</v>
      </c>
      <c r="H129" s="2">
        <v>0</v>
      </c>
      <c r="I129" s="2">
        <v>0.1</v>
      </c>
      <c r="J129" s="2">
        <v>9.9</v>
      </c>
      <c r="K129" s="2">
        <v>33.6</v>
      </c>
    </row>
    <row r="130" spans="1:11" x14ac:dyDescent="0.2">
      <c r="A130" s="2" t="s">
        <v>235</v>
      </c>
      <c r="B130" s="2" t="s">
        <v>22</v>
      </c>
      <c r="C130" s="2">
        <v>10.5</v>
      </c>
      <c r="D130" s="2">
        <v>35.200000000000003</v>
      </c>
      <c r="E130" s="2">
        <v>0.4</v>
      </c>
      <c r="F130" s="2">
        <v>7.4</v>
      </c>
      <c r="G130" s="2">
        <v>32.5</v>
      </c>
      <c r="H130" s="2">
        <v>0.1</v>
      </c>
      <c r="I130" s="2">
        <v>0</v>
      </c>
      <c r="J130" s="2">
        <v>9.8000000000000007</v>
      </c>
      <c r="K130" s="2">
        <v>20.3</v>
      </c>
    </row>
    <row r="131" spans="1:11" x14ac:dyDescent="0.2">
      <c r="A131" s="2" t="s">
        <v>509</v>
      </c>
      <c r="B131" s="2" t="s">
        <v>47</v>
      </c>
      <c r="C131" s="2">
        <v>9.1</v>
      </c>
      <c r="D131" s="2">
        <v>38.6</v>
      </c>
      <c r="E131" s="2">
        <v>0.3</v>
      </c>
      <c r="F131" s="2">
        <v>4.0999999999999996</v>
      </c>
      <c r="G131" s="2">
        <v>31.5</v>
      </c>
      <c r="H131" s="2">
        <v>0.2</v>
      </c>
      <c r="I131" s="2">
        <v>0.1</v>
      </c>
      <c r="J131" s="2">
        <v>9.5</v>
      </c>
      <c r="K131" s="2">
        <v>18.600000000000001</v>
      </c>
    </row>
    <row r="132" spans="1:11" x14ac:dyDescent="0.2">
      <c r="A132" s="2" t="s">
        <v>196</v>
      </c>
      <c r="B132" s="2" t="s">
        <v>45</v>
      </c>
      <c r="C132" s="2">
        <v>0</v>
      </c>
      <c r="D132" s="2">
        <v>57.7</v>
      </c>
      <c r="E132" s="2">
        <v>0.3</v>
      </c>
      <c r="F132" s="2">
        <v>4.2</v>
      </c>
      <c r="G132" s="2">
        <v>14.4</v>
      </c>
      <c r="H132" s="2">
        <v>0.1</v>
      </c>
      <c r="I132" s="2">
        <v>0.1</v>
      </c>
      <c r="J132" s="2">
        <v>9.4</v>
      </c>
      <c r="K132" s="2">
        <v>9.4</v>
      </c>
    </row>
    <row r="133" spans="1:11" x14ac:dyDescent="0.2">
      <c r="A133" s="2" t="s">
        <v>255</v>
      </c>
      <c r="B133" s="2" t="s">
        <v>49</v>
      </c>
      <c r="C133" s="2">
        <v>11.3</v>
      </c>
      <c r="D133" s="2">
        <v>45.5</v>
      </c>
      <c r="E133" s="2">
        <v>0.4</v>
      </c>
      <c r="F133" s="2">
        <v>4.5</v>
      </c>
      <c r="G133" s="2">
        <v>17.600000000000001</v>
      </c>
      <c r="H133" s="2">
        <v>0.1</v>
      </c>
      <c r="I133" s="2">
        <v>0</v>
      </c>
      <c r="J133" s="2">
        <v>8.9</v>
      </c>
      <c r="K133" s="2">
        <v>20.2</v>
      </c>
    </row>
    <row r="134" spans="1:11" x14ac:dyDescent="0.2">
      <c r="A134" s="2" t="s">
        <v>206</v>
      </c>
      <c r="B134" s="2" t="s">
        <v>33</v>
      </c>
      <c r="C134" s="2">
        <v>0</v>
      </c>
      <c r="D134" s="2">
        <v>0</v>
      </c>
      <c r="E134" s="2">
        <v>0</v>
      </c>
      <c r="F134" s="2">
        <v>7.8</v>
      </c>
      <c r="G134" s="2">
        <v>64.3</v>
      </c>
      <c r="H134" s="2">
        <v>0.4</v>
      </c>
      <c r="I134" s="2">
        <v>0</v>
      </c>
      <c r="J134" s="2">
        <v>8.6999999999999993</v>
      </c>
      <c r="K134" s="2">
        <v>8.6999999999999993</v>
      </c>
    </row>
    <row r="135" spans="1:11" x14ac:dyDescent="0.2">
      <c r="A135" s="2" t="s">
        <v>270</v>
      </c>
      <c r="B135" s="2" t="s">
        <v>30</v>
      </c>
      <c r="C135" s="2">
        <v>9.1</v>
      </c>
      <c r="D135" s="2">
        <v>22.4</v>
      </c>
      <c r="E135" s="2">
        <v>0.2</v>
      </c>
      <c r="F135" s="2">
        <v>4.4000000000000004</v>
      </c>
      <c r="G135" s="2">
        <v>33.299999999999997</v>
      </c>
      <c r="H135" s="2">
        <v>0.3</v>
      </c>
      <c r="I135" s="2">
        <v>0</v>
      </c>
      <c r="J135" s="2">
        <v>8.1999999999999993</v>
      </c>
      <c r="K135" s="2">
        <v>17.3</v>
      </c>
    </row>
    <row r="136" spans="1:11" x14ac:dyDescent="0.2">
      <c r="A136" s="2" t="s">
        <v>745</v>
      </c>
      <c r="B136" s="2" t="s">
        <v>65</v>
      </c>
      <c r="C136" s="2">
        <v>5.8</v>
      </c>
      <c r="D136" s="2">
        <v>29.1</v>
      </c>
      <c r="E136" s="2">
        <v>0.1</v>
      </c>
      <c r="F136" s="2">
        <v>5.8</v>
      </c>
      <c r="G136" s="2">
        <v>32.4</v>
      </c>
      <c r="H136" s="2">
        <v>0.1</v>
      </c>
      <c r="I136" s="2">
        <v>0</v>
      </c>
      <c r="J136" s="2">
        <v>7.8</v>
      </c>
      <c r="K136" s="2">
        <v>13.6</v>
      </c>
    </row>
    <row r="137" spans="1:11" x14ac:dyDescent="0.2">
      <c r="A137" s="2" t="s">
        <v>222</v>
      </c>
      <c r="B137" s="2" t="s">
        <v>45</v>
      </c>
      <c r="C137" s="2">
        <v>11.4</v>
      </c>
      <c r="D137" s="2">
        <v>38.6</v>
      </c>
      <c r="E137" s="2">
        <v>0.1</v>
      </c>
      <c r="F137" s="2">
        <v>4.4000000000000004</v>
      </c>
      <c r="G137" s="2">
        <v>25.9</v>
      </c>
      <c r="H137" s="2">
        <v>0.1</v>
      </c>
      <c r="I137" s="2">
        <v>0.1</v>
      </c>
      <c r="J137" s="2">
        <v>7.8</v>
      </c>
      <c r="K137" s="2">
        <v>19.2</v>
      </c>
    </row>
    <row r="138" spans="1:11" x14ac:dyDescent="0.2">
      <c r="A138" s="2" t="s">
        <v>746</v>
      </c>
      <c r="B138" s="2" t="s">
        <v>26</v>
      </c>
      <c r="C138" s="2">
        <v>3.1</v>
      </c>
      <c r="D138" s="2">
        <v>42.4</v>
      </c>
      <c r="E138" s="2">
        <v>0.3</v>
      </c>
      <c r="F138" s="2">
        <v>2.1</v>
      </c>
      <c r="G138" s="2">
        <v>7.6</v>
      </c>
      <c r="H138" s="2">
        <v>0.1</v>
      </c>
      <c r="I138" s="2">
        <v>0</v>
      </c>
      <c r="J138" s="2">
        <v>7.2</v>
      </c>
      <c r="K138" s="2">
        <v>10.3</v>
      </c>
    </row>
    <row r="139" spans="1:11" x14ac:dyDescent="0.2">
      <c r="A139" s="2" t="s">
        <v>288</v>
      </c>
      <c r="B139" s="2" t="s">
        <v>61</v>
      </c>
      <c r="C139" s="2">
        <v>4.7</v>
      </c>
      <c r="D139" s="2">
        <v>19.7</v>
      </c>
      <c r="E139" s="2">
        <v>0.2</v>
      </c>
      <c r="F139" s="2">
        <v>4.0999999999999996</v>
      </c>
      <c r="G139" s="2">
        <v>30</v>
      </c>
      <c r="H139" s="2">
        <v>0.2</v>
      </c>
      <c r="I139" s="2">
        <v>0</v>
      </c>
      <c r="J139" s="2">
        <v>7</v>
      </c>
      <c r="K139" s="2">
        <v>11.7</v>
      </c>
    </row>
    <row r="140" spans="1:11" x14ac:dyDescent="0.2">
      <c r="A140" s="2" t="s">
        <v>231</v>
      </c>
      <c r="B140" s="2" t="s">
        <v>24</v>
      </c>
      <c r="C140" s="2">
        <v>3.7</v>
      </c>
      <c r="D140" s="2">
        <v>13.2</v>
      </c>
      <c r="E140" s="2">
        <v>0.1</v>
      </c>
      <c r="F140" s="2">
        <v>7.3</v>
      </c>
      <c r="G140" s="2">
        <v>34.1</v>
      </c>
      <c r="H140" s="2">
        <v>0.3</v>
      </c>
      <c r="I140" s="2">
        <v>0.1</v>
      </c>
      <c r="J140" s="2">
        <v>6.9</v>
      </c>
      <c r="K140" s="2">
        <v>10.6</v>
      </c>
    </row>
    <row r="141" spans="1:11" x14ac:dyDescent="0.2">
      <c r="A141" s="2" t="s">
        <v>747</v>
      </c>
      <c r="B141" s="2" t="s">
        <v>70</v>
      </c>
      <c r="C141" s="2">
        <v>4.5999999999999996</v>
      </c>
      <c r="D141" s="2">
        <v>19.399999999999999</v>
      </c>
      <c r="E141" s="2">
        <v>0.2</v>
      </c>
      <c r="F141" s="2">
        <v>4.0999999999999996</v>
      </c>
      <c r="G141" s="2">
        <v>28.3</v>
      </c>
      <c r="H141" s="2">
        <v>0.2</v>
      </c>
      <c r="I141" s="2">
        <v>0</v>
      </c>
      <c r="J141" s="2">
        <v>6.8</v>
      </c>
      <c r="K141" s="2">
        <v>11.4</v>
      </c>
    </row>
    <row r="142" spans="1:11" x14ac:dyDescent="0.2">
      <c r="A142" s="2" t="s">
        <v>748</v>
      </c>
      <c r="B142" s="2" t="s">
        <v>59</v>
      </c>
      <c r="C142" s="2">
        <v>5.5</v>
      </c>
      <c r="D142" s="2">
        <v>23.1</v>
      </c>
      <c r="E142" s="2">
        <v>0.2</v>
      </c>
      <c r="F142" s="2">
        <v>3.4</v>
      </c>
      <c r="G142" s="2">
        <v>22</v>
      </c>
      <c r="H142" s="2">
        <v>0.2</v>
      </c>
      <c r="I142" s="2">
        <v>0</v>
      </c>
      <c r="J142" s="2">
        <v>6.6</v>
      </c>
      <c r="K142" s="2">
        <v>12.1</v>
      </c>
    </row>
    <row r="143" spans="1:11" x14ac:dyDescent="0.2">
      <c r="A143" s="2" t="s">
        <v>275</v>
      </c>
      <c r="B143" s="2" t="s">
        <v>17</v>
      </c>
      <c r="C143" s="2">
        <v>2.2000000000000002</v>
      </c>
      <c r="D143" s="2">
        <v>9.3000000000000007</v>
      </c>
      <c r="E143" s="2">
        <v>0.1</v>
      </c>
      <c r="F143" s="2">
        <v>9</v>
      </c>
      <c r="G143" s="2">
        <v>32.799999999999997</v>
      </c>
      <c r="H143" s="2">
        <v>0.3</v>
      </c>
      <c r="I143" s="2">
        <v>0</v>
      </c>
      <c r="J143" s="2">
        <v>6.3</v>
      </c>
      <c r="K143" s="2">
        <v>8.5</v>
      </c>
    </row>
    <row r="144" spans="1:11" x14ac:dyDescent="0.2">
      <c r="A144" s="2" t="s">
        <v>229</v>
      </c>
      <c r="B144" s="2" t="s">
        <v>37</v>
      </c>
      <c r="C144" s="2">
        <v>12</v>
      </c>
      <c r="D144" s="2">
        <v>33.799999999999997</v>
      </c>
      <c r="E144" s="2">
        <v>0.1</v>
      </c>
      <c r="F144" s="2">
        <v>1.6</v>
      </c>
      <c r="G144" s="2">
        <v>11.5</v>
      </c>
      <c r="H144" s="2">
        <v>0</v>
      </c>
      <c r="I144" s="2">
        <v>0.1</v>
      </c>
      <c r="J144" s="2">
        <v>5.2</v>
      </c>
      <c r="K144" s="2">
        <v>17.2</v>
      </c>
    </row>
    <row r="145" spans="1:11" x14ac:dyDescent="0.2">
      <c r="A145" s="2" t="s">
        <v>285</v>
      </c>
      <c r="B145" s="2" t="s">
        <v>26</v>
      </c>
      <c r="C145" s="2">
        <v>0</v>
      </c>
      <c r="D145" s="2">
        <v>13.1</v>
      </c>
      <c r="E145" s="2">
        <v>0.1</v>
      </c>
      <c r="F145" s="2">
        <v>3.7</v>
      </c>
      <c r="G145" s="2">
        <v>16.399999999999999</v>
      </c>
      <c r="H145" s="2">
        <v>0.2</v>
      </c>
      <c r="I145" s="2">
        <v>0</v>
      </c>
      <c r="J145" s="2">
        <v>4.9000000000000004</v>
      </c>
      <c r="K145" s="2">
        <v>4.9000000000000004</v>
      </c>
    </row>
    <row r="146" spans="1:11" x14ac:dyDescent="0.2">
      <c r="A146" s="2" t="s">
        <v>286</v>
      </c>
      <c r="B146" s="2" t="s">
        <v>47</v>
      </c>
      <c r="C146" s="2">
        <v>2.4</v>
      </c>
      <c r="D146" s="2">
        <v>13.6</v>
      </c>
      <c r="E146" s="2">
        <v>0.1</v>
      </c>
      <c r="F146" s="2">
        <v>4.3</v>
      </c>
      <c r="G146" s="2">
        <v>17.8</v>
      </c>
      <c r="H146" s="2">
        <v>0.1</v>
      </c>
      <c r="I146" s="2">
        <v>0</v>
      </c>
      <c r="J146" s="2">
        <v>4.5</v>
      </c>
      <c r="K146" s="2">
        <v>6.9</v>
      </c>
    </row>
    <row r="147" spans="1:11" x14ac:dyDescent="0.2">
      <c r="A147" s="2" t="s">
        <v>244</v>
      </c>
      <c r="B147" s="2" t="s">
        <v>43</v>
      </c>
      <c r="C147" s="2">
        <v>4.7</v>
      </c>
      <c r="D147" s="2">
        <v>14.7</v>
      </c>
      <c r="E147" s="2">
        <v>0.1</v>
      </c>
      <c r="F147" s="2">
        <v>3.6</v>
      </c>
      <c r="G147" s="2">
        <v>14</v>
      </c>
      <c r="H147" s="2">
        <v>0.1</v>
      </c>
      <c r="I147" s="2">
        <v>0</v>
      </c>
      <c r="J147" s="2">
        <v>4.2</v>
      </c>
      <c r="K147" s="2">
        <v>8.9</v>
      </c>
    </row>
    <row r="148" spans="1:11" x14ac:dyDescent="0.2">
      <c r="A148" s="2" t="s">
        <v>749</v>
      </c>
      <c r="B148" s="2" t="s">
        <v>28</v>
      </c>
      <c r="C148" s="2">
        <v>0</v>
      </c>
      <c r="D148" s="2">
        <v>7.3</v>
      </c>
      <c r="E148" s="2">
        <v>0.1</v>
      </c>
      <c r="F148" s="2">
        <v>3.6</v>
      </c>
      <c r="G148" s="2">
        <v>16.3</v>
      </c>
      <c r="H148" s="2">
        <v>0.2</v>
      </c>
      <c r="I148" s="2">
        <v>0</v>
      </c>
      <c r="J148" s="2">
        <v>3.9</v>
      </c>
      <c r="K148" s="2">
        <v>3.9</v>
      </c>
    </row>
    <row r="149" spans="1:11" x14ac:dyDescent="0.2">
      <c r="A149" s="2" t="s">
        <v>279</v>
      </c>
      <c r="B149" s="2" t="s">
        <v>59</v>
      </c>
      <c r="C149" s="2">
        <v>0</v>
      </c>
      <c r="D149" s="2">
        <v>3.9</v>
      </c>
      <c r="E149" s="2">
        <v>0.1</v>
      </c>
      <c r="F149" s="2">
        <v>6.6</v>
      </c>
      <c r="G149" s="2">
        <v>23.7</v>
      </c>
      <c r="H149" s="2">
        <v>0.1</v>
      </c>
      <c r="I149" s="2">
        <v>0</v>
      </c>
      <c r="J149" s="2">
        <v>3.7</v>
      </c>
      <c r="K149" s="2">
        <v>3.7</v>
      </c>
    </row>
    <row r="150" spans="1:11" x14ac:dyDescent="0.2">
      <c r="A150" s="2" t="s">
        <v>264</v>
      </c>
      <c r="B150" s="2" t="s">
        <v>70</v>
      </c>
      <c r="C150" s="2">
        <v>3.8</v>
      </c>
      <c r="D150" s="2">
        <v>10</v>
      </c>
      <c r="E150" s="2">
        <v>0.1</v>
      </c>
      <c r="F150" s="2">
        <v>4.5999999999999996</v>
      </c>
      <c r="G150" s="2">
        <v>15.1</v>
      </c>
      <c r="H150" s="2">
        <v>0.1</v>
      </c>
      <c r="I150" s="2">
        <v>0</v>
      </c>
      <c r="J150" s="2">
        <v>3.6</v>
      </c>
      <c r="K150" s="2">
        <v>7.4</v>
      </c>
    </row>
    <row r="151" spans="1:11" x14ac:dyDescent="0.2">
      <c r="A151" s="2" t="s">
        <v>269</v>
      </c>
      <c r="B151" s="2" t="s">
        <v>53</v>
      </c>
      <c r="C151" s="2">
        <v>4.4000000000000004</v>
      </c>
      <c r="D151" s="2">
        <v>9.3000000000000007</v>
      </c>
      <c r="E151" s="2">
        <v>0</v>
      </c>
      <c r="F151" s="2">
        <v>2.2999999999999998</v>
      </c>
      <c r="G151" s="2">
        <v>15.7</v>
      </c>
      <c r="H151" s="2">
        <v>0.1</v>
      </c>
      <c r="I151" s="2">
        <v>0</v>
      </c>
      <c r="J151" s="2">
        <v>3.1</v>
      </c>
      <c r="K151" s="2">
        <v>7.5</v>
      </c>
    </row>
    <row r="152" spans="1:11" x14ac:dyDescent="0.2">
      <c r="A152" s="2" t="s">
        <v>248</v>
      </c>
      <c r="B152" s="2" t="s">
        <v>51</v>
      </c>
      <c r="C152" s="2">
        <v>2.8</v>
      </c>
      <c r="D152" s="2">
        <v>9</v>
      </c>
      <c r="E152" s="2">
        <v>0.1</v>
      </c>
      <c r="F152" s="2">
        <v>2.6</v>
      </c>
      <c r="G152" s="2">
        <v>8.1999999999999993</v>
      </c>
      <c r="H152" s="2">
        <v>0.1</v>
      </c>
      <c r="I152" s="2">
        <v>0</v>
      </c>
      <c r="J152" s="2">
        <v>2.7</v>
      </c>
      <c r="K152" s="2">
        <v>5.5</v>
      </c>
    </row>
    <row r="153" spans="1:11" x14ac:dyDescent="0.2">
      <c r="A153" s="2" t="s">
        <v>251</v>
      </c>
      <c r="B153" s="2" t="s">
        <v>59</v>
      </c>
      <c r="C153" s="2">
        <v>2.7</v>
      </c>
      <c r="D153" s="2">
        <v>8.3000000000000007</v>
      </c>
      <c r="E153" s="2">
        <v>0.1</v>
      </c>
      <c r="F153" s="2">
        <v>2.7</v>
      </c>
      <c r="G153" s="2">
        <v>7.6</v>
      </c>
      <c r="H153" s="2">
        <v>0.1</v>
      </c>
      <c r="I153" s="2">
        <v>0</v>
      </c>
      <c r="J153" s="2">
        <v>2.5</v>
      </c>
      <c r="K153" s="2">
        <v>5.2</v>
      </c>
    </row>
    <row r="154" spans="1:11" x14ac:dyDescent="0.2">
      <c r="A154" s="2" t="s">
        <v>750</v>
      </c>
      <c r="B154" s="2" t="s">
        <v>74</v>
      </c>
      <c r="C154" s="2">
        <v>0</v>
      </c>
      <c r="D154" s="2">
        <v>1.5</v>
      </c>
      <c r="E154" s="2">
        <v>0</v>
      </c>
      <c r="F154" s="2">
        <v>2.9</v>
      </c>
      <c r="G154" s="2">
        <v>4.5999999999999996</v>
      </c>
      <c r="H154" s="2">
        <v>0.1</v>
      </c>
      <c r="I154" s="2">
        <v>0</v>
      </c>
      <c r="J154" s="2">
        <v>1.2</v>
      </c>
      <c r="K154" s="2">
        <v>1.2</v>
      </c>
    </row>
    <row r="155" spans="1:11" x14ac:dyDescent="0.2">
      <c r="A155" s="2" t="s">
        <v>237</v>
      </c>
      <c r="B155" s="2" t="s">
        <v>72</v>
      </c>
      <c r="C155" s="2">
        <v>0</v>
      </c>
      <c r="D155" s="2">
        <v>1.1000000000000001</v>
      </c>
      <c r="E155" s="2">
        <v>0</v>
      </c>
      <c r="F155" s="2">
        <v>2.9</v>
      </c>
      <c r="G155" s="2">
        <v>4.5999999999999996</v>
      </c>
      <c r="H155" s="2">
        <v>0.1</v>
      </c>
      <c r="I155" s="2">
        <v>0</v>
      </c>
      <c r="J155" s="2">
        <v>1.2</v>
      </c>
      <c r="K155" s="2">
        <v>1.2</v>
      </c>
    </row>
    <row r="156" spans="1:11" x14ac:dyDescent="0.2">
      <c r="A156" s="2" t="s">
        <v>257</v>
      </c>
      <c r="B156" s="2" t="s">
        <v>57</v>
      </c>
      <c r="C156" s="2">
        <v>0</v>
      </c>
      <c r="D156" s="2">
        <v>3.4</v>
      </c>
      <c r="E156" s="2">
        <v>0</v>
      </c>
      <c r="F156" s="2">
        <v>0.3</v>
      </c>
      <c r="G156" s="2">
        <v>3.6</v>
      </c>
      <c r="H156" s="2">
        <v>0</v>
      </c>
      <c r="I156" s="2">
        <v>0</v>
      </c>
      <c r="J156" s="2">
        <v>1</v>
      </c>
      <c r="K156" s="2">
        <v>1</v>
      </c>
    </row>
    <row r="157" spans="1:11" x14ac:dyDescent="0.2">
      <c r="A157" s="2" t="s">
        <v>230</v>
      </c>
      <c r="B157" s="2" t="s">
        <v>31</v>
      </c>
      <c r="C157" s="2">
        <v>0</v>
      </c>
      <c r="D157" s="2">
        <v>0</v>
      </c>
      <c r="E157" s="2">
        <v>0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</row>
    <row r="158" spans="1:11" x14ac:dyDescent="0.2">
      <c r="A158" s="2" t="s">
        <v>215</v>
      </c>
      <c r="B158" s="2" t="s">
        <v>37</v>
      </c>
      <c r="C158" s="2">
        <v>0</v>
      </c>
      <c r="D158" s="2">
        <v>0</v>
      </c>
      <c r="E158" s="2">
        <v>0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</row>
    <row r="159" spans="1:11" x14ac:dyDescent="0.2">
      <c r="A159" s="2" t="s">
        <v>751</v>
      </c>
      <c r="B159" s="2" t="s">
        <v>47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</row>
    <row r="160" spans="1:1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</row>
    <row r="161" spans="1:1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</row>
    <row r="162" spans="1:1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</row>
    <row r="163" spans="1:1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</row>
    <row r="164" spans="1:1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</row>
    <row r="165" spans="1:1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</row>
    <row r="166" spans="1:1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</row>
    <row r="167" spans="1:1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</row>
    <row r="168" spans="1:1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</row>
    <row r="169" spans="1:1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</row>
    <row r="170" spans="1:1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</row>
    <row r="171" spans="1:1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</row>
    <row r="172" spans="1:1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</row>
    <row r="173" spans="1:1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</row>
    <row r="174" spans="1:1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</row>
    <row r="175" spans="1:1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</row>
    <row r="176" spans="1:1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</row>
    <row r="177" spans="1:1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</row>
    <row r="178" spans="1:1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</row>
    <row r="179" spans="1:1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</row>
    <row r="180" spans="1:1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</row>
    <row r="181" spans="1:1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</row>
    <row r="182" spans="1:1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</row>
    <row r="183" spans="1:1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</row>
    <row r="184" spans="1:1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</row>
    <row r="185" spans="1:1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</row>
    <row r="186" spans="1:1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</row>
    <row r="187" spans="1:1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</row>
    <row r="188" spans="1:1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</row>
    <row r="189" spans="1:1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</row>
    <row r="190" spans="1:1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</row>
    <row r="191" spans="1:1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</row>
    <row r="192" spans="1:1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</row>
    <row r="193" spans="1:1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</row>
    <row r="194" spans="1:1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</row>
    <row r="195" spans="1:1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</row>
    <row r="196" spans="1:1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</row>
    <row r="197" spans="1:1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</row>
    <row r="198" spans="1:1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</row>
    <row r="199" spans="1:1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</row>
    <row r="200" spans="1:1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</row>
    <row r="201" spans="1:1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</row>
    <row r="202" spans="1:1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</row>
    <row r="203" spans="1:1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</row>
    <row r="204" spans="1:1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</row>
    <row r="205" spans="1:1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</row>
    <row r="206" spans="1:1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</row>
    <row r="207" spans="1:1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</row>
    <row r="208" spans="1:1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</row>
    <row r="209" spans="1:1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</row>
    <row r="210" spans="1:1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</row>
    <row r="211" spans="1:1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</row>
    <row r="212" spans="1:1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</row>
    <row r="213" spans="1:1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</row>
    <row r="214" spans="1:1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</row>
    <row r="215" spans="1:1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</row>
    <row r="216" spans="1:1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</row>
    <row r="217" spans="1:1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</row>
    <row r="218" spans="1:1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</row>
    <row r="219" spans="1:1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</row>
    <row r="220" spans="1:1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</row>
    <row r="221" spans="1:1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</row>
    <row r="222" spans="1:1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</row>
    <row r="223" spans="1:1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</row>
    <row r="224" spans="1:1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</row>
    <row r="225" spans="1:1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</row>
    <row r="226" spans="1:1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</row>
    <row r="227" spans="1:1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</row>
    <row r="228" spans="1:1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</row>
    <row r="229" spans="1:1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</row>
    <row r="230" spans="1:1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</row>
    <row r="231" spans="1:1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</row>
    <row r="232" spans="1:1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</row>
    <row r="233" spans="1:1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</row>
    <row r="234" spans="1:1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</row>
    <row r="235" spans="1:1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</row>
    <row r="236" spans="1:1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</row>
    <row r="237" spans="1:1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</row>
    <row r="238" spans="1:1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</row>
    <row r="239" spans="1:1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</row>
    <row r="240" spans="1:1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</row>
    <row r="241" spans="1:1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B5294-9DC7-CE48-9443-6FCD87EF9B77}">
  <dimension ref="A1:K999"/>
  <sheetViews>
    <sheetView topLeftCell="A194" workbookViewId="0">
      <selection activeCell="W209" sqref="W209"/>
    </sheetView>
  </sheetViews>
  <sheetFormatPr baseColWidth="10" defaultRowHeight="15" x14ac:dyDescent="0.2"/>
  <sheetData>
    <row r="1" spans="1:11" x14ac:dyDescent="0.2">
      <c r="A1" s="3" t="s">
        <v>0</v>
      </c>
      <c r="B1" s="3" t="s">
        <v>1</v>
      </c>
      <c r="C1" s="3" t="s">
        <v>663</v>
      </c>
      <c r="D1" s="3" t="s">
        <v>664</v>
      </c>
      <c r="E1" s="3" t="s">
        <v>665</v>
      </c>
      <c r="F1" s="3" t="s">
        <v>686</v>
      </c>
      <c r="G1" s="3" t="s">
        <v>687</v>
      </c>
      <c r="H1" s="3" t="s">
        <v>688</v>
      </c>
      <c r="I1" s="3" t="s">
        <v>666</v>
      </c>
      <c r="J1" s="3" t="s">
        <v>667</v>
      </c>
      <c r="K1" s="3" t="s">
        <v>668</v>
      </c>
    </row>
    <row r="2" spans="1:11" x14ac:dyDescent="0.2">
      <c r="A2" s="2" t="s">
        <v>321</v>
      </c>
      <c r="B2" s="2" t="s">
        <v>63</v>
      </c>
      <c r="C2" s="2">
        <v>111.3</v>
      </c>
      <c r="D2" s="5">
        <v>1487.9</v>
      </c>
      <c r="E2" s="2">
        <v>7.8</v>
      </c>
      <c r="F2" s="2">
        <v>3.6</v>
      </c>
      <c r="G2" s="2">
        <v>18.899999999999999</v>
      </c>
      <c r="H2" s="2">
        <v>0.3</v>
      </c>
      <c r="I2" s="2">
        <v>0.3</v>
      </c>
      <c r="J2" s="2">
        <v>198.7</v>
      </c>
      <c r="K2" s="2">
        <v>310</v>
      </c>
    </row>
    <row r="3" spans="1:11" x14ac:dyDescent="0.2">
      <c r="A3" s="2" t="s">
        <v>309</v>
      </c>
      <c r="B3" s="2" t="s">
        <v>65</v>
      </c>
      <c r="C3" s="2">
        <v>105.6</v>
      </c>
      <c r="D3" s="5">
        <v>1357.7</v>
      </c>
      <c r="E3" s="2">
        <v>9.6999999999999993</v>
      </c>
      <c r="F3" s="2">
        <v>4.5999999999999996</v>
      </c>
      <c r="G3" s="2">
        <v>23.1</v>
      </c>
      <c r="H3" s="2">
        <v>0.1</v>
      </c>
      <c r="I3" s="2">
        <v>1.1000000000000001</v>
      </c>
      <c r="J3" s="2">
        <v>194.8</v>
      </c>
      <c r="K3" s="2">
        <v>300.39999999999998</v>
      </c>
    </row>
    <row r="4" spans="1:11" x14ac:dyDescent="0.2">
      <c r="A4" s="2" t="s">
        <v>299</v>
      </c>
      <c r="B4" s="2" t="s">
        <v>37</v>
      </c>
      <c r="C4" s="2">
        <v>106.5</v>
      </c>
      <c r="D4" s="5">
        <v>1366.6</v>
      </c>
      <c r="E4" s="2">
        <v>7.6</v>
      </c>
      <c r="F4" s="2">
        <v>8.8000000000000007</v>
      </c>
      <c r="G4" s="2">
        <v>53.1</v>
      </c>
      <c r="H4" s="2">
        <v>0.5</v>
      </c>
      <c r="I4" s="2">
        <v>0.3</v>
      </c>
      <c r="J4" s="2">
        <v>190</v>
      </c>
      <c r="K4" s="2">
        <v>296.5</v>
      </c>
    </row>
    <row r="5" spans="1:11" x14ac:dyDescent="0.2">
      <c r="A5" s="2" t="s">
        <v>297</v>
      </c>
      <c r="B5" s="2" t="s">
        <v>22</v>
      </c>
      <c r="C5" s="2">
        <v>99.5</v>
      </c>
      <c r="D5" s="5">
        <v>1272.8</v>
      </c>
      <c r="E5" s="2">
        <v>7.3</v>
      </c>
      <c r="F5" s="2">
        <v>8.4</v>
      </c>
      <c r="G5" s="2">
        <v>53.5</v>
      </c>
      <c r="H5" s="2">
        <v>0.3</v>
      </c>
      <c r="I5" s="2">
        <v>0.3</v>
      </c>
      <c r="J5" s="2">
        <v>177.7</v>
      </c>
      <c r="K5" s="2">
        <v>277.2</v>
      </c>
    </row>
    <row r="6" spans="1:11" x14ac:dyDescent="0.2">
      <c r="A6" s="2" t="s">
        <v>310</v>
      </c>
      <c r="B6" s="2" t="s">
        <v>70</v>
      </c>
      <c r="C6" s="2">
        <v>94.2</v>
      </c>
      <c r="D6" s="5">
        <v>1242.7</v>
      </c>
      <c r="E6" s="2">
        <v>8.1999999999999993</v>
      </c>
      <c r="F6" s="2">
        <v>1.8</v>
      </c>
      <c r="G6" s="2">
        <v>7.7</v>
      </c>
      <c r="H6" s="2">
        <v>0.1</v>
      </c>
      <c r="I6" s="2">
        <v>0.3</v>
      </c>
      <c r="J6" s="2">
        <v>174</v>
      </c>
      <c r="K6" s="2">
        <v>268.2</v>
      </c>
    </row>
    <row r="7" spans="1:11" x14ac:dyDescent="0.2">
      <c r="A7" s="2" t="s">
        <v>308</v>
      </c>
      <c r="B7" s="2" t="s">
        <v>17</v>
      </c>
      <c r="C7" s="2">
        <v>97.1</v>
      </c>
      <c r="D7" s="5">
        <v>1240.7</v>
      </c>
      <c r="E7" s="2">
        <v>8</v>
      </c>
      <c r="F7" s="2">
        <v>0.5</v>
      </c>
      <c r="G7" s="2">
        <v>2.8</v>
      </c>
      <c r="H7" s="2">
        <v>0</v>
      </c>
      <c r="I7" s="2">
        <v>0.4</v>
      </c>
      <c r="J7" s="2">
        <v>171.8</v>
      </c>
      <c r="K7" s="2">
        <v>268.89999999999998</v>
      </c>
    </row>
    <row r="8" spans="1:11" x14ac:dyDescent="0.2">
      <c r="A8" s="2" t="s">
        <v>335</v>
      </c>
      <c r="B8" s="2" t="s">
        <v>45</v>
      </c>
      <c r="C8" s="2">
        <v>99.7</v>
      </c>
      <c r="D8" s="5">
        <v>1185.0999999999999</v>
      </c>
      <c r="E8" s="2">
        <v>7.1</v>
      </c>
      <c r="F8" s="2">
        <v>7.6</v>
      </c>
      <c r="G8" s="2">
        <v>71.3</v>
      </c>
      <c r="H8" s="2">
        <v>0.8</v>
      </c>
      <c r="I8" s="2">
        <v>0.7</v>
      </c>
      <c r="J8" s="2">
        <v>171.5</v>
      </c>
      <c r="K8" s="2">
        <v>271.2</v>
      </c>
    </row>
    <row r="9" spans="1:11" x14ac:dyDescent="0.2">
      <c r="A9" s="2" t="s">
        <v>303</v>
      </c>
      <c r="B9" s="2" t="s">
        <v>20</v>
      </c>
      <c r="C9" s="2">
        <v>78</v>
      </c>
      <c r="D9" s="5">
        <v>1173.8</v>
      </c>
      <c r="E9" s="2">
        <v>8</v>
      </c>
      <c r="F9" s="2">
        <v>0.3</v>
      </c>
      <c r="G9" s="2">
        <v>3.4</v>
      </c>
      <c r="H9" s="2">
        <v>0</v>
      </c>
      <c r="I9" s="2">
        <v>0.6</v>
      </c>
      <c r="J9" s="2">
        <v>165</v>
      </c>
      <c r="K9" s="2">
        <v>243</v>
      </c>
    </row>
    <row r="10" spans="1:11" x14ac:dyDescent="0.2">
      <c r="A10" s="2" t="s">
        <v>327</v>
      </c>
      <c r="B10" s="2" t="s">
        <v>37</v>
      </c>
      <c r="C10" s="2">
        <v>80.8</v>
      </c>
      <c r="D10" s="5">
        <v>1147.8</v>
      </c>
      <c r="E10" s="2">
        <v>6.2</v>
      </c>
      <c r="F10" s="2">
        <v>4</v>
      </c>
      <c r="G10" s="2">
        <v>33.700000000000003</v>
      </c>
      <c r="H10" s="2">
        <v>0.2</v>
      </c>
      <c r="I10" s="2">
        <v>0.7</v>
      </c>
      <c r="J10" s="2">
        <v>155.6</v>
      </c>
      <c r="K10" s="2">
        <v>236.4</v>
      </c>
    </row>
    <row r="11" spans="1:11" x14ac:dyDescent="0.2">
      <c r="A11" s="2" t="s">
        <v>300</v>
      </c>
      <c r="B11" s="2" t="s">
        <v>30</v>
      </c>
      <c r="C11" s="2">
        <v>101.3</v>
      </c>
      <c r="D11" s="5">
        <v>1128.8</v>
      </c>
      <c r="E11" s="2">
        <v>5.6</v>
      </c>
      <c r="F11" s="2">
        <v>7.9</v>
      </c>
      <c r="G11" s="2">
        <v>61.7</v>
      </c>
      <c r="H11" s="2">
        <v>0.5</v>
      </c>
      <c r="I11" s="2">
        <v>0.2</v>
      </c>
      <c r="J11" s="2">
        <v>155</v>
      </c>
      <c r="K11" s="2">
        <v>256.3</v>
      </c>
    </row>
    <row r="12" spans="1:11" x14ac:dyDescent="0.2">
      <c r="A12" s="2" t="s">
        <v>332</v>
      </c>
      <c r="B12" s="2" t="s">
        <v>72</v>
      </c>
      <c r="C12" s="2">
        <v>85.8</v>
      </c>
      <c r="D12" s="5">
        <v>1142.5999999999999</v>
      </c>
      <c r="E12" s="2">
        <v>6.4</v>
      </c>
      <c r="F12" s="2">
        <v>2.2000000000000002</v>
      </c>
      <c r="G12" s="2">
        <v>6.2</v>
      </c>
      <c r="H12" s="2">
        <v>0</v>
      </c>
      <c r="I12" s="2">
        <v>0.7</v>
      </c>
      <c r="J12" s="2">
        <v>151.9</v>
      </c>
      <c r="K12" s="2">
        <v>237.7</v>
      </c>
    </row>
    <row r="13" spans="1:11" x14ac:dyDescent="0.2">
      <c r="A13" s="2" t="s">
        <v>319</v>
      </c>
      <c r="B13" s="2" t="s">
        <v>47</v>
      </c>
      <c r="C13" s="2">
        <v>83</v>
      </c>
      <c r="D13" s="5">
        <v>1138.7</v>
      </c>
      <c r="E13" s="2">
        <v>5.7</v>
      </c>
      <c r="F13" s="2">
        <v>0</v>
      </c>
      <c r="G13" s="2">
        <v>0.1</v>
      </c>
      <c r="H13" s="2">
        <v>0</v>
      </c>
      <c r="I13" s="2">
        <v>1.2</v>
      </c>
      <c r="J13" s="2">
        <v>145.9</v>
      </c>
      <c r="K13" s="2">
        <v>228.9</v>
      </c>
    </row>
    <row r="14" spans="1:11" x14ac:dyDescent="0.2">
      <c r="A14" s="2" t="s">
        <v>304</v>
      </c>
      <c r="B14" s="2" t="s">
        <v>28</v>
      </c>
      <c r="C14" s="2">
        <v>68.400000000000006</v>
      </c>
      <c r="D14" s="2">
        <v>859.3</v>
      </c>
      <c r="E14" s="2">
        <v>4</v>
      </c>
      <c r="F14" s="2">
        <v>40.9</v>
      </c>
      <c r="G14" s="2">
        <v>242.5</v>
      </c>
      <c r="H14" s="2">
        <v>2.2999999999999998</v>
      </c>
      <c r="I14" s="2">
        <v>1.3</v>
      </c>
      <c r="J14" s="2">
        <v>145.5</v>
      </c>
      <c r="K14" s="2">
        <v>213.9</v>
      </c>
    </row>
    <row r="15" spans="1:11" x14ac:dyDescent="0.2">
      <c r="A15" s="2" t="s">
        <v>339</v>
      </c>
      <c r="B15" s="2" t="s">
        <v>65</v>
      </c>
      <c r="C15" s="2">
        <v>80.400000000000006</v>
      </c>
      <c r="D15" s="5">
        <v>1056</v>
      </c>
      <c r="E15" s="2">
        <v>6.3</v>
      </c>
      <c r="F15" s="2">
        <v>0.5</v>
      </c>
      <c r="G15" s="2">
        <v>2.2000000000000002</v>
      </c>
      <c r="H15" s="2">
        <v>0</v>
      </c>
      <c r="I15" s="2">
        <v>0.3</v>
      </c>
      <c r="J15" s="2">
        <v>143.4</v>
      </c>
      <c r="K15" s="2">
        <v>223.8</v>
      </c>
    </row>
    <row r="16" spans="1:11" x14ac:dyDescent="0.2">
      <c r="A16" s="2" t="s">
        <v>356</v>
      </c>
      <c r="B16" s="2" t="s">
        <v>26</v>
      </c>
      <c r="C16" s="2">
        <v>69.400000000000006</v>
      </c>
      <c r="D16" s="2">
        <v>942.4</v>
      </c>
      <c r="E16" s="2">
        <v>6</v>
      </c>
      <c r="F16" s="2">
        <v>8.1999999999999993</v>
      </c>
      <c r="G16" s="2">
        <v>66.099999999999994</v>
      </c>
      <c r="H16" s="2">
        <v>0.9</v>
      </c>
      <c r="I16" s="2">
        <v>0.2</v>
      </c>
      <c r="J16" s="2">
        <v>141.9</v>
      </c>
      <c r="K16" s="2">
        <v>211.3</v>
      </c>
    </row>
    <row r="17" spans="1:11" x14ac:dyDescent="0.2">
      <c r="A17" s="2" t="s">
        <v>311</v>
      </c>
      <c r="B17" s="2" t="s">
        <v>80</v>
      </c>
      <c r="C17" s="2">
        <v>73.3</v>
      </c>
      <c r="D17" s="5">
        <v>1006.8</v>
      </c>
      <c r="E17" s="2">
        <v>6.8</v>
      </c>
      <c r="F17" s="2">
        <v>0.5</v>
      </c>
      <c r="G17" s="2">
        <v>1.4</v>
      </c>
      <c r="H17" s="2">
        <v>0</v>
      </c>
      <c r="I17" s="2">
        <v>0.1</v>
      </c>
      <c r="J17" s="2">
        <v>141.30000000000001</v>
      </c>
      <c r="K17" s="2">
        <v>214.6</v>
      </c>
    </row>
    <row r="18" spans="1:11" x14ac:dyDescent="0.2">
      <c r="A18" s="2" t="s">
        <v>689</v>
      </c>
      <c r="B18" s="2" t="s">
        <v>53</v>
      </c>
      <c r="C18" s="2">
        <v>83</v>
      </c>
      <c r="D18" s="5">
        <v>1006.3</v>
      </c>
      <c r="E18" s="2">
        <v>6.9</v>
      </c>
      <c r="F18" s="2">
        <v>0.1</v>
      </c>
      <c r="G18" s="2">
        <v>1</v>
      </c>
      <c r="H18" s="2">
        <v>0</v>
      </c>
      <c r="I18" s="2">
        <v>0.7</v>
      </c>
      <c r="J18" s="2">
        <v>140.4</v>
      </c>
      <c r="K18" s="2">
        <v>223.4</v>
      </c>
    </row>
    <row r="19" spans="1:11" x14ac:dyDescent="0.2">
      <c r="A19" s="2" t="s">
        <v>317</v>
      </c>
      <c r="B19" s="2" t="s">
        <v>20</v>
      </c>
      <c r="C19" s="2">
        <v>83.3</v>
      </c>
      <c r="D19" s="5">
        <v>1029.9000000000001</v>
      </c>
      <c r="E19" s="2">
        <v>6</v>
      </c>
      <c r="F19" s="2">
        <v>0</v>
      </c>
      <c r="G19" s="2">
        <v>0.1</v>
      </c>
      <c r="H19" s="2">
        <v>0</v>
      </c>
      <c r="I19" s="2">
        <v>0.6</v>
      </c>
      <c r="J19" s="2">
        <v>138</v>
      </c>
      <c r="K19" s="2">
        <v>221.3</v>
      </c>
    </row>
    <row r="20" spans="1:11" x14ac:dyDescent="0.2">
      <c r="A20" s="2" t="s">
        <v>312</v>
      </c>
      <c r="B20" s="2" t="s">
        <v>39</v>
      </c>
      <c r="C20" s="2">
        <v>80.7</v>
      </c>
      <c r="D20" s="2">
        <v>999.5</v>
      </c>
      <c r="E20" s="2">
        <v>6.3</v>
      </c>
      <c r="F20" s="2">
        <v>2.1</v>
      </c>
      <c r="G20" s="2">
        <v>7.4</v>
      </c>
      <c r="H20" s="2">
        <v>0</v>
      </c>
      <c r="I20" s="2">
        <v>0.5</v>
      </c>
      <c r="J20" s="2">
        <v>137.6</v>
      </c>
      <c r="K20" s="2">
        <v>218.3</v>
      </c>
    </row>
    <row r="21" spans="1:11" x14ac:dyDescent="0.2">
      <c r="A21" s="2" t="s">
        <v>690</v>
      </c>
      <c r="B21" s="2" t="s">
        <v>51</v>
      </c>
      <c r="C21" s="2">
        <v>67.5</v>
      </c>
      <c r="D21" s="2">
        <v>922</v>
      </c>
      <c r="E21" s="2">
        <v>6.3</v>
      </c>
      <c r="F21" s="2">
        <v>5.7</v>
      </c>
      <c r="G21" s="2">
        <v>35.6</v>
      </c>
      <c r="H21" s="2">
        <v>0.1</v>
      </c>
      <c r="I21" s="2">
        <v>0.3</v>
      </c>
      <c r="J21" s="2">
        <v>133.30000000000001</v>
      </c>
      <c r="K21" s="2">
        <v>200.8</v>
      </c>
    </row>
    <row r="22" spans="1:11" x14ac:dyDescent="0.2">
      <c r="A22" s="2" t="s">
        <v>402</v>
      </c>
      <c r="B22" s="2" t="s">
        <v>49</v>
      </c>
      <c r="C22" s="2">
        <v>70.5</v>
      </c>
      <c r="D22" s="2">
        <v>955.9</v>
      </c>
      <c r="E22" s="2">
        <v>5.8</v>
      </c>
      <c r="F22" s="2">
        <v>0.9</v>
      </c>
      <c r="G22" s="2">
        <v>4.4000000000000004</v>
      </c>
      <c r="H22" s="2">
        <v>0</v>
      </c>
      <c r="I22" s="2">
        <v>0.1</v>
      </c>
      <c r="J22" s="2">
        <v>130.6</v>
      </c>
      <c r="K22" s="2">
        <v>201.1</v>
      </c>
    </row>
    <row r="23" spans="1:11" x14ac:dyDescent="0.2">
      <c r="A23" s="2" t="s">
        <v>301</v>
      </c>
      <c r="B23" s="2" t="s">
        <v>35</v>
      </c>
      <c r="C23" s="2">
        <v>70.8</v>
      </c>
      <c r="D23" s="2">
        <v>969.3</v>
      </c>
      <c r="E23" s="2">
        <v>5.5</v>
      </c>
      <c r="F23" s="2">
        <v>0</v>
      </c>
      <c r="G23" s="2">
        <v>6.7</v>
      </c>
      <c r="H23" s="2">
        <v>0</v>
      </c>
      <c r="I23" s="2">
        <v>0.1</v>
      </c>
      <c r="J23" s="2">
        <v>130.1</v>
      </c>
      <c r="K23" s="2">
        <v>200.9</v>
      </c>
    </row>
    <row r="24" spans="1:11" x14ac:dyDescent="0.2">
      <c r="A24" s="2" t="s">
        <v>307</v>
      </c>
      <c r="B24" s="2" t="s">
        <v>49</v>
      </c>
      <c r="C24" s="2">
        <v>90.9</v>
      </c>
      <c r="D24" s="2">
        <v>976.6</v>
      </c>
      <c r="E24" s="2">
        <v>5.4</v>
      </c>
      <c r="F24" s="2">
        <v>1.3</v>
      </c>
      <c r="G24" s="2">
        <v>7.2</v>
      </c>
      <c r="H24" s="2">
        <v>0</v>
      </c>
      <c r="I24" s="2">
        <v>0.6</v>
      </c>
      <c r="J24" s="2">
        <v>129.69999999999999</v>
      </c>
      <c r="K24" s="2">
        <v>220.6</v>
      </c>
    </row>
    <row r="25" spans="1:11" x14ac:dyDescent="0.2">
      <c r="A25" s="2" t="s">
        <v>324</v>
      </c>
      <c r="B25" s="2" t="s">
        <v>41</v>
      </c>
      <c r="C25" s="2">
        <v>71.8</v>
      </c>
      <c r="D25" s="2">
        <v>980.7</v>
      </c>
      <c r="E25" s="2">
        <v>4.5</v>
      </c>
      <c r="F25" s="2">
        <v>3.2</v>
      </c>
      <c r="G25" s="2">
        <v>19.899999999999999</v>
      </c>
      <c r="H25" s="2">
        <v>0.1</v>
      </c>
      <c r="I25" s="2">
        <v>0.2</v>
      </c>
      <c r="J25" s="2">
        <v>126.8</v>
      </c>
      <c r="K25" s="2">
        <v>198.6</v>
      </c>
    </row>
    <row r="26" spans="1:11" x14ac:dyDescent="0.2">
      <c r="A26" s="2" t="s">
        <v>341</v>
      </c>
      <c r="B26" s="2" t="s">
        <v>39</v>
      </c>
      <c r="C26" s="2">
        <v>74.2</v>
      </c>
      <c r="D26" s="2">
        <v>897.1</v>
      </c>
      <c r="E26" s="2">
        <v>5.6</v>
      </c>
      <c r="F26" s="2">
        <v>3.3</v>
      </c>
      <c r="G26" s="2">
        <v>20</v>
      </c>
      <c r="H26" s="2">
        <v>0.1</v>
      </c>
      <c r="I26" s="2">
        <v>0.5</v>
      </c>
      <c r="J26" s="2">
        <v>124.9</v>
      </c>
      <c r="K26" s="2">
        <v>199.1</v>
      </c>
    </row>
    <row r="27" spans="1:11" x14ac:dyDescent="0.2">
      <c r="A27" s="2" t="s">
        <v>315</v>
      </c>
      <c r="B27" s="2" t="s">
        <v>78</v>
      </c>
      <c r="C27" s="2">
        <v>77.099999999999994</v>
      </c>
      <c r="D27" s="2">
        <v>952.1</v>
      </c>
      <c r="E27" s="2">
        <v>5</v>
      </c>
      <c r="F27" s="2">
        <v>0.1</v>
      </c>
      <c r="G27" s="2">
        <v>1</v>
      </c>
      <c r="H27" s="2">
        <v>0</v>
      </c>
      <c r="I27" s="2">
        <v>0.7</v>
      </c>
      <c r="J27" s="2">
        <v>124.1</v>
      </c>
      <c r="K27" s="2">
        <v>201.2</v>
      </c>
    </row>
    <row r="28" spans="1:11" x14ac:dyDescent="0.2">
      <c r="A28" s="2" t="s">
        <v>306</v>
      </c>
      <c r="B28" s="2" t="s">
        <v>28</v>
      </c>
      <c r="C28" s="2">
        <v>65.5</v>
      </c>
      <c r="D28" s="2">
        <v>882.2</v>
      </c>
      <c r="E28" s="2">
        <v>5.2</v>
      </c>
      <c r="F28" s="2">
        <v>2.6</v>
      </c>
      <c r="G28" s="2">
        <v>17.3</v>
      </c>
      <c r="H28" s="2">
        <v>0.2</v>
      </c>
      <c r="I28" s="2">
        <v>0.6</v>
      </c>
      <c r="J28" s="2">
        <v>121</v>
      </c>
      <c r="K28" s="2">
        <v>186.5</v>
      </c>
    </row>
    <row r="29" spans="1:11" x14ac:dyDescent="0.2">
      <c r="A29" s="2" t="s">
        <v>329</v>
      </c>
      <c r="B29" s="2" t="s">
        <v>53</v>
      </c>
      <c r="C29" s="2">
        <v>76.3</v>
      </c>
      <c r="D29" s="2">
        <v>889.4</v>
      </c>
      <c r="E29" s="2">
        <v>5.5</v>
      </c>
      <c r="F29" s="2">
        <v>0.2</v>
      </c>
      <c r="G29" s="2">
        <v>0.7</v>
      </c>
      <c r="H29" s="2">
        <v>0</v>
      </c>
      <c r="I29" s="2">
        <v>0.5</v>
      </c>
      <c r="J29" s="2">
        <v>121</v>
      </c>
      <c r="K29" s="2">
        <v>197.3</v>
      </c>
    </row>
    <row r="30" spans="1:11" x14ac:dyDescent="0.2">
      <c r="A30" s="2" t="s">
        <v>344</v>
      </c>
      <c r="B30" s="2" t="s">
        <v>43</v>
      </c>
      <c r="C30" s="2">
        <v>66.8</v>
      </c>
      <c r="D30" s="2">
        <v>925.9</v>
      </c>
      <c r="E30" s="2">
        <v>4.5</v>
      </c>
      <c r="F30" s="2">
        <v>1.4</v>
      </c>
      <c r="G30" s="2">
        <v>13.9</v>
      </c>
      <c r="H30" s="2">
        <v>0</v>
      </c>
      <c r="I30" s="2">
        <v>0.2</v>
      </c>
      <c r="J30" s="2">
        <v>120.7</v>
      </c>
      <c r="K30" s="2">
        <v>187.5</v>
      </c>
    </row>
    <row r="31" spans="1:11" x14ac:dyDescent="0.2">
      <c r="A31" s="2" t="s">
        <v>336</v>
      </c>
      <c r="B31" s="2" t="s">
        <v>59</v>
      </c>
      <c r="C31" s="2">
        <v>75.8</v>
      </c>
      <c r="D31" s="2">
        <v>911.1</v>
      </c>
      <c r="E31" s="2">
        <v>5.2</v>
      </c>
      <c r="F31" s="2">
        <v>0</v>
      </c>
      <c r="G31" s="2">
        <v>0.1</v>
      </c>
      <c r="H31" s="2">
        <v>0</v>
      </c>
      <c r="I31" s="2">
        <v>1.7</v>
      </c>
      <c r="J31" s="2">
        <v>118.8</v>
      </c>
      <c r="K31" s="2">
        <v>194.6</v>
      </c>
    </row>
    <row r="32" spans="1:11" x14ac:dyDescent="0.2">
      <c r="A32" s="2" t="s">
        <v>350</v>
      </c>
      <c r="B32" s="2" t="s">
        <v>41</v>
      </c>
      <c r="C32" s="2">
        <v>60.1</v>
      </c>
      <c r="D32" s="2">
        <v>830</v>
      </c>
      <c r="E32" s="2">
        <v>5.6</v>
      </c>
      <c r="F32" s="2">
        <v>2.9</v>
      </c>
      <c r="G32" s="2">
        <v>10.6</v>
      </c>
      <c r="H32" s="2">
        <v>0.1</v>
      </c>
      <c r="I32" s="2">
        <v>0.2</v>
      </c>
      <c r="J32" s="2">
        <v>118.1</v>
      </c>
      <c r="K32" s="2">
        <v>178.2</v>
      </c>
    </row>
    <row r="33" spans="1:11" x14ac:dyDescent="0.2">
      <c r="A33" s="2" t="s">
        <v>328</v>
      </c>
      <c r="B33" s="2" t="s">
        <v>35</v>
      </c>
      <c r="C33" s="2">
        <v>89</v>
      </c>
      <c r="D33" s="2">
        <v>935.9</v>
      </c>
      <c r="E33" s="2">
        <v>3.8</v>
      </c>
      <c r="F33" s="2">
        <v>2.6</v>
      </c>
      <c r="G33" s="2">
        <v>13</v>
      </c>
      <c r="H33" s="2">
        <v>0.1</v>
      </c>
      <c r="I33" s="2">
        <v>0.7</v>
      </c>
      <c r="J33" s="2">
        <v>117.4</v>
      </c>
      <c r="K33" s="2">
        <v>206.4</v>
      </c>
    </row>
    <row r="34" spans="1:11" x14ac:dyDescent="0.2">
      <c r="A34" s="2" t="s">
        <v>318</v>
      </c>
      <c r="B34" s="2" t="s">
        <v>74</v>
      </c>
      <c r="C34" s="2">
        <v>57.7</v>
      </c>
      <c r="D34" s="2">
        <v>836.3</v>
      </c>
      <c r="E34" s="2">
        <v>4.9000000000000004</v>
      </c>
      <c r="F34" s="2">
        <v>2.6</v>
      </c>
      <c r="G34" s="2">
        <v>17.100000000000001</v>
      </c>
      <c r="H34" s="2">
        <v>0.4</v>
      </c>
      <c r="I34" s="2">
        <v>0.2</v>
      </c>
      <c r="J34" s="2">
        <v>116.7</v>
      </c>
      <c r="K34" s="2">
        <v>174.4</v>
      </c>
    </row>
    <row r="35" spans="1:11" x14ac:dyDescent="0.2">
      <c r="A35" s="2" t="s">
        <v>691</v>
      </c>
      <c r="B35" s="2" t="s">
        <v>17</v>
      </c>
      <c r="C35" s="2">
        <v>51.6</v>
      </c>
      <c r="D35" s="2">
        <v>804.9</v>
      </c>
      <c r="E35" s="2">
        <v>6.1</v>
      </c>
      <c r="F35" s="2">
        <v>0</v>
      </c>
      <c r="G35" s="2">
        <v>0.7</v>
      </c>
      <c r="H35" s="2">
        <v>0</v>
      </c>
      <c r="I35" s="2">
        <v>0.4</v>
      </c>
      <c r="J35" s="2">
        <v>116.5</v>
      </c>
      <c r="K35" s="2">
        <v>168.1</v>
      </c>
    </row>
    <row r="36" spans="1:11" x14ac:dyDescent="0.2">
      <c r="A36" s="2" t="s">
        <v>337</v>
      </c>
      <c r="B36" s="2" t="s">
        <v>74</v>
      </c>
      <c r="C36" s="2">
        <v>81</v>
      </c>
      <c r="D36" s="2">
        <v>896.5</v>
      </c>
      <c r="E36" s="2">
        <v>4</v>
      </c>
      <c r="F36" s="2">
        <v>4.3</v>
      </c>
      <c r="G36" s="2">
        <v>24.4</v>
      </c>
      <c r="H36" s="2">
        <v>0</v>
      </c>
      <c r="I36" s="2">
        <v>0.5</v>
      </c>
      <c r="J36" s="2">
        <v>115.5</v>
      </c>
      <c r="K36" s="2">
        <v>196.5</v>
      </c>
    </row>
    <row r="37" spans="1:11" x14ac:dyDescent="0.2">
      <c r="A37" s="2" t="s">
        <v>346</v>
      </c>
      <c r="B37" s="2" t="s">
        <v>67</v>
      </c>
      <c r="C37" s="2">
        <v>76.5</v>
      </c>
      <c r="D37" s="2">
        <v>878.7</v>
      </c>
      <c r="E37" s="2">
        <v>4.3</v>
      </c>
      <c r="F37" s="2">
        <v>1.3</v>
      </c>
      <c r="G37" s="2">
        <v>8.3000000000000007</v>
      </c>
      <c r="H37" s="2">
        <v>0</v>
      </c>
      <c r="I37" s="2">
        <v>0.2</v>
      </c>
      <c r="J37" s="2">
        <v>114.6</v>
      </c>
      <c r="K37" s="2">
        <v>191.1</v>
      </c>
    </row>
    <row r="38" spans="1:11" x14ac:dyDescent="0.2">
      <c r="A38" s="2" t="s">
        <v>320</v>
      </c>
      <c r="B38" s="2" t="s">
        <v>57</v>
      </c>
      <c r="C38" s="2">
        <v>77.5</v>
      </c>
      <c r="D38" s="2">
        <v>856.1</v>
      </c>
      <c r="E38" s="2">
        <v>4</v>
      </c>
      <c r="F38" s="2">
        <v>2.2000000000000002</v>
      </c>
      <c r="G38" s="2">
        <v>20.6</v>
      </c>
      <c r="H38" s="2">
        <v>0</v>
      </c>
      <c r="I38" s="2">
        <v>0.5</v>
      </c>
      <c r="J38" s="2">
        <v>110.6</v>
      </c>
      <c r="K38" s="2">
        <v>188.1</v>
      </c>
    </row>
    <row r="39" spans="1:11" x14ac:dyDescent="0.2">
      <c r="A39" s="2" t="s">
        <v>330</v>
      </c>
      <c r="B39" s="2" t="s">
        <v>22</v>
      </c>
      <c r="C39" s="2">
        <v>62.4</v>
      </c>
      <c r="D39" s="2">
        <v>790.4</v>
      </c>
      <c r="E39" s="2">
        <v>4.5</v>
      </c>
      <c r="F39" s="2">
        <v>2.9</v>
      </c>
      <c r="G39" s="2">
        <v>18.600000000000001</v>
      </c>
      <c r="H39" s="2">
        <v>0.1</v>
      </c>
      <c r="I39" s="2">
        <v>0.1</v>
      </c>
      <c r="J39" s="2">
        <v>108.4</v>
      </c>
      <c r="K39" s="2">
        <v>170.8</v>
      </c>
    </row>
    <row r="40" spans="1:11" x14ac:dyDescent="0.2">
      <c r="A40" s="2" t="s">
        <v>323</v>
      </c>
      <c r="B40" s="2" t="s">
        <v>43</v>
      </c>
      <c r="C40" s="2">
        <v>62.4</v>
      </c>
      <c r="D40" s="2">
        <v>811.2</v>
      </c>
      <c r="E40" s="2">
        <v>4.2</v>
      </c>
      <c r="F40" s="2">
        <v>0.4</v>
      </c>
      <c r="G40" s="2">
        <v>2.5</v>
      </c>
      <c r="H40" s="2">
        <v>0</v>
      </c>
      <c r="I40" s="2">
        <v>0.1</v>
      </c>
      <c r="J40" s="2">
        <v>106.3</v>
      </c>
      <c r="K40" s="2">
        <v>168.7</v>
      </c>
    </row>
    <row r="41" spans="1:11" x14ac:dyDescent="0.2">
      <c r="A41" s="2" t="s">
        <v>314</v>
      </c>
      <c r="B41" s="2" t="s">
        <v>63</v>
      </c>
      <c r="C41" s="2">
        <v>60.5</v>
      </c>
      <c r="D41" s="2">
        <v>779.5</v>
      </c>
      <c r="E41" s="2">
        <v>4.5999999999999996</v>
      </c>
      <c r="F41" s="2">
        <v>2.2999999999999998</v>
      </c>
      <c r="G41" s="2">
        <v>12.9</v>
      </c>
      <c r="H41" s="2">
        <v>0.1</v>
      </c>
      <c r="I41" s="2">
        <v>0.7</v>
      </c>
      <c r="J41" s="2">
        <v>105.9</v>
      </c>
      <c r="K41" s="2">
        <v>166.4</v>
      </c>
    </row>
    <row r="42" spans="1:11" x14ac:dyDescent="0.2">
      <c r="A42" s="2" t="s">
        <v>414</v>
      </c>
      <c r="B42" s="2" t="s">
        <v>78</v>
      </c>
      <c r="C42" s="2">
        <v>57.6</v>
      </c>
      <c r="D42" s="2">
        <v>753.3</v>
      </c>
      <c r="E42" s="2">
        <v>3.9</v>
      </c>
      <c r="F42" s="2">
        <v>6.5</v>
      </c>
      <c r="G42" s="2">
        <v>48.9</v>
      </c>
      <c r="H42" s="2">
        <v>0.1</v>
      </c>
      <c r="I42" s="2">
        <v>0.2</v>
      </c>
      <c r="J42" s="2">
        <v>103.7</v>
      </c>
      <c r="K42" s="2">
        <v>161.30000000000001</v>
      </c>
    </row>
    <row r="43" spans="1:11" x14ac:dyDescent="0.2">
      <c r="A43" s="2" t="s">
        <v>374</v>
      </c>
      <c r="B43" s="2" t="s">
        <v>47</v>
      </c>
      <c r="C43" s="2">
        <v>67.5</v>
      </c>
      <c r="D43" s="2">
        <v>742.4</v>
      </c>
      <c r="E43" s="2">
        <v>4.4000000000000004</v>
      </c>
      <c r="F43" s="2">
        <v>0.3</v>
      </c>
      <c r="G43" s="2">
        <v>1.1000000000000001</v>
      </c>
      <c r="H43" s="2">
        <v>0</v>
      </c>
      <c r="I43" s="2">
        <v>0.2</v>
      </c>
      <c r="J43" s="2">
        <v>100.4</v>
      </c>
      <c r="K43" s="2">
        <v>167.9</v>
      </c>
    </row>
    <row r="44" spans="1:11" x14ac:dyDescent="0.2">
      <c r="A44" s="2" t="s">
        <v>325</v>
      </c>
      <c r="B44" s="2" t="s">
        <v>24</v>
      </c>
      <c r="C44" s="2">
        <v>55</v>
      </c>
      <c r="D44" s="2">
        <v>723</v>
      </c>
      <c r="E44" s="2">
        <v>4.5</v>
      </c>
      <c r="F44" s="2">
        <v>1.9</v>
      </c>
      <c r="G44" s="2">
        <v>14</v>
      </c>
      <c r="H44" s="2">
        <v>0.1</v>
      </c>
      <c r="I44" s="2">
        <v>0.7</v>
      </c>
      <c r="J44" s="2">
        <v>99.9</v>
      </c>
      <c r="K44" s="2">
        <v>154.9</v>
      </c>
    </row>
    <row r="45" spans="1:11" x14ac:dyDescent="0.2">
      <c r="A45" s="2" t="s">
        <v>345</v>
      </c>
      <c r="B45" s="2" t="s">
        <v>53</v>
      </c>
      <c r="C45" s="2">
        <v>56.2</v>
      </c>
      <c r="D45" s="2">
        <v>740.2</v>
      </c>
      <c r="E45" s="2">
        <v>4.2</v>
      </c>
      <c r="F45" s="2">
        <v>1</v>
      </c>
      <c r="G45" s="2">
        <v>7.7</v>
      </c>
      <c r="H45" s="2">
        <v>0</v>
      </c>
      <c r="I45" s="2">
        <v>0.7</v>
      </c>
      <c r="J45" s="2">
        <v>98.8</v>
      </c>
      <c r="K45" s="2">
        <v>155</v>
      </c>
    </row>
    <row r="46" spans="1:11" x14ac:dyDescent="0.2">
      <c r="A46" s="2" t="s">
        <v>400</v>
      </c>
      <c r="B46" s="2" t="s">
        <v>76</v>
      </c>
      <c r="C46" s="2">
        <v>72.8</v>
      </c>
      <c r="D46" s="2">
        <v>778</v>
      </c>
      <c r="E46" s="2">
        <v>3.6</v>
      </c>
      <c r="F46" s="2">
        <v>0.1</v>
      </c>
      <c r="G46" s="2">
        <v>0.9</v>
      </c>
      <c r="H46" s="2">
        <v>0</v>
      </c>
      <c r="I46" s="2">
        <v>0.7</v>
      </c>
      <c r="J46" s="2">
        <v>98.3</v>
      </c>
      <c r="K46" s="2">
        <v>171.1</v>
      </c>
    </row>
    <row r="47" spans="1:11" x14ac:dyDescent="0.2">
      <c r="A47" s="2" t="s">
        <v>316</v>
      </c>
      <c r="B47" s="2" t="s">
        <v>70</v>
      </c>
      <c r="C47" s="2">
        <v>62.6</v>
      </c>
      <c r="D47" s="2">
        <v>724.7</v>
      </c>
      <c r="E47" s="2">
        <v>3.6</v>
      </c>
      <c r="F47" s="2">
        <v>1.1000000000000001</v>
      </c>
      <c r="G47" s="2">
        <v>3.7</v>
      </c>
      <c r="H47" s="2">
        <v>0</v>
      </c>
      <c r="I47" s="2">
        <v>0.7</v>
      </c>
      <c r="J47" s="2">
        <v>93.4</v>
      </c>
      <c r="K47" s="2">
        <v>156</v>
      </c>
    </row>
    <row r="48" spans="1:11" x14ac:dyDescent="0.2">
      <c r="A48" s="2" t="s">
        <v>305</v>
      </c>
      <c r="B48" s="2" t="s">
        <v>33</v>
      </c>
      <c r="C48" s="2">
        <v>57.4</v>
      </c>
      <c r="D48" s="2">
        <v>711.9</v>
      </c>
      <c r="E48" s="2">
        <v>3.7</v>
      </c>
      <c r="F48" s="2">
        <v>0</v>
      </c>
      <c r="G48" s="2">
        <v>0.2</v>
      </c>
      <c r="H48" s="2">
        <v>0</v>
      </c>
      <c r="I48" s="2">
        <v>0.1</v>
      </c>
      <c r="J48" s="2">
        <v>93</v>
      </c>
      <c r="K48" s="2">
        <v>150.4</v>
      </c>
    </row>
    <row r="49" spans="1:11" x14ac:dyDescent="0.2">
      <c r="A49" s="2" t="s">
        <v>392</v>
      </c>
      <c r="B49" s="2" t="s">
        <v>72</v>
      </c>
      <c r="C49" s="2">
        <v>54.5</v>
      </c>
      <c r="D49" s="2">
        <v>664.1</v>
      </c>
      <c r="E49" s="2">
        <v>4.2</v>
      </c>
      <c r="F49" s="2">
        <v>2</v>
      </c>
      <c r="G49" s="2">
        <v>11.4</v>
      </c>
      <c r="H49" s="2">
        <v>0</v>
      </c>
      <c r="I49" s="2">
        <v>0.1</v>
      </c>
      <c r="J49" s="2">
        <v>92.9</v>
      </c>
      <c r="K49" s="2">
        <v>147.4</v>
      </c>
    </row>
    <row r="50" spans="1:11" x14ac:dyDescent="0.2">
      <c r="A50" s="2" t="s">
        <v>353</v>
      </c>
      <c r="B50" s="2" t="s">
        <v>24</v>
      </c>
      <c r="C50" s="2">
        <v>51.2</v>
      </c>
      <c r="D50" s="2">
        <v>650.1</v>
      </c>
      <c r="E50" s="2">
        <v>4.2</v>
      </c>
      <c r="F50" s="2">
        <v>1.4</v>
      </c>
      <c r="G50" s="2">
        <v>17.7</v>
      </c>
      <c r="H50" s="2">
        <v>0.2</v>
      </c>
      <c r="I50" s="2">
        <v>0.2</v>
      </c>
      <c r="J50" s="2">
        <v>92.7</v>
      </c>
      <c r="K50" s="2">
        <v>143.9</v>
      </c>
    </row>
    <row r="51" spans="1:11" x14ac:dyDescent="0.2">
      <c r="A51" s="2" t="s">
        <v>399</v>
      </c>
      <c r="B51" s="2" t="s">
        <v>31</v>
      </c>
      <c r="C51" s="2">
        <v>57.1</v>
      </c>
      <c r="D51" s="2">
        <v>652.1</v>
      </c>
      <c r="E51" s="2">
        <v>4.3</v>
      </c>
      <c r="F51" s="2">
        <v>5.2</v>
      </c>
      <c r="G51" s="2">
        <v>33.799999999999997</v>
      </c>
      <c r="H51" s="2">
        <v>0.2</v>
      </c>
      <c r="I51" s="2">
        <v>1.9</v>
      </c>
      <c r="J51" s="2">
        <v>91.8</v>
      </c>
      <c r="K51" s="2">
        <v>148.9</v>
      </c>
    </row>
    <row r="52" spans="1:11" x14ac:dyDescent="0.2">
      <c r="A52" s="2" t="s">
        <v>348</v>
      </c>
      <c r="B52" s="2" t="s">
        <v>65</v>
      </c>
      <c r="C52" s="2">
        <v>58</v>
      </c>
      <c r="D52" s="2">
        <v>684.7</v>
      </c>
      <c r="E52" s="2">
        <v>3.6</v>
      </c>
      <c r="F52" s="2">
        <v>1.4</v>
      </c>
      <c r="G52" s="2">
        <v>8.1</v>
      </c>
      <c r="H52" s="2">
        <v>0</v>
      </c>
      <c r="I52" s="2">
        <v>0.2</v>
      </c>
      <c r="J52" s="2">
        <v>91</v>
      </c>
      <c r="K52" s="2">
        <v>149</v>
      </c>
    </row>
    <row r="53" spans="1:11" x14ac:dyDescent="0.2">
      <c r="A53" s="2" t="s">
        <v>692</v>
      </c>
      <c r="B53" s="2" t="s">
        <v>61</v>
      </c>
      <c r="C53" s="2">
        <v>46.6</v>
      </c>
      <c r="D53" s="2">
        <v>688.3</v>
      </c>
      <c r="E53" s="2">
        <v>3.5</v>
      </c>
      <c r="F53" s="2">
        <v>0.1</v>
      </c>
      <c r="G53" s="2">
        <v>1.1000000000000001</v>
      </c>
      <c r="H53" s="2">
        <v>0</v>
      </c>
      <c r="I53" s="2">
        <v>0.1</v>
      </c>
      <c r="J53" s="2">
        <v>89.7</v>
      </c>
      <c r="K53" s="2">
        <v>136.30000000000001</v>
      </c>
    </row>
    <row r="54" spans="1:11" x14ac:dyDescent="0.2">
      <c r="A54" s="2" t="s">
        <v>693</v>
      </c>
      <c r="B54" s="2" t="s">
        <v>35</v>
      </c>
      <c r="C54" s="2">
        <v>60.5</v>
      </c>
      <c r="D54" s="2">
        <v>680.9</v>
      </c>
      <c r="E54" s="2">
        <v>3.6</v>
      </c>
      <c r="F54" s="2">
        <v>0</v>
      </c>
      <c r="G54" s="2">
        <v>1.2</v>
      </c>
      <c r="H54" s="2">
        <v>0</v>
      </c>
      <c r="I54" s="2">
        <v>0</v>
      </c>
      <c r="J54" s="2">
        <v>89.7</v>
      </c>
      <c r="K54" s="2">
        <v>150.19999999999999</v>
      </c>
    </row>
    <row r="55" spans="1:11" x14ac:dyDescent="0.2">
      <c r="A55" s="2" t="s">
        <v>371</v>
      </c>
      <c r="B55" s="2" t="s">
        <v>22</v>
      </c>
      <c r="C55" s="2">
        <v>50.1</v>
      </c>
      <c r="D55" s="2">
        <v>632.5</v>
      </c>
      <c r="E55" s="2">
        <v>4.4000000000000004</v>
      </c>
      <c r="F55" s="2">
        <v>0</v>
      </c>
      <c r="G55" s="2">
        <v>0.2</v>
      </c>
      <c r="H55" s="2">
        <v>0</v>
      </c>
      <c r="I55" s="2">
        <v>0.1</v>
      </c>
      <c r="J55" s="2">
        <v>89.2</v>
      </c>
      <c r="K55" s="2">
        <v>139.30000000000001</v>
      </c>
    </row>
    <row r="56" spans="1:11" x14ac:dyDescent="0.2">
      <c r="A56" s="2" t="s">
        <v>395</v>
      </c>
      <c r="B56" s="2" t="s">
        <v>31</v>
      </c>
      <c r="C56" s="2">
        <v>42.4</v>
      </c>
      <c r="D56" s="2">
        <v>657.2</v>
      </c>
      <c r="E56" s="2">
        <v>3.8</v>
      </c>
      <c r="F56" s="2">
        <v>0.6</v>
      </c>
      <c r="G56" s="2">
        <v>1.7</v>
      </c>
      <c r="H56" s="2">
        <v>0</v>
      </c>
      <c r="I56" s="2">
        <v>0.1</v>
      </c>
      <c r="J56" s="2">
        <v>88.4</v>
      </c>
      <c r="K56" s="2">
        <v>130.80000000000001</v>
      </c>
    </row>
    <row r="57" spans="1:11" x14ac:dyDescent="0.2">
      <c r="A57" s="2" t="s">
        <v>382</v>
      </c>
      <c r="B57" s="2" t="s">
        <v>39</v>
      </c>
      <c r="C57" s="2">
        <v>61.3</v>
      </c>
      <c r="D57" s="2">
        <v>637.6</v>
      </c>
      <c r="E57" s="2">
        <v>3.8</v>
      </c>
      <c r="F57" s="2">
        <v>1.8</v>
      </c>
      <c r="G57" s="2">
        <v>8</v>
      </c>
      <c r="H57" s="2">
        <v>0</v>
      </c>
      <c r="I57" s="2">
        <v>0.2</v>
      </c>
      <c r="J57" s="2">
        <v>87.1</v>
      </c>
      <c r="K57" s="2">
        <v>148.4</v>
      </c>
    </row>
    <row r="58" spans="1:11" x14ac:dyDescent="0.2">
      <c r="A58" s="2" t="s">
        <v>377</v>
      </c>
      <c r="B58" s="2" t="s">
        <v>51</v>
      </c>
      <c r="C58" s="2">
        <v>52.8</v>
      </c>
      <c r="D58" s="2">
        <v>639.9</v>
      </c>
      <c r="E58" s="2">
        <v>3.7</v>
      </c>
      <c r="F58" s="2">
        <v>1.7</v>
      </c>
      <c r="G58" s="2">
        <v>8.9</v>
      </c>
      <c r="H58" s="2">
        <v>0.1</v>
      </c>
      <c r="I58" s="2">
        <v>0.1</v>
      </c>
      <c r="J58" s="2">
        <v>87.1</v>
      </c>
      <c r="K58" s="2">
        <v>139.9</v>
      </c>
    </row>
    <row r="59" spans="1:11" x14ac:dyDescent="0.2">
      <c r="A59" s="2" t="s">
        <v>408</v>
      </c>
      <c r="B59" s="2" t="s">
        <v>31</v>
      </c>
      <c r="C59" s="2">
        <v>45.4</v>
      </c>
      <c r="D59" s="2">
        <v>512.5</v>
      </c>
      <c r="E59" s="2">
        <v>3.6</v>
      </c>
      <c r="F59" s="2">
        <v>9.6999999999999993</v>
      </c>
      <c r="G59" s="2">
        <v>82</v>
      </c>
      <c r="H59" s="2">
        <v>1.1000000000000001</v>
      </c>
      <c r="I59" s="2">
        <v>0.6</v>
      </c>
      <c r="J59" s="2">
        <v>86.4</v>
      </c>
      <c r="K59" s="2">
        <v>131.80000000000001</v>
      </c>
    </row>
    <row r="60" spans="1:11" x14ac:dyDescent="0.2">
      <c r="A60" s="2" t="s">
        <v>386</v>
      </c>
      <c r="B60" s="2" t="s">
        <v>76</v>
      </c>
      <c r="C60" s="2">
        <v>47.1</v>
      </c>
      <c r="D60" s="2">
        <v>649.29999999999995</v>
      </c>
      <c r="E60" s="2">
        <v>3.6</v>
      </c>
      <c r="F60" s="2">
        <v>0</v>
      </c>
      <c r="G60" s="2">
        <v>0.2</v>
      </c>
      <c r="H60" s="2">
        <v>0</v>
      </c>
      <c r="I60" s="2">
        <v>0.1</v>
      </c>
      <c r="J60" s="2">
        <v>86.3</v>
      </c>
      <c r="K60" s="2">
        <v>133.4</v>
      </c>
    </row>
    <row r="61" spans="1:11" x14ac:dyDescent="0.2">
      <c r="A61" s="2" t="s">
        <v>333</v>
      </c>
      <c r="B61" s="2" t="s">
        <v>26</v>
      </c>
      <c r="C61" s="2">
        <v>55.9</v>
      </c>
      <c r="D61" s="2">
        <v>638.20000000000005</v>
      </c>
      <c r="E61" s="2">
        <v>3.7</v>
      </c>
      <c r="F61" s="2">
        <v>0.6</v>
      </c>
      <c r="G61" s="2">
        <v>5.5</v>
      </c>
      <c r="H61" s="2">
        <v>0</v>
      </c>
      <c r="I61" s="2">
        <v>0.7</v>
      </c>
      <c r="J61" s="2">
        <v>85</v>
      </c>
      <c r="K61" s="2">
        <v>140.9</v>
      </c>
    </row>
    <row r="62" spans="1:11" x14ac:dyDescent="0.2">
      <c r="A62" s="2" t="s">
        <v>326</v>
      </c>
      <c r="B62" s="2" t="s">
        <v>61</v>
      </c>
      <c r="C62" s="2">
        <v>54.1</v>
      </c>
      <c r="D62" s="2">
        <v>610.29999999999995</v>
      </c>
      <c r="E62" s="2">
        <v>3.9</v>
      </c>
      <c r="F62" s="2">
        <v>0.5</v>
      </c>
      <c r="G62" s="2">
        <v>3.7</v>
      </c>
      <c r="H62" s="2">
        <v>0</v>
      </c>
      <c r="I62" s="2">
        <v>0.1</v>
      </c>
      <c r="J62" s="2">
        <v>84.4</v>
      </c>
      <c r="K62" s="2">
        <v>138.5</v>
      </c>
    </row>
    <row r="63" spans="1:11" x14ac:dyDescent="0.2">
      <c r="A63" s="2" t="s">
        <v>369</v>
      </c>
      <c r="B63" s="2" t="s">
        <v>49</v>
      </c>
      <c r="C63" s="2">
        <v>47</v>
      </c>
      <c r="D63" s="2">
        <v>628.5</v>
      </c>
      <c r="E63" s="2">
        <v>3.4</v>
      </c>
      <c r="F63" s="2">
        <v>2.2000000000000002</v>
      </c>
      <c r="G63" s="2">
        <v>12.9</v>
      </c>
      <c r="H63" s="2">
        <v>0.1</v>
      </c>
      <c r="I63" s="2">
        <v>0.7</v>
      </c>
      <c r="J63" s="2">
        <v>83.3</v>
      </c>
      <c r="K63" s="2">
        <v>130.30000000000001</v>
      </c>
    </row>
    <row r="64" spans="1:11" x14ac:dyDescent="0.2">
      <c r="A64" s="2" t="s">
        <v>383</v>
      </c>
      <c r="B64" s="2" t="s">
        <v>61</v>
      </c>
      <c r="C64" s="2">
        <v>48.7</v>
      </c>
      <c r="D64" s="2">
        <v>640.4</v>
      </c>
      <c r="E64" s="2">
        <v>3.1</v>
      </c>
      <c r="F64" s="2">
        <v>1.1000000000000001</v>
      </c>
      <c r="G64" s="2">
        <v>11.8</v>
      </c>
      <c r="H64" s="2">
        <v>0.1</v>
      </c>
      <c r="I64" s="2">
        <v>0.4</v>
      </c>
      <c r="J64" s="2">
        <v>83</v>
      </c>
      <c r="K64" s="2">
        <v>131.69999999999999</v>
      </c>
    </row>
    <row r="65" spans="1:11" x14ac:dyDescent="0.2">
      <c r="A65" s="2" t="s">
        <v>359</v>
      </c>
      <c r="B65" s="2" t="s">
        <v>67</v>
      </c>
      <c r="C65" s="2">
        <v>64.599999999999994</v>
      </c>
      <c r="D65" s="2">
        <v>632.4</v>
      </c>
      <c r="E65" s="2">
        <v>2.1</v>
      </c>
      <c r="F65" s="2">
        <v>12.8</v>
      </c>
      <c r="G65" s="2">
        <v>58.5</v>
      </c>
      <c r="H65" s="2">
        <v>0.2</v>
      </c>
      <c r="I65" s="2">
        <v>0.4</v>
      </c>
      <c r="J65" s="2">
        <v>82.2</v>
      </c>
      <c r="K65" s="2">
        <v>146.80000000000001</v>
      </c>
    </row>
    <row r="66" spans="1:11" x14ac:dyDescent="0.2">
      <c r="A66" s="2" t="s">
        <v>422</v>
      </c>
      <c r="B66" s="2" t="s">
        <v>45</v>
      </c>
      <c r="C66" s="2">
        <v>44.7</v>
      </c>
      <c r="D66" s="2">
        <v>615.20000000000005</v>
      </c>
      <c r="E66" s="2">
        <v>3.4</v>
      </c>
      <c r="F66" s="2">
        <v>0.6</v>
      </c>
      <c r="G66" s="2">
        <v>4.3</v>
      </c>
      <c r="H66" s="2">
        <v>0</v>
      </c>
      <c r="I66" s="2">
        <v>0.1</v>
      </c>
      <c r="J66" s="2">
        <v>82.2</v>
      </c>
      <c r="K66" s="2">
        <v>126.9</v>
      </c>
    </row>
    <row r="67" spans="1:11" x14ac:dyDescent="0.2">
      <c r="A67" s="2" t="s">
        <v>340</v>
      </c>
      <c r="B67" s="2" t="s">
        <v>41</v>
      </c>
      <c r="C67" s="2">
        <v>47.5</v>
      </c>
      <c r="D67" s="2">
        <v>485.7</v>
      </c>
      <c r="E67" s="2">
        <v>2.4</v>
      </c>
      <c r="F67" s="2">
        <v>25.8</v>
      </c>
      <c r="G67" s="2">
        <v>140.80000000000001</v>
      </c>
      <c r="H67" s="2">
        <v>0.8</v>
      </c>
      <c r="I67" s="2">
        <v>0.5</v>
      </c>
      <c r="J67" s="2">
        <v>81.099999999999994</v>
      </c>
      <c r="K67" s="2">
        <v>128.6</v>
      </c>
    </row>
    <row r="68" spans="1:11" x14ac:dyDescent="0.2">
      <c r="A68" s="2" t="s">
        <v>694</v>
      </c>
      <c r="B68" s="2" t="s">
        <v>43</v>
      </c>
      <c r="C68" s="2">
        <v>47.9</v>
      </c>
      <c r="D68" s="2">
        <v>612.29999999999995</v>
      </c>
      <c r="E68" s="2">
        <v>3.2</v>
      </c>
      <c r="F68" s="2">
        <v>1</v>
      </c>
      <c r="G68" s="2">
        <v>9.1999999999999993</v>
      </c>
      <c r="H68" s="2">
        <v>0</v>
      </c>
      <c r="I68" s="2">
        <v>0.6</v>
      </c>
      <c r="J68" s="2">
        <v>80.400000000000006</v>
      </c>
      <c r="K68" s="2">
        <v>128.30000000000001</v>
      </c>
    </row>
    <row r="69" spans="1:11" x14ac:dyDescent="0.2">
      <c r="A69" s="2" t="s">
        <v>357</v>
      </c>
      <c r="B69" s="2" t="s">
        <v>63</v>
      </c>
      <c r="C69" s="2">
        <v>49.5</v>
      </c>
      <c r="D69" s="2">
        <v>540.20000000000005</v>
      </c>
      <c r="E69" s="2">
        <v>3.8</v>
      </c>
      <c r="F69" s="2">
        <v>2.8</v>
      </c>
      <c r="G69" s="2">
        <v>13.9</v>
      </c>
      <c r="H69" s="2">
        <v>0.1</v>
      </c>
      <c r="I69" s="2">
        <v>0.2</v>
      </c>
      <c r="J69" s="2">
        <v>78.5</v>
      </c>
      <c r="K69" s="2">
        <v>128</v>
      </c>
    </row>
    <row r="70" spans="1:11" x14ac:dyDescent="0.2">
      <c r="A70" s="2" t="s">
        <v>354</v>
      </c>
      <c r="B70" s="2" t="s">
        <v>80</v>
      </c>
      <c r="C70" s="2">
        <v>45</v>
      </c>
      <c r="D70" s="2">
        <v>575.70000000000005</v>
      </c>
      <c r="E70" s="2">
        <v>2.8</v>
      </c>
      <c r="F70" s="2">
        <v>5.7</v>
      </c>
      <c r="G70" s="2">
        <v>29.2</v>
      </c>
      <c r="H70" s="2">
        <v>0.2</v>
      </c>
      <c r="I70" s="2">
        <v>0.1</v>
      </c>
      <c r="J70" s="2">
        <v>78.5</v>
      </c>
      <c r="K70" s="2">
        <v>123.5</v>
      </c>
    </row>
    <row r="71" spans="1:11" x14ac:dyDescent="0.2">
      <c r="A71" s="2" t="s">
        <v>313</v>
      </c>
      <c r="B71" s="2" t="s">
        <v>26</v>
      </c>
      <c r="C71" s="2">
        <v>46.8</v>
      </c>
      <c r="D71" s="2">
        <v>580</v>
      </c>
      <c r="E71" s="2">
        <v>2.9</v>
      </c>
      <c r="F71" s="2">
        <v>3.2</v>
      </c>
      <c r="G71" s="2">
        <v>20.100000000000001</v>
      </c>
      <c r="H71" s="2">
        <v>0.1</v>
      </c>
      <c r="I71" s="2">
        <v>0.7</v>
      </c>
      <c r="J71" s="2">
        <v>76.8</v>
      </c>
      <c r="K71" s="2">
        <v>123.6</v>
      </c>
    </row>
    <row r="72" spans="1:11" x14ac:dyDescent="0.2">
      <c r="A72" s="2" t="s">
        <v>430</v>
      </c>
      <c r="B72" s="2" t="s">
        <v>80</v>
      </c>
      <c r="C72" s="2">
        <v>43.6</v>
      </c>
      <c r="D72" s="2">
        <v>605.5</v>
      </c>
      <c r="E72" s="2">
        <v>2.8</v>
      </c>
      <c r="F72" s="2">
        <v>0.3</v>
      </c>
      <c r="G72" s="2">
        <v>0.5</v>
      </c>
      <c r="H72" s="2">
        <v>0</v>
      </c>
      <c r="I72" s="2">
        <v>0.5</v>
      </c>
      <c r="J72" s="2">
        <v>76.5</v>
      </c>
      <c r="K72" s="2">
        <v>120.1</v>
      </c>
    </row>
    <row r="73" spans="1:11" x14ac:dyDescent="0.2">
      <c r="A73" s="2" t="s">
        <v>695</v>
      </c>
      <c r="B73" s="2" t="s">
        <v>72</v>
      </c>
      <c r="C73" s="2">
        <v>44.9</v>
      </c>
      <c r="D73" s="2">
        <v>506.7</v>
      </c>
      <c r="E73" s="2">
        <v>2.9</v>
      </c>
      <c r="F73" s="2">
        <v>7.4</v>
      </c>
      <c r="G73" s="2">
        <v>52.1</v>
      </c>
      <c r="H73" s="2">
        <v>0.7</v>
      </c>
      <c r="I73" s="2">
        <v>0.7</v>
      </c>
      <c r="J73" s="2">
        <v>76.400000000000006</v>
      </c>
      <c r="K73" s="2">
        <v>121.3</v>
      </c>
    </row>
    <row r="74" spans="1:11" x14ac:dyDescent="0.2">
      <c r="A74" s="2" t="s">
        <v>415</v>
      </c>
      <c r="B74" s="2" t="s">
        <v>70</v>
      </c>
      <c r="C74" s="2">
        <v>61.1</v>
      </c>
      <c r="D74" s="2">
        <v>578.9</v>
      </c>
      <c r="E74" s="2">
        <v>3.2</v>
      </c>
      <c r="F74" s="2">
        <v>0.4</v>
      </c>
      <c r="G74" s="2">
        <v>3.7</v>
      </c>
      <c r="H74" s="2">
        <v>0</v>
      </c>
      <c r="I74" s="2">
        <v>0.5</v>
      </c>
      <c r="J74" s="2">
        <v>76.099999999999994</v>
      </c>
      <c r="K74" s="2">
        <v>137.19999999999999</v>
      </c>
    </row>
    <row r="75" spans="1:11" x14ac:dyDescent="0.2">
      <c r="A75" s="2" t="s">
        <v>381</v>
      </c>
      <c r="B75" s="2" t="s">
        <v>24</v>
      </c>
      <c r="C75" s="2">
        <v>40.9</v>
      </c>
      <c r="D75" s="2">
        <v>588.79999999999995</v>
      </c>
      <c r="E75" s="2">
        <v>2.9</v>
      </c>
      <c r="F75" s="2">
        <v>0</v>
      </c>
      <c r="G75" s="2">
        <v>0.2</v>
      </c>
      <c r="H75" s="2">
        <v>0</v>
      </c>
      <c r="I75" s="2">
        <v>0.8</v>
      </c>
      <c r="J75" s="2">
        <v>74.5</v>
      </c>
      <c r="K75" s="2">
        <v>115.4</v>
      </c>
    </row>
    <row r="76" spans="1:11" x14ac:dyDescent="0.2">
      <c r="A76" s="2" t="s">
        <v>360</v>
      </c>
      <c r="B76" s="2" t="s">
        <v>76</v>
      </c>
      <c r="C76" s="2">
        <v>47</v>
      </c>
      <c r="D76" s="2">
        <v>542.9</v>
      </c>
      <c r="E76" s="2">
        <v>2.2999999999999998</v>
      </c>
      <c r="F76" s="2">
        <v>5</v>
      </c>
      <c r="G76" s="2">
        <v>35.200000000000003</v>
      </c>
      <c r="H76" s="2">
        <v>0.2</v>
      </c>
      <c r="I76" s="2">
        <v>0.3</v>
      </c>
      <c r="J76" s="2">
        <v>72.5</v>
      </c>
      <c r="K76" s="2">
        <v>119.5</v>
      </c>
    </row>
    <row r="77" spans="1:11" x14ac:dyDescent="0.2">
      <c r="A77" s="2" t="s">
        <v>370</v>
      </c>
      <c r="B77" s="2" t="s">
        <v>30</v>
      </c>
      <c r="C77" s="2">
        <v>37.5</v>
      </c>
      <c r="D77" s="2">
        <v>533.29999999999995</v>
      </c>
      <c r="E77" s="2">
        <v>2.8</v>
      </c>
      <c r="F77" s="2">
        <v>1.6</v>
      </c>
      <c r="G77" s="2">
        <v>18.8</v>
      </c>
      <c r="H77" s="2">
        <v>0.1</v>
      </c>
      <c r="I77" s="2">
        <v>0.5</v>
      </c>
      <c r="J77" s="2">
        <v>71.900000000000006</v>
      </c>
      <c r="K77" s="2">
        <v>109.4</v>
      </c>
    </row>
    <row r="78" spans="1:11" x14ac:dyDescent="0.2">
      <c r="A78" s="2" t="s">
        <v>361</v>
      </c>
      <c r="B78" s="2" t="s">
        <v>57</v>
      </c>
      <c r="C78" s="2">
        <v>42.1</v>
      </c>
      <c r="D78" s="2">
        <v>579.4</v>
      </c>
      <c r="E78" s="2">
        <v>2.2999999999999998</v>
      </c>
      <c r="F78" s="2">
        <v>0</v>
      </c>
      <c r="G78" s="2">
        <v>0.2</v>
      </c>
      <c r="H78" s="2">
        <v>0</v>
      </c>
      <c r="I78" s="2">
        <v>0.1</v>
      </c>
      <c r="J78" s="2">
        <v>71.8</v>
      </c>
      <c r="K78" s="2">
        <v>113.9</v>
      </c>
    </row>
    <row r="79" spans="1:11" x14ac:dyDescent="0.2">
      <c r="A79" s="2" t="s">
        <v>385</v>
      </c>
      <c r="B79" s="2" t="s">
        <v>82</v>
      </c>
      <c r="C79" s="2">
        <v>44.9</v>
      </c>
      <c r="D79" s="2">
        <v>481.6</v>
      </c>
      <c r="E79" s="2">
        <v>3.8</v>
      </c>
      <c r="F79" s="2">
        <v>0</v>
      </c>
      <c r="G79" s="2">
        <v>0.6</v>
      </c>
      <c r="H79" s="2">
        <v>0</v>
      </c>
      <c r="I79" s="2">
        <v>0.6</v>
      </c>
      <c r="J79" s="2">
        <v>69.599999999999994</v>
      </c>
      <c r="K79" s="2">
        <v>114.5</v>
      </c>
    </row>
    <row r="80" spans="1:11" x14ac:dyDescent="0.2">
      <c r="A80" s="2" t="s">
        <v>334</v>
      </c>
      <c r="B80" s="2" t="s">
        <v>47</v>
      </c>
      <c r="C80" s="2">
        <v>34.299999999999997</v>
      </c>
      <c r="D80" s="2">
        <v>492.5</v>
      </c>
      <c r="E80" s="2">
        <v>2.1</v>
      </c>
      <c r="F80" s="2">
        <v>3.2</v>
      </c>
      <c r="G80" s="2">
        <v>37.4</v>
      </c>
      <c r="H80" s="2">
        <v>0.7</v>
      </c>
      <c r="I80" s="2">
        <v>0.1</v>
      </c>
      <c r="J80" s="2">
        <v>69</v>
      </c>
      <c r="K80" s="2">
        <v>103.3</v>
      </c>
    </row>
    <row r="81" spans="1:11" x14ac:dyDescent="0.2">
      <c r="A81" s="2" t="s">
        <v>338</v>
      </c>
      <c r="B81" s="2" t="s">
        <v>82</v>
      </c>
      <c r="C81" s="2">
        <v>38.1</v>
      </c>
      <c r="D81" s="2">
        <v>543.1</v>
      </c>
      <c r="E81" s="2">
        <v>2.2000000000000002</v>
      </c>
      <c r="F81" s="2">
        <v>0.4</v>
      </c>
      <c r="G81" s="2">
        <v>1.8</v>
      </c>
      <c r="H81" s="2">
        <v>0</v>
      </c>
      <c r="I81" s="2">
        <v>0.5</v>
      </c>
      <c r="J81" s="2">
        <v>66.8</v>
      </c>
      <c r="K81" s="2">
        <v>104.9</v>
      </c>
    </row>
    <row r="82" spans="1:11" x14ac:dyDescent="0.2">
      <c r="A82" s="2" t="s">
        <v>376</v>
      </c>
      <c r="B82" s="2" t="s">
        <v>33</v>
      </c>
      <c r="C82" s="2">
        <v>52.7</v>
      </c>
      <c r="D82" s="2">
        <v>505.9</v>
      </c>
      <c r="E82" s="2">
        <v>2.4</v>
      </c>
      <c r="F82" s="2">
        <v>3.6</v>
      </c>
      <c r="G82" s="2">
        <v>17.899999999999999</v>
      </c>
      <c r="H82" s="2">
        <v>0.2</v>
      </c>
      <c r="I82" s="2">
        <v>0.4</v>
      </c>
      <c r="J82" s="2">
        <v>66.7</v>
      </c>
      <c r="K82" s="2">
        <v>119.4</v>
      </c>
    </row>
    <row r="83" spans="1:11" x14ac:dyDescent="0.2">
      <c r="A83" s="2" t="s">
        <v>696</v>
      </c>
      <c r="B83" s="2" t="s">
        <v>30</v>
      </c>
      <c r="C83" s="2">
        <v>38.4</v>
      </c>
      <c r="D83" s="2">
        <v>479.1</v>
      </c>
      <c r="E83" s="2">
        <v>3.1</v>
      </c>
      <c r="F83" s="2">
        <v>0.1</v>
      </c>
      <c r="G83" s="2">
        <v>0.5</v>
      </c>
      <c r="H83" s="2">
        <v>0</v>
      </c>
      <c r="I83" s="2">
        <v>0.1</v>
      </c>
      <c r="J83" s="2">
        <v>66.2</v>
      </c>
      <c r="K83" s="2">
        <v>104.6</v>
      </c>
    </row>
    <row r="84" spans="1:11" x14ac:dyDescent="0.2">
      <c r="A84" s="2" t="s">
        <v>435</v>
      </c>
      <c r="B84" s="2" t="s">
        <v>51</v>
      </c>
      <c r="C84" s="2">
        <v>36.1</v>
      </c>
      <c r="D84" s="2">
        <v>466.3</v>
      </c>
      <c r="E84" s="2">
        <v>2.5</v>
      </c>
      <c r="F84" s="2">
        <v>5</v>
      </c>
      <c r="G84" s="2">
        <v>34.700000000000003</v>
      </c>
      <c r="H84" s="2">
        <v>0.2</v>
      </c>
      <c r="I84" s="2">
        <v>0.5</v>
      </c>
      <c r="J84" s="2">
        <v>65.400000000000006</v>
      </c>
      <c r="K84" s="2">
        <v>101.5</v>
      </c>
    </row>
    <row r="85" spans="1:11" x14ac:dyDescent="0.2">
      <c r="A85" s="2" t="s">
        <v>411</v>
      </c>
      <c r="B85" s="2" t="s">
        <v>59</v>
      </c>
      <c r="C85" s="2">
        <v>42.1</v>
      </c>
      <c r="D85" s="2">
        <v>472.7</v>
      </c>
      <c r="E85" s="2">
        <v>2.6</v>
      </c>
      <c r="F85" s="2">
        <v>0.3</v>
      </c>
      <c r="G85" s="2">
        <v>11.2</v>
      </c>
      <c r="H85" s="2">
        <v>0.1</v>
      </c>
      <c r="I85" s="2">
        <v>0.2</v>
      </c>
      <c r="J85" s="2">
        <v>63.7</v>
      </c>
      <c r="K85" s="2">
        <v>105.8</v>
      </c>
    </row>
    <row r="86" spans="1:11" x14ac:dyDescent="0.2">
      <c r="A86" s="2" t="s">
        <v>697</v>
      </c>
      <c r="B86" s="2" t="s">
        <v>49</v>
      </c>
      <c r="C86" s="2">
        <v>41.6</v>
      </c>
      <c r="D86" s="2">
        <v>465.7</v>
      </c>
      <c r="E86" s="2">
        <v>2.2000000000000002</v>
      </c>
      <c r="F86" s="2">
        <v>0.4</v>
      </c>
      <c r="G86" s="2">
        <v>1.7</v>
      </c>
      <c r="H86" s="2">
        <v>0</v>
      </c>
      <c r="I86" s="2">
        <v>0.1</v>
      </c>
      <c r="J86" s="2">
        <v>59.7</v>
      </c>
      <c r="K86" s="2">
        <v>101.3</v>
      </c>
    </row>
    <row r="87" spans="1:11" x14ac:dyDescent="0.2">
      <c r="A87" s="2" t="s">
        <v>698</v>
      </c>
      <c r="B87" s="2" t="s">
        <v>74</v>
      </c>
      <c r="C87" s="2">
        <v>38.700000000000003</v>
      </c>
      <c r="D87" s="2">
        <v>438.9</v>
      </c>
      <c r="E87" s="2">
        <v>2.5</v>
      </c>
      <c r="F87" s="2">
        <v>0.1</v>
      </c>
      <c r="G87" s="2">
        <v>0.3</v>
      </c>
      <c r="H87" s="2">
        <v>0</v>
      </c>
      <c r="I87" s="2">
        <v>0.1</v>
      </c>
      <c r="J87" s="2">
        <v>59</v>
      </c>
      <c r="K87" s="2">
        <v>97.7</v>
      </c>
    </row>
    <row r="88" spans="1:11" x14ac:dyDescent="0.2">
      <c r="A88" s="2" t="s">
        <v>699</v>
      </c>
      <c r="B88" s="2" t="s">
        <v>33</v>
      </c>
      <c r="C88" s="2">
        <v>37.700000000000003</v>
      </c>
      <c r="D88" s="2">
        <v>450.8</v>
      </c>
      <c r="E88" s="2">
        <v>2.2000000000000002</v>
      </c>
      <c r="F88" s="2">
        <v>0.6</v>
      </c>
      <c r="G88" s="2">
        <v>6.5</v>
      </c>
      <c r="H88" s="2">
        <v>0</v>
      </c>
      <c r="I88" s="2">
        <v>0.1</v>
      </c>
      <c r="J88" s="2">
        <v>58.9</v>
      </c>
      <c r="K88" s="2">
        <v>96.6</v>
      </c>
    </row>
    <row r="89" spans="1:11" x14ac:dyDescent="0.2">
      <c r="A89" s="2" t="s">
        <v>322</v>
      </c>
      <c r="B89" s="2" t="s">
        <v>31</v>
      </c>
      <c r="C89" s="2">
        <v>31.3</v>
      </c>
      <c r="D89" s="2">
        <v>429.3</v>
      </c>
      <c r="E89" s="2">
        <v>2.6</v>
      </c>
      <c r="F89" s="2">
        <v>1</v>
      </c>
      <c r="G89" s="2">
        <v>6.8</v>
      </c>
      <c r="H89" s="2">
        <v>0</v>
      </c>
      <c r="I89" s="2">
        <v>0.4</v>
      </c>
      <c r="J89" s="2">
        <v>58.8</v>
      </c>
      <c r="K89" s="2">
        <v>90.1</v>
      </c>
    </row>
    <row r="90" spans="1:11" x14ac:dyDescent="0.2">
      <c r="A90" s="2" t="s">
        <v>352</v>
      </c>
      <c r="B90" s="2" t="s">
        <v>45</v>
      </c>
      <c r="C90" s="2">
        <v>31.5</v>
      </c>
      <c r="D90" s="2">
        <v>413.8</v>
      </c>
      <c r="E90" s="2">
        <v>1.8</v>
      </c>
      <c r="F90" s="2">
        <v>7.1</v>
      </c>
      <c r="G90" s="2">
        <v>38.1</v>
      </c>
      <c r="H90" s="2">
        <v>0.4</v>
      </c>
      <c r="I90" s="2">
        <v>0.2</v>
      </c>
      <c r="J90" s="2">
        <v>58.1</v>
      </c>
      <c r="K90" s="2">
        <v>89.6</v>
      </c>
    </row>
    <row r="91" spans="1:11" x14ac:dyDescent="0.2">
      <c r="A91" s="2" t="s">
        <v>447</v>
      </c>
      <c r="B91" s="2" t="s">
        <v>82</v>
      </c>
      <c r="C91" s="2">
        <v>38.299999999999997</v>
      </c>
      <c r="D91" s="2">
        <v>414.5</v>
      </c>
      <c r="E91" s="2">
        <v>2.2000000000000002</v>
      </c>
      <c r="F91" s="2">
        <v>3</v>
      </c>
      <c r="G91" s="2">
        <v>31.6</v>
      </c>
      <c r="H91" s="2">
        <v>0.1</v>
      </c>
      <c r="I91" s="2">
        <v>0.2</v>
      </c>
      <c r="J91" s="2">
        <v>57.6</v>
      </c>
      <c r="K91" s="2">
        <v>95.9</v>
      </c>
    </row>
    <row r="92" spans="1:11" x14ac:dyDescent="0.2">
      <c r="A92" s="2" t="s">
        <v>355</v>
      </c>
      <c r="B92" s="2" t="s">
        <v>82</v>
      </c>
      <c r="C92" s="2">
        <v>40</v>
      </c>
      <c r="D92" s="2">
        <v>439.5</v>
      </c>
      <c r="E92" s="2">
        <v>1.9</v>
      </c>
      <c r="F92" s="2">
        <v>2.5</v>
      </c>
      <c r="G92" s="2">
        <v>12.2</v>
      </c>
      <c r="H92" s="2">
        <v>0.1</v>
      </c>
      <c r="I92" s="2">
        <v>0.4</v>
      </c>
      <c r="J92" s="2">
        <v>56.1</v>
      </c>
      <c r="K92" s="2">
        <v>96.1</v>
      </c>
    </row>
    <row r="93" spans="1:11" x14ac:dyDescent="0.2">
      <c r="A93" s="2" t="s">
        <v>343</v>
      </c>
      <c r="B93" s="2" t="s">
        <v>30</v>
      </c>
      <c r="C93" s="2">
        <v>30.6</v>
      </c>
      <c r="D93" s="2">
        <v>395.3</v>
      </c>
      <c r="E93" s="2">
        <v>2.2000000000000002</v>
      </c>
      <c r="F93" s="2">
        <v>0.2</v>
      </c>
      <c r="G93" s="2">
        <v>0.4</v>
      </c>
      <c r="H93" s="2">
        <v>0</v>
      </c>
      <c r="I93" s="2">
        <v>0.1</v>
      </c>
      <c r="J93" s="2">
        <v>52.7</v>
      </c>
      <c r="K93" s="2">
        <v>83.3</v>
      </c>
    </row>
    <row r="94" spans="1:11" x14ac:dyDescent="0.2">
      <c r="A94" s="2" t="s">
        <v>391</v>
      </c>
      <c r="B94" s="2" t="s">
        <v>82</v>
      </c>
      <c r="C94" s="2">
        <v>30.1</v>
      </c>
      <c r="D94" s="2">
        <v>396.9</v>
      </c>
      <c r="E94" s="2">
        <v>1.9</v>
      </c>
      <c r="F94" s="2">
        <v>1</v>
      </c>
      <c r="G94" s="2">
        <v>7.5</v>
      </c>
      <c r="H94" s="2">
        <v>0</v>
      </c>
      <c r="I94" s="2">
        <v>0.4</v>
      </c>
      <c r="J94" s="2">
        <v>51.1</v>
      </c>
      <c r="K94" s="2">
        <v>81.2</v>
      </c>
    </row>
    <row r="95" spans="1:11" x14ac:dyDescent="0.2">
      <c r="A95" s="2" t="s">
        <v>368</v>
      </c>
      <c r="B95" s="2" t="s">
        <v>78</v>
      </c>
      <c r="C95" s="2">
        <v>28.4</v>
      </c>
      <c r="D95" s="2">
        <v>371</v>
      </c>
      <c r="E95" s="2">
        <v>2.2999999999999998</v>
      </c>
      <c r="F95" s="2">
        <v>0</v>
      </c>
      <c r="G95" s="2">
        <v>0.3</v>
      </c>
      <c r="H95" s="2">
        <v>0</v>
      </c>
      <c r="I95" s="2">
        <v>0.1</v>
      </c>
      <c r="J95" s="2">
        <v>50.4</v>
      </c>
      <c r="K95" s="2">
        <v>78.8</v>
      </c>
    </row>
    <row r="96" spans="1:11" x14ac:dyDescent="0.2">
      <c r="A96" s="2" t="s">
        <v>331</v>
      </c>
      <c r="B96" s="2" t="s">
        <v>33</v>
      </c>
      <c r="C96" s="2">
        <v>30.9</v>
      </c>
      <c r="D96" s="2">
        <v>402.5</v>
      </c>
      <c r="E96" s="2">
        <v>1.7</v>
      </c>
      <c r="F96" s="2">
        <v>0.9</v>
      </c>
      <c r="G96" s="2">
        <v>6</v>
      </c>
      <c r="H96" s="2">
        <v>0</v>
      </c>
      <c r="I96" s="2">
        <v>0.6</v>
      </c>
      <c r="J96" s="2">
        <v>49.7</v>
      </c>
      <c r="K96" s="2">
        <v>80.599999999999994</v>
      </c>
    </row>
    <row r="97" spans="1:11" x14ac:dyDescent="0.2">
      <c r="A97" s="2" t="s">
        <v>461</v>
      </c>
      <c r="B97" s="2" t="s">
        <v>57</v>
      </c>
      <c r="C97" s="2">
        <v>33.4</v>
      </c>
      <c r="D97" s="2">
        <v>335.1</v>
      </c>
      <c r="E97" s="2">
        <v>1.7</v>
      </c>
      <c r="F97" s="2">
        <v>7.2</v>
      </c>
      <c r="G97" s="2">
        <v>45.9</v>
      </c>
      <c r="H97" s="2">
        <v>0.2</v>
      </c>
      <c r="I97" s="2">
        <v>0.1</v>
      </c>
      <c r="J97" s="2">
        <v>49.3</v>
      </c>
      <c r="K97" s="2">
        <v>82.7</v>
      </c>
    </row>
    <row r="98" spans="1:11" x14ac:dyDescent="0.2">
      <c r="A98" s="2" t="s">
        <v>349</v>
      </c>
      <c r="B98" s="2" t="s">
        <v>67</v>
      </c>
      <c r="C98" s="2">
        <v>34.200000000000003</v>
      </c>
      <c r="D98" s="2">
        <v>397.1</v>
      </c>
      <c r="E98" s="2">
        <v>1.4</v>
      </c>
      <c r="F98" s="2">
        <v>0.4</v>
      </c>
      <c r="G98" s="2">
        <v>5.7</v>
      </c>
      <c r="H98" s="2">
        <v>0</v>
      </c>
      <c r="I98" s="2">
        <v>0.2</v>
      </c>
      <c r="J98" s="2">
        <v>48.9</v>
      </c>
      <c r="K98" s="2">
        <v>83.1</v>
      </c>
    </row>
    <row r="99" spans="1:11" x14ac:dyDescent="0.2">
      <c r="A99" s="2" t="s">
        <v>384</v>
      </c>
      <c r="B99" s="2" t="s">
        <v>67</v>
      </c>
      <c r="C99" s="2">
        <v>36.4</v>
      </c>
      <c r="D99" s="2">
        <v>348.9</v>
      </c>
      <c r="E99" s="2">
        <v>1.4</v>
      </c>
      <c r="F99" s="2">
        <v>5.7</v>
      </c>
      <c r="G99" s="2">
        <v>41.2</v>
      </c>
      <c r="H99" s="2">
        <v>0.1</v>
      </c>
      <c r="I99" s="2">
        <v>0.5</v>
      </c>
      <c r="J99" s="2">
        <v>46.7</v>
      </c>
      <c r="K99" s="2">
        <v>83.1</v>
      </c>
    </row>
    <row r="100" spans="1:11" x14ac:dyDescent="0.2">
      <c r="A100" s="2" t="s">
        <v>438</v>
      </c>
      <c r="B100" s="2" t="s">
        <v>61</v>
      </c>
      <c r="C100" s="2">
        <v>25.1</v>
      </c>
      <c r="D100" s="2">
        <v>369.5</v>
      </c>
      <c r="E100" s="2">
        <v>1.5</v>
      </c>
      <c r="F100" s="2">
        <v>0</v>
      </c>
      <c r="G100" s="2">
        <v>0.1</v>
      </c>
      <c r="H100" s="2">
        <v>0</v>
      </c>
      <c r="I100" s="2">
        <v>0.1</v>
      </c>
      <c r="J100" s="2">
        <v>45.7</v>
      </c>
      <c r="K100" s="2">
        <v>70.8</v>
      </c>
    </row>
    <row r="101" spans="1:11" x14ac:dyDescent="0.2">
      <c r="A101" s="2" t="s">
        <v>444</v>
      </c>
      <c r="B101" s="2" t="s">
        <v>72</v>
      </c>
      <c r="C101" s="2">
        <v>30.7</v>
      </c>
      <c r="D101" s="2">
        <v>335.1</v>
      </c>
      <c r="E101" s="2">
        <v>2</v>
      </c>
      <c r="F101" s="2">
        <v>0.1</v>
      </c>
      <c r="G101" s="2">
        <v>0.6</v>
      </c>
      <c r="H101" s="2">
        <v>0</v>
      </c>
      <c r="I101" s="2">
        <v>0.2</v>
      </c>
      <c r="J101" s="2">
        <v>44.9</v>
      </c>
      <c r="K101" s="2">
        <v>75.599999999999994</v>
      </c>
    </row>
    <row r="102" spans="1:11" x14ac:dyDescent="0.2">
      <c r="A102" s="2" t="s">
        <v>450</v>
      </c>
      <c r="B102" s="2" t="s">
        <v>82</v>
      </c>
      <c r="C102" s="2">
        <v>30.5</v>
      </c>
      <c r="D102" s="2">
        <v>326.2</v>
      </c>
      <c r="E102" s="2">
        <v>1.6</v>
      </c>
      <c r="F102" s="2">
        <v>2.2999999999999998</v>
      </c>
      <c r="G102" s="2">
        <v>13.9</v>
      </c>
      <c r="H102" s="2">
        <v>0.1</v>
      </c>
      <c r="I102" s="2">
        <v>0.1</v>
      </c>
      <c r="J102" s="2">
        <v>44.3</v>
      </c>
      <c r="K102" s="2">
        <v>74.8</v>
      </c>
    </row>
    <row r="103" spans="1:11" x14ac:dyDescent="0.2">
      <c r="A103" s="2" t="s">
        <v>367</v>
      </c>
      <c r="B103" s="2" t="s">
        <v>35</v>
      </c>
      <c r="C103" s="2">
        <v>29.7</v>
      </c>
      <c r="D103" s="2">
        <v>339.4</v>
      </c>
      <c r="E103" s="2">
        <v>1.5</v>
      </c>
      <c r="F103" s="2">
        <v>0.3</v>
      </c>
      <c r="G103" s="2">
        <v>4.9000000000000004</v>
      </c>
      <c r="H103" s="2">
        <v>0.1</v>
      </c>
      <c r="I103" s="2">
        <v>0.1</v>
      </c>
      <c r="J103" s="2">
        <v>43.3</v>
      </c>
      <c r="K103" s="2">
        <v>73</v>
      </c>
    </row>
    <row r="104" spans="1:11" x14ac:dyDescent="0.2">
      <c r="A104" s="2" t="s">
        <v>342</v>
      </c>
      <c r="B104" s="2" t="s">
        <v>57</v>
      </c>
      <c r="C104" s="2">
        <v>26</v>
      </c>
      <c r="D104" s="2">
        <v>339.2</v>
      </c>
      <c r="E104" s="2">
        <v>1.4</v>
      </c>
      <c r="F104" s="2">
        <v>0.6</v>
      </c>
      <c r="G104" s="2">
        <v>5.9</v>
      </c>
      <c r="H104" s="2">
        <v>0</v>
      </c>
      <c r="I104" s="2">
        <v>0.2</v>
      </c>
      <c r="J104" s="2">
        <v>42.9</v>
      </c>
      <c r="K104" s="2">
        <v>68.900000000000006</v>
      </c>
    </row>
    <row r="105" spans="1:11" x14ac:dyDescent="0.2">
      <c r="A105" s="2" t="s">
        <v>351</v>
      </c>
      <c r="B105" s="2" t="s">
        <v>17</v>
      </c>
      <c r="C105" s="2">
        <v>24.1</v>
      </c>
      <c r="D105" s="2">
        <v>329.1</v>
      </c>
      <c r="E105" s="2">
        <v>1.5</v>
      </c>
      <c r="F105" s="2">
        <v>0.7</v>
      </c>
      <c r="G105" s="2">
        <v>4.8</v>
      </c>
      <c r="H105" s="2">
        <v>0</v>
      </c>
      <c r="I105" s="2">
        <v>0.2</v>
      </c>
      <c r="J105" s="2">
        <v>42.2</v>
      </c>
      <c r="K105" s="2">
        <v>66.3</v>
      </c>
    </row>
    <row r="106" spans="1:11" x14ac:dyDescent="0.2">
      <c r="A106" s="2" t="s">
        <v>446</v>
      </c>
      <c r="B106" s="2" t="s">
        <v>61</v>
      </c>
      <c r="C106" s="2">
        <v>21.8</v>
      </c>
      <c r="D106" s="2">
        <v>229.2</v>
      </c>
      <c r="E106" s="2">
        <v>0.8</v>
      </c>
      <c r="F106" s="2">
        <v>15.7</v>
      </c>
      <c r="G106" s="2">
        <v>80.8</v>
      </c>
      <c r="H106" s="2">
        <v>0.7</v>
      </c>
      <c r="I106" s="2">
        <v>0.2</v>
      </c>
      <c r="J106" s="2">
        <v>39.700000000000003</v>
      </c>
      <c r="K106" s="2">
        <v>61.5</v>
      </c>
    </row>
    <row r="107" spans="1:11" x14ac:dyDescent="0.2">
      <c r="A107" s="2" t="s">
        <v>490</v>
      </c>
      <c r="B107" s="2" t="s">
        <v>70</v>
      </c>
      <c r="C107" s="2">
        <v>34.799999999999997</v>
      </c>
      <c r="D107" s="2">
        <v>282.2</v>
      </c>
      <c r="E107" s="2">
        <v>1.7</v>
      </c>
      <c r="F107" s="2">
        <v>0</v>
      </c>
      <c r="G107" s="2">
        <v>0.5</v>
      </c>
      <c r="H107" s="2">
        <v>0</v>
      </c>
      <c r="I107" s="2">
        <v>0</v>
      </c>
      <c r="J107" s="2">
        <v>38.700000000000003</v>
      </c>
      <c r="K107" s="2">
        <v>73.5</v>
      </c>
    </row>
    <row r="108" spans="1:11" x14ac:dyDescent="0.2">
      <c r="A108" s="2" t="s">
        <v>440</v>
      </c>
      <c r="B108" s="2" t="s">
        <v>45</v>
      </c>
      <c r="C108" s="2">
        <v>26.9</v>
      </c>
      <c r="D108" s="2">
        <v>286.2</v>
      </c>
      <c r="E108" s="2">
        <v>1.1000000000000001</v>
      </c>
      <c r="F108" s="2">
        <v>0.4</v>
      </c>
      <c r="G108" s="2">
        <v>6.7</v>
      </c>
      <c r="H108" s="2">
        <v>0.3</v>
      </c>
      <c r="I108" s="2">
        <v>0.1</v>
      </c>
      <c r="J108" s="2">
        <v>37.5</v>
      </c>
      <c r="K108" s="2">
        <v>64.400000000000006</v>
      </c>
    </row>
    <row r="109" spans="1:11" x14ac:dyDescent="0.2">
      <c r="A109" s="2" t="s">
        <v>401</v>
      </c>
      <c r="B109" s="2" t="s">
        <v>37</v>
      </c>
      <c r="C109" s="2">
        <v>24.7</v>
      </c>
      <c r="D109" s="2">
        <v>263</v>
      </c>
      <c r="E109" s="2">
        <v>1.4</v>
      </c>
      <c r="F109" s="2">
        <v>1.2</v>
      </c>
      <c r="G109" s="2">
        <v>15.9</v>
      </c>
      <c r="H109" s="2">
        <v>0.2</v>
      </c>
      <c r="I109" s="2">
        <v>0.3</v>
      </c>
      <c r="J109" s="2">
        <v>37.1</v>
      </c>
      <c r="K109" s="2">
        <v>61.8</v>
      </c>
    </row>
    <row r="110" spans="1:11" x14ac:dyDescent="0.2">
      <c r="A110" s="2" t="s">
        <v>379</v>
      </c>
      <c r="B110" s="2" t="s">
        <v>37</v>
      </c>
      <c r="C110" s="2">
        <v>27.1</v>
      </c>
      <c r="D110" s="2">
        <v>278</v>
      </c>
      <c r="E110" s="2">
        <v>1.5</v>
      </c>
      <c r="F110" s="2">
        <v>0.2</v>
      </c>
      <c r="G110" s="2">
        <v>0.6</v>
      </c>
      <c r="H110" s="2">
        <v>0</v>
      </c>
      <c r="I110" s="2">
        <v>0.1</v>
      </c>
      <c r="J110" s="2">
        <v>36.9</v>
      </c>
      <c r="K110" s="2">
        <v>64</v>
      </c>
    </row>
    <row r="111" spans="1:11" x14ac:dyDescent="0.2">
      <c r="A111" s="2" t="s">
        <v>410</v>
      </c>
      <c r="B111" s="2" t="s">
        <v>17</v>
      </c>
      <c r="C111" s="2">
        <v>24.1</v>
      </c>
      <c r="D111" s="2">
        <v>278.2</v>
      </c>
      <c r="E111" s="2">
        <v>1.3</v>
      </c>
      <c r="F111" s="2">
        <v>2.4</v>
      </c>
      <c r="G111" s="2">
        <v>16.7</v>
      </c>
      <c r="H111" s="2">
        <v>0.1</v>
      </c>
      <c r="I111" s="2">
        <v>0.3</v>
      </c>
      <c r="J111" s="2">
        <v>36.9</v>
      </c>
      <c r="K111" s="2">
        <v>61</v>
      </c>
    </row>
    <row r="112" spans="1:11" x14ac:dyDescent="0.2">
      <c r="A112" s="2" t="s">
        <v>441</v>
      </c>
      <c r="B112" s="2" t="s">
        <v>76</v>
      </c>
      <c r="C112" s="2">
        <v>18.100000000000001</v>
      </c>
      <c r="D112" s="2">
        <v>235.9</v>
      </c>
      <c r="E112" s="2">
        <v>1.2</v>
      </c>
      <c r="F112" s="2">
        <v>2.2999999999999998</v>
      </c>
      <c r="G112" s="2">
        <v>8.9</v>
      </c>
      <c r="H112" s="2">
        <v>0.8</v>
      </c>
      <c r="I112" s="2">
        <v>0</v>
      </c>
      <c r="J112" s="2">
        <v>36.200000000000003</v>
      </c>
      <c r="K112" s="2">
        <v>54.3</v>
      </c>
    </row>
    <row r="113" spans="1:11" x14ac:dyDescent="0.2">
      <c r="A113" s="2" t="s">
        <v>363</v>
      </c>
      <c r="B113" s="2" t="s">
        <v>30</v>
      </c>
      <c r="C113" s="2">
        <v>20.7</v>
      </c>
      <c r="D113" s="2">
        <v>237.9</v>
      </c>
      <c r="E113" s="2">
        <v>1.3</v>
      </c>
      <c r="F113" s="2">
        <v>2.2999999999999998</v>
      </c>
      <c r="G113" s="2">
        <v>23.2</v>
      </c>
      <c r="H113" s="2">
        <v>0.2</v>
      </c>
      <c r="I113" s="2">
        <v>0.2</v>
      </c>
      <c r="J113" s="2">
        <v>34.700000000000003</v>
      </c>
      <c r="K113" s="2">
        <v>55.4</v>
      </c>
    </row>
    <row r="114" spans="1:11" x14ac:dyDescent="0.2">
      <c r="A114" s="2" t="s">
        <v>700</v>
      </c>
      <c r="B114" s="2" t="s">
        <v>31</v>
      </c>
      <c r="C114" s="2">
        <v>20.8</v>
      </c>
      <c r="D114" s="2">
        <v>266.8</v>
      </c>
      <c r="E114" s="2">
        <v>1.6</v>
      </c>
      <c r="F114" s="2">
        <v>0.4</v>
      </c>
      <c r="G114" s="2">
        <v>1.3</v>
      </c>
      <c r="H114" s="2">
        <v>0</v>
      </c>
      <c r="I114" s="2">
        <v>1.1000000000000001</v>
      </c>
      <c r="J114" s="2">
        <v>34.1</v>
      </c>
      <c r="K114" s="2">
        <v>54.9</v>
      </c>
    </row>
    <row r="115" spans="1:11" x14ac:dyDescent="0.2">
      <c r="A115" s="2" t="s">
        <v>398</v>
      </c>
      <c r="B115" s="2" t="s">
        <v>28</v>
      </c>
      <c r="C115" s="2">
        <v>21.7</v>
      </c>
      <c r="D115" s="2">
        <v>261.39999999999998</v>
      </c>
      <c r="E115" s="2">
        <v>1.3</v>
      </c>
      <c r="F115" s="2">
        <v>0</v>
      </c>
      <c r="G115" s="2">
        <v>0.2</v>
      </c>
      <c r="H115" s="2">
        <v>0</v>
      </c>
      <c r="I115" s="2">
        <v>0.1</v>
      </c>
      <c r="J115" s="2">
        <v>33.700000000000003</v>
      </c>
      <c r="K115" s="2">
        <v>55.4</v>
      </c>
    </row>
    <row r="116" spans="1:11" x14ac:dyDescent="0.2">
      <c r="A116" s="2" t="s">
        <v>358</v>
      </c>
      <c r="B116" s="2" t="s">
        <v>33</v>
      </c>
      <c r="C116" s="2">
        <v>23.8</v>
      </c>
      <c r="D116" s="2">
        <v>271.89999999999998</v>
      </c>
      <c r="E116" s="2">
        <v>1.1000000000000001</v>
      </c>
      <c r="F116" s="2">
        <v>0.1</v>
      </c>
      <c r="G116" s="2">
        <v>0.4</v>
      </c>
      <c r="H116" s="2">
        <v>0</v>
      </c>
      <c r="I116" s="2">
        <v>0.2</v>
      </c>
      <c r="J116" s="2">
        <v>33.4</v>
      </c>
      <c r="K116" s="2">
        <v>57.2</v>
      </c>
    </row>
    <row r="117" spans="1:11" x14ac:dyDescent="0.2">
      <c r="A117" s="2" t="s">
        <v>424</v>
      </c>
      <c r="B117" s="2" t="s">
        <v>20</v>
      </c>
      <c r="C117" s="2">
        <v>19.5</v>
      </c>
      <c r="D117" s="2">
        <v>263.8</v>
      </c>
      <c r="E117" s="2">
        <v>1.2</v>
      </c>
      <c r="F117" s="2">
        <v>0.4</v>
      </c>
      <c r="G117" s="2">
        <v>0.8</v>
      </c>
      <c r="H117" s="2">
        <v>0</v>
      </c>
      <c r="I117" s="2">
        <v>0.2</v>
      </c>
      <c r="J117" s="2">
        <v>33.1</v>
      </c>
      <c r="K117" s="2">
        <v>52.6</v>
      </c>
    </row>
    <row r="118" spans="1:11" x14ac:dyDescent="0.2">
      <c r="A118" s="2" t="s">
        <v>416</v>
      </c>
      <c r="B118" s="2" t="s">
        <v>41</v>
      </c>
      <c r="C118" s="2">
        <v>13.1</v>
      </c>
      <c r="D118" s="2">
        <v>214.1</v>
      </c>
      <c r="E118" s="2">
        <v>1.6</v>
      </c>
      <c r="F118" s="2">
        <v>2</v>
      </c>
      <c r="G118" s="2">
        <v>14.4</v>
      </c>
      <c r="H118" s="2">
        <v>0</v>
      </c>
      <c r="I118" s="2">
        <v>0</v>
      </c>
      <c r="J118" s="2">
        <v>32.9</v>
      </c>
      <c r="K118" s="2">
        <v>46</v>
      </c>
    </row>
    <row r="119" spans="1:11" x14ac:dyDescent="0.2">
      <c r="A119" s="2" t="s">
        <v>407</v>
      </c>
      <c r="B119" s="2" t="s">
        <v>39</v>
      </c>
      <c r="C119" s="2">
        <v>20.6</v>
      </c>
      <c r="D119" s="2">
        <v>187.4</v>
      </c>
      <c r="E119" s="2">
        <v>1.1000000000000001</v>
      </c>
      <c r="F119" s="2">
        <v>5.9</v>
      </c>
      <c r="G119" s="2">
        <v>52.6</v>
      </c>
      <c r="H119" s="2">
        <v>0.3</v>
      </c>
      <c r="I119" s="2">
        <v>0.2</v>
      </c>
      <c r="J119" s="2">
        <v>31.8</v>
      </c>
      <c r="K119" s="2">
        <v>52.4</v>
      </c>
    </row>
    <row r="120" spans="1:11" x14ac:dyDescent="0.2">
      <c r="A120" s="2" t="s">
        <v>302</v>
      </c>
      <c r="B120" s="2" t="s">
        <v>45</v>
      </c>
      <c r="C120" s="2">
        <v>19.600000000000001</v>
      </c>
      <c r="D120" s="2">
        <v>261.2</v>
      </c>
      <c r="E120" s="2">
        <v>0.9</v>
      </c>
      <c r="F120" s="2">
        <v>0.4</v>
      </c>
      <c r="G120" s="2">
        <v>2.9</v>
      </c>
      <c r="H120" s="2">
        <v>0</v>
      </c>
      <c r="I120" s="2">
        <v>0.1</v>
      </c>
      <c r="J120" s="2">
        <v>31.7</v>
      </c>
      <c r="K120" s="2">
        <v>51.3</v>
      </c>
    </row>
    <row r="121" spans="1:11" x14ac:dyDescent="0.2">
      <c r="A121" s="2" t="s">
        <v>406</v>
      </c>
      <c r="B121" s="2" t="s">
        <v>20</v>
      </c>
      <c r="C121" s="2">
        <v>20.100000000000001</v>
      </c>
      <c r="D121" s="2">
        <v>246.2</v>
      </c>
      <c r="E121" s="2">
        <v>1.2</v>
      </c>
      <c r="F121" s="2">
        <v>0.6</v>
      </c>
      <c r="G121" s="2">
        <v>2.1</v>
      </c>
      <c r="H121" s="2">
        <v>0</v>
      </c>
      <c r="I121" s="2">
        <v>0.3</v>
      </c>
      <c r="J121" s="2">
        <v>31.6</v>
      </c>
      <c r="K121" s="2">
        <v>51.7</v>
      </c>
    </row>
    <row r="122" spans="1:11" x14ac:dyDescent="0.2">
      <c r="A122" s="2" t="s">
        <v>434</v>
      </c>
      <c r="B122" s="2" t="s">
        <v>17</v>
      </c>
      <c r="C122" s="2">
        <v>17.3</v>
      </c>
      <c r="D122" s="2">
        <v>231.8</v>
      </c>
      <c r="E122" s="2">
        <v>1.2</v>
      </c>
      <c r="F122" s="2">
        <v>0</v>
      </c>
      <c r="G122" s="2">
        <v>0.6</v>
      </c>
      <c r="H122" s="2">
        <v>0</v>
      </c>
      <c r="I122" s="2">
        <v>0.1</v>
      </c>
      <c r="J122" s="2">
        <v>30.2</v>
      </c>
      <c r="K122" s="2">
        <v>47.5</v>
      </c>
    </row>
    <row r="123" spans="1:11" x14ac:dyDescent="0.2">
      <c r="A123" s="2" t="s">
        <v>472</v>
      </c>
      <c r="B123" s="2" t="s">
        <v>76</v>
      </c>
      <c r="C123" s="2">
        <v>17.899999999999999</v>
      </c>
      <c r="D123" s="2">
        <v>242.1</v>
      </c>
      <c r="E123" s="2">
        <v>0.8</v>
      </c>
      <c r="F123" s="2">
        <v>0.6</v>
      </c>
      <c r="G123" s="2">
        <v>4.9000000000000004</v>
      </c>
      <c r="H123" s="2">
        <v>0</v>
      </c>
      <c r="I123" s="2">
        <v>0.1</v>
      </c>
      <c r="J123" s="2">
        <v>29.8</v>
      </c>
      <c r="K123" s="2">
        <v>47.7</v>
      </c>
    </row>
    <row r="124" spans="1:11" x14ac:dyDescent="0.2">
      <c r="A124" s="2" t="s">
        <v>448</v>
      </c>
      <c r="B124" s="2" t="s">
        <v>80</v>
      </c>
      <c r="C124" s="2">
        <v>14.9</v>
      </c>
      <c r="D124" s="2">
        <v>206.3</v>
      </c>
      <c r="E124" s="2">
        <v>1.3</v>
      </c>
      <c r="F124" s="2">
        <v>1.5</v>
      </c>
      <c r="G124" s="2">
        <v>7.9</v>
      </c>
      <c r="H124" s="2">
        <v>0</v>
      </c>
      <c r="I124" s="2">
        <v>0</v>
      </c>
      <c r="J124" s="2">
        <v>29.5</v>
      </c>
      <c r="K124" s="2">
        <v>44.4</v>
      </c>
    </row>
    <row r="125" spans="1:11" x14ac:dyDescent="0.2">
      <c r="A125" s="2" t="s">
        <v>476</v>
      </c>
      <c r="B125" s="2" t="s">
        <v>67</v>
      </c>
      <c r="C125" s="2">
        <v>20.9</v>
      </c>
      <c r="D125" s="2">
        <v>215.5</v>
      </c>
      <c r="E125" s="2">
        <v>1.1000000000000001</v>
      </c>
      <c r="F125" s="2">
        <v>0.1</v>
      </c>
      <c r="G125" s="2">
        <v>1.1000000000000001</v>
      </c>
      <c r="H125" s="2">
        <v>0</v>
      </c>
      <c r="I125" s="2">
        <v>0.1</v>
      </c>
      <c r="J125" s="2">
        <v>27.9</v>
      </c>
      <c r="K125" s="2">
        <v>48.8</v>
      </c>
    </row>
    <row r="126" spans="1:11" x14ac:dyDescent="0.2">
      <c r="A126" s="2" t="s">
        <v>429</v>
      </c>
      <c r="B126" s="2" t="s">
        <v>35</v>
      </c>
      <c r="C126" s="2">
        <v>19.399999999999999</v>
      </c>
      <c r="D126" s="2">
        <v>210.6</v>
      </c>
      <c r="E126" s="2">
        <v>0.9</v>
      </c>
      <c r="F126" s="2">
        <v>0.2</v>
      </c>
      <c r="G126" s="2">
        <v>9.5</v>
      </c>
      <c r="H126" s="2">
        <v>0.1</v>
      </c>
      <c r="I126" s="2">
        <v>0.1</v>
      </c>
      <c r="J126" s="2">
        <v>27.7</v>
      </c>
      <c r="K126" s="2">
        <v>47.1</v>
      </c>
    </row>
    <row r="127" spans="1:11" x14ac:dyDescent="0.2">
      <c r="A127" s="2" t="s">
        <v>418</v>
      </c>
      <c r="B127" s="2" t="s">
        <v>80</v>
      </c>
      <c r="C127" s="2">
        <v>14.4</v>
      </c>
      <c r="D127" s="2">
        <v>216.1</v>
      </c>
      <c r="E127" s="2">
        <v>0.8</v>
      </c>
      <c r="F127" s="2">
        <v>0.4</v>
      </c>
      <c r="G127" s="2">
        <v>5.5</v>
      </c>
      <c r="H127" s="2">
        <v>0</v>
      </c>
      <c r="I127" s="2">
        <v>0.1</v>
      </c>
      <c r="J127" s="2">
        <v>27.1</v>
      </c>
      <c r="K127" s="2">
        <v>41.5</v>
      </c>
    </row>
    <row r="128" spans="1:11" x14ac:dyDescent="0.2">
      <c r="A128" s="2" t="s">
        <v>437</v>
      </c>
      <c r="B128" s="2" t="s">
        <v>65</v>
      </c>
      <c r="C128" s="2">
        <v>15.8</v>
      </c>
      <c r="D128" s="2">
        <v>200.6</v>
      </c>
      <c r="E128" s="2">
        <v>1</v>
      </c>
      <c r="F128" s="2">
        <v>0.7</v>
      </c>
      <c r="G128" s="2">
        <v>4.5999999999999996</v>
      </c>
      <c r="H128" s="2">
        <v>0</v>
      </c>
      <c r="I128" s="2">
        <v>0.5</v>
      </c>
      <c r="J128" s="2">
        <v>25.7</v>
      </c>
      <c r="K128" s="2">
        <v>41.5</v>
      </c>
    </row>
    <row r="129" spans="1:11" x14ac:dyDescent="0.2">
      <c r="A129" s="2" t="s">
        <v>365</v>
      </c>
      <c r="B129" s="2" t="s">
        <v>45</v>
      </c>
      <c r="C129" s="2">
        <v>19.399999999999999</v>
      </c>
      <c r="D129" s="2">
        <v>202.5</v>
      </c>
      <c r="E129" s="2">
        <v>0.9</v>
      </c>
      <c r="F129" s="2">
        <v>0</v>
      </c>
      <c r="G129" s="2">
        <v>0.2</v>
      </c>
      <c r="H129" s="2">
        <v>0</v>
      </c>
      <c r="I129" s="2">
        <v>0.1</v>
      </c>
      <c r="J129" s="2">
        <v>25.6</v>
      </c>
      <c r="K129" s="2">
        <v>45</v>
      </c>
    </row>
    <row r="130" spans="1:11" x14ac:dyDescent="0.2">
      <c r="A130" s="2" t="s">
        <v>431</v>
      </c>
      <c r="B130" s="2" t="s">
        <v>78</v>
      </c>
      <c r="C130" s="2">
        <v>15.3</v>
      </c>
      <c r="D130" s="2">
        <v>208.6</v>
      </c>
      <c r="E130" s="2">
        <v>0.6</v>
      </c>
      <c r="F130" s="2">
        <v>0.9</v>
      </c>
      <c r="G130" s="2">
        <v>4.2</v>
      </c>
      <c r="H130" s="2">
        <v>0</v>
      </c>
      <c r="I130" s="2">
        <v>0.1</v>
      </c>
      <c r="J130" s="2">
        <v>25.1</v>
      </c>
      <c r="K130" s="2">
        <v>40.4</v>
      </c>
    </row>
    <row r="131" spans="1:11" x14ac:dyDescent="0.2">
      <c r="A131" s="2" t="s">
        <v>389</v>
      </c>
      <c r="B131" s="2" t="s">
        <v>65</v>
      </c>
      <c r="C131" s="2">
        <v>16.7</v>
      </c>
      <c r="D131" s="2">
        <v>185.8</v>
      </c>
      <c r="E131" s="2">
        <v>1.1000000000000001</v>
      </c>
      <c r="F131" s="2">
        <v>0.1</v>
      </c>
      <c r="G131" s="2">
        <v>1.3</v>
      </c>
      <c r="H131" s="2">
        <v>0</v>
      </c>
      <c r="I131" s="2">
        <v>0.1</v>
      </c>
      <c r="J131" s="2">
        <v>25</v>
      </c>
      <c r="K131" s="2">
        <v>41.7</v>
      </c>
    </row>
    <row r="132" spans="1:11" x14ac:dyDescent="0.2">
      <c r="A132" s="2" t="s">
        <v>380</v>
      </c>
      <c r="B132" s="2" t="s">
        <v>78</v>
      </c>
      <c r="C132" s="2">
        <v>17.5</v>
      </c>
      <c r="D132" s="2">
        <v>195.5</v>
      </c>
      <c r="E132" s="2">
        <v>0.9</v>
      </c>
      <c r="F132" s="2">
        <v>0.2</v>
      </c>
      <c r="G132" s="2">
        <v>2.4</v>
      </c>
      <c r="H132" s="2">
        <v>0</v>
      </c>
      <c r="I132" s="2">
        <v>0</v>
      </c>
      <c r="J132" s="2">
        <v>24.9</v>
      </c>
      <c r="K132" s="2">
        <v>42.4</v>
      </c>
    </row>
    <row r="133" spans="1:11" x14ac:dyDescent="0.2">
      <c r="A133" s="2" t="s">
        <v>417</v>
      </c>
      <c r="B133" s="2" t="s">
        <v>59</v>
      </c>
      <c r="C133" s="2">
        <v>15.6</v>
      </c>
      <c r="D133" s="2">
        <v>182.6</v>
      </c>
      <c r="E133" s="2">
        <v>1</v>
      </c>
      <c r="F133" s="2">
        <v>0</v>
      </c>
      <c r="G133" s="2">
        <v>3</v>
      </c>
      <c r="H133" s="2">
        <v>0</v>
      </c>
      <c r="I133" s="2">
        <v>0.1</v>
      </c>
      <c r="J133" s="2">
        <v>24.5</v>
      </c>
      <c r="K133" s="2">
        <v>40.1</v>
      </c>
    </row>
    <row r="134" spans="1:11" x14ac:dyDescent="0.2">
      <c r="A134" s="2" t="s">
        <v>436</v>
      </c>
      <c r="B134" s="2" t="s">
        <v>33</v>
      </c>
      <c r="C134" s="2">
        <v>0</v>
      </c>
      <c r="D134" s="2">
        <v>238.3</v>
      </c>
      <c r="E134" s="2">
        <v>0</v>
      </c>
      <c r="F134" s="2">
        <v>1</v>
      </c>
      <c r="G134" s="2">
        <v>5.9</v>
      </c>
      <c r="H134" s="2">
        <v>0</v>
      </c>
      <c r="I134" s="2">
        <v>0.2</v>
      </c>
      <c r="J134" s="2">
        <v>24</v>
      </c>
      <c r="K134" s="2">
        <v>24</v>
      </c>
    </row>
    <row r="135" spans="1:11" x14ac:dyDescent="0.2">
      <c r="A135" s="2" t="s">
        <v>701</v>
      </c>
      <c r="B135" s="2" t="s">
        <v>74</v>
      </c>
      <c r="C135" s="2">
        <v>14.8</v>
      </c>
      <c r="D135" s="2">
        <v>194.1</v>
      </c>
      <c r="E135" s="2">
        <v>0.7</v>
      </c>
      <c r="F135" s="2">
        <v>0.3</v>
      </c>
      <c r="G135" s="2">
        <v>3.4</v>
      </c>
      <c r="H135" s="2">
        <v>0</v>
      </c>
      <c r="I135" s="2">
        <v>0.1</v>
      </c>
      <c r="J135" s="2">
        <v>23.9</v>
      </c>
      <c r="K135" s="2">
        <v>38.700000000000003</v>
      </c>
    </row>
    <row r="136" spans="1:11" x14ac:dyDescent="0.2">
      <c r="A136" s="2" t="s">
        <v>702</v>
      </c>
      <c r="B136" s="2" t="s">
        <v>53</v>
      </c>
      <c r="C136" s="2">
        <v>14.6</v>
      </c>
      <c r="D136" s="2">
        <v>168</v>
      </c>
      <c r="E136" s="2">
        <v>1.1000000000000001</v>
      </c>
      <c r="F136" s="2">
        <v>0</v>
      </c>
      <c r="G136" s="2">
        <v>1.7</v>
      </c>
      <c r="H136" s="2">
        <v>0</v>
      </c>
      <c r="I136" s="2">
        <v>0</v>
      </c>
      <c r="J136" s="2">
        <v>23.3</v>
      </c>
      <c r="K136" s="2">
        <v>37.9</v>
      </c>
    </row>
    <row r="137" spans="1:11" x14ac:dyDescent="0.2">
      <c r="A137" s="2" t="s">
        <v>460</v>
      </c>
      <c r="B137" s="2" t="s">
        <v>35</v>
      </c>
      <c r="C137" s="2">
        <v>18.2</v>
      </c>
      <c r="D137" s="2">
        <v>173.3</v>
      </c>
      <c r="E137" s="2">
        <v>0.9</v>
      </c>
      <c r="F137" s="2">
        <v>0.2</v>
      </c>
      <c r="G137" s="2">
        <v>4.9000000000000004</v>
      </c>
      <c r="H137" s="2">
        <v>0</v>
      </c>
      <c r="I137" s="2">
        <v>0.1</v>
      </c>
      <c r="J137" s="2">
        <v>23.1</v>
      </c>
      <c r="K137" s="2">
        <v>41.3</v>
      </c>
    </row>
    <row r="138" spans="1:11" x14ac:dyDescent="0.2">
      <c r="A138" s="2" t="s">
        <v>366</v>
      </c>
      <c r="B138" s="2" t="s">
        <v>76</v>
      </c>
      <c r="C138" s="2">
        <v>16.600000000000001</v>
      </c>
      <c r="D138" s="2">
        <v>189.6</v>
      </c>
      <c r="E138" s="2">
        <v>0.7</v>
      </c>
      <c r="F138" s="2">
        <v>0.4</v>
      </c>
      <c r="G138" s="2">
        <v>1.5</v>
      </c>
      <c r="H138" s="2">
        <v>0</v>
      </c>
      <c r="I138" s="2">
        <v>0.1</v>
      </c>
      <c r="J138" s="2">
        <v>22.8</v>
      </c>
      <c r="K138" s="2">
        <v>39.4</v>
      </c>
    </row>
    <row r="139" spans="1:11" x14ac:dyDescent="0.2">
      <c r="A139" s="2" t="s">
        <v>347</v>
      </c>
      <c r="B139" s="2" t="s">
        <v>26</v>
      </c>
      <c r="C139" s="2">
        <v>17.3</v>
      </c>
      <c r="D139" s="2">
        <v>174.8</v>
      </c>
      <c r="E139" s="2">
        <v>0.8</v>
      </c>
      <c r="F139" s="2">
        <v>0.3</v>
      </c>
      <c r="G139" s="2">
        <v>4</v>
      </c>
      <c r="H139" s="2">
        <v>0</v>
      </c>
      <c r="I139" s="2">
        <v>0.1</v>
      </c>
      <c r="J139" s="2">
        <v>22.7</v>
      </c>
      <c r="K139" s="2">
        <v>40</v>
      </c>
    </row>
    <row r="140" spans="1:11" x14ac:dyDescent="0.2">
      <c r="A140" s="2" t="s">
        <v>452</v>
      </c>
      <c r="B140" s="2" t="s">
        <v>26</v>
      </c>
      <c r="C140" s="2">
        <v>14</v>
      </c>
      <c r="D140" s="2">
        <v>174.5</v>
      </c>
      <c r="E140" s="2">
        <v>0.8</v>
      </c>
      <c r="F140" s="2">
        <v>0.5</v>
      </c>
      <c r="G140" s="2">
        <v>3.8</v>
      </c>
      <c r="H140" s="2">
        <v>0</v>
      </c>
      <c r="I140" s="2">
        <v>0.1</v>
      </c>
      <c r="J140" s="2">
        <v>22.5</v>
      </c>
      <c r="K140" s="2">
        <v>36.5</v>
      </c>
    </row>
    <row r="141" spans="1:11" x14ac:dyDescent="0.2">
      <c r="A141" s="2" t="s">
        <v>464</v>
      </c>
      <c r="B141" s="2" t="s">
        <v>31</v>
      </c>
      <c r="C141" s="2">
        <v>9.6999999999999993</v>
      </c>
      <c r="D141" s="2">
        <v>163.4</v>
      </c>
      <c r="E141" s="2">
        <v>0.8</v>
      </c>
      <c r="F141" s="2">
        <v>0.4</v>
      </c>
      <c r="G141" s="2">
        <v>2.5</v>
      </c>
      <c r="H141" s="2">
        <v>0</v>
      </c>
      <c r="I141" s="2">
        <v>0.1</v>
      </c>
      <c r="J141" s="2">
        <v>21.1</v>
      </c>
      <c r="K141" s="2">
        <v>30.8</v>
      </c>
    </row>
    <row r="142" spans="1:11" x14ac:dyDescent="0.2">
      <c r="A142" s="2" t="s">
        <v>364</v>
      </c>
      <c r="B142" s="2" t="s">
        <v>31</v>
      </c>
      <c r="C142" s="2">
        <v>11.2</v>
      </c>
      <c r="D142" s="2">
        <v>156.5</v>
      </c>
      <c r="E142" s="2">
        <v>0.9</v>
      </c>
      <c r="F142" s="2">
        <v>0</v>
      </c>
      <c r="G142" s="2">
        <v>0.2</v>
      </c>
      <c r="H142" s="2">
        <v>0</v>
      </c>
      <c r="I142" s="2">
        <v>0</v>
      </c>
      <c r="J142" s="2">
        <v>20.9</v>
      </c>
      <c r="K142" s="2">
        <v>32.1</v>
      </c>
    </row>
    <row r="143" spans="1:11" x14ac:dyDescent="0.2">
      <c r="A143" s="2" t="s">
        <v>703</v>
      </c>
      <c r="B143" s="2" t="s">
        <v>43</v>
      </c>
      <c r="C143" s="2">
        <v>11.7</v>
      </c>
      <c r="D143" s="2">
        <v>151.6</v>
      </c>
      <c r="E143" s="2">
        <v>0.9</v>
      </c>
      <c r="F143" s="2">
        <v>0</v>
      </c>
      <c r="G143" s="2">
        <v>0</v>
      </c>
      <c r="H143" s="2">
        <v>0</v>
      </c>
      <c r="I143" s="2">
        <v>0</v>
      </c>
      <c r="J143" s="2">
        <v>20.6</v>
      </c>
      <c r="K143" s="2">
        <v>32.299999999999997</v>
      </c>
    </row>
    <row r="144" spans="1:11" x14ac:dyDescent="0.2">
      <c r="A144" s="2" t="s">
        <v>469</v>
      </c>
      <c r="B144" s="2" t="s">
        <v>24</v>
      </c>
      <c r="C144" s="2">
        <v>7</v>
      </c>
      <c r="D144" s="2">
        <v>119.1</v>
      </c>
      <c r="E144" s="2">
        <v>0.4</v>
      </c>
      <c r="F144" s="2">
        <v>4.0999999999999996</v>
      </c>
      <c r="G144" s="2">
        <v>38.4</v>
      </c>
      <c r="H144" s="2">
        <v>0.2</v>
      </c>
      <c r="I144" s="2">
        <v>0.1</v>
      </c>
      <c r="J144" s="2">
        <v>19.5</v>
      </c>
      <c r="K144" s="2">
        <v>26.5</v>
      </c>
    </row>
    <row r="145" spans="1:11" x14ac:dyDescent="0.2">
      <c r="A145" s="2" t="s">
        <v>467</v>
      </c>
      <c r="B145" s="2" t="s">
        <v>20</v>
      </c>
      <c r="C145" s="2">
        <v>8.4</v>
      </c>
      <c r="D145" s="2">
        <v>130.4</v>
      </c>
      <c r="E145" s="2">
        <v>0.8</v>
      </c>
      <c r="F145" s="2">
        <v>0</v>
      </c>
      <c r="G145" s="2">
        <v>6.7</v>
      </c>
      <c r="H145" s="2">
        <v>0.1</v>
      </c>
      <c r="I145" s="2">
        <v>0</v>
      </c>
      <c r="J145" s="2">
        <v>18.7</v>
      </c>
      <c r="K145" s="2">
        <v>27.1</v>
      </c>
    </row>
    <row r="146" spans="1:11" x14ac:dyDescent="0.2">
      <c r="A146" s="2" t="s">
        <v>512</v>
      </c>
      <c r="B146" s="2" t="s">
        <v>57</v>
      </c>
      <c r="C146" s="2">
        <v>16.8</v>
      </c>
      <c r="D146" s="2">
        <v>135.5</v>
      </c>
      <c r="E146" s="2">
        <v>0.7</v>
      </c>
      <c r="F146" s="2">
        <v>0.4</v>
      </c>
      <c r="G146" s="2">
        <v>6.6</v>
      </c>
      <c r="H146" s="2">
        <v>0</v>
      </c>
      <c r="I146" s="2">
        <v>0.1</v>
      </c>
      <c r="J146" s="2">
        <v>18.100000000000001</v>
      </c>
      <c r="K146" s="2">
        <v>34.9</v>
      </c>
    </row>
    <row r="147" spans="1:11" x14ac:dyDescent="0.2">
      <c r="A147" s="2" t="s">
        <v>704</v>
      </c>
      <c r="B147" s="2" t="s">
        <v>76</v>
      </c>
      <c r="C147" s="2">
        <v>8.6</v>
      </c>
      <c r="D147" s="2">
        <v>126.9</v>
      </c>
      <c r="E147" s="2">
        <v>0.8</v>
      </c>
      <c r="F147" s="2">
        <v>0</v>
      </c>
      <c r="G147" s="2">
        <v>6.3</v>
      </c>
      <c r="H147" s="2">
        <v>0</v>
      </c>
      <c r="I147" s="2">
        <v>0</v>
      </c>
      <c r="J147" s="2">
        <v>18.100000000000001</v>
      </c>
      <c r="K147" s="2">
        <v>26.7</v>
      </c>
    </row>
    <row r="148" spans="1:11" x14ac:dyDescent="0.2">
      <c r="A148" s="2" t="s">
        <v>393</v>
      </c>
      <c r="B148" s="2" t="s">
        <v>22</v>
      </c>
      <c r="C148" s="2">
        <v>8.5</v>
      </c>
      <c r="D148" s="2">
        <v>140.69999999999999</v>
      </c>
      <c r="E148" s="2">
        <v>0.6</v>
      </c>
      <c r="F148" s="2">
        <v>0.5</v>
      </c>
      <c r="G148" s="2">
        <v>3</v>
      </c>
      <c r="H148" s="2">
        <v>0</v>
      </c>
      <c r="I148" s="2">
        <v>0.1</v>
      </c>
      <c r="J148" s="2">
        <v>17.7</v>
      </c>
      <c r="K148" s="2">
        <v>26.2</v>
      </c>
    </row>
    <row r="149" spans="1:11" x14ac:dyDescent="0.2">
      <c r="A149" s="2" t="s">
        <v>459</v>
      </c>
      <c r="B149" s="2" t="s">
        <v>70</v>
      </c>
      <c r="C149" s="2">
        <v>11.3</v>
      </c>
      <c r="D149" s="2">
        <v>134.6</v>
      </c>
      <c r="E149" s="2">
        <v>0.6</v>
      </c>
      <c r="F149" s="2">
        <v>0.4</v>
      </c>
      <c r="G149" s="2">
        <v>6.8</v>
      </c>
      <c r="H149" s="2">
        <v>0</v>
      </c>
      <c r="I149" s="2">
        <v>0.2</v>
      </c>
      <c r="J149" s="2">
        <v>17.399999999999999</v>
      </c>
      <c r="K149" s="2">
        <v>28.7</v>
      </c>
    </row>
    <row r="150" spans="1:11" x14ac:dyDescent="0.2">
      <c r="A150" s="2" t="s">
        <v>425</v>
      </c>
      <c r="B150" s="2" t="s">
        <v>37</v>
      </c>
      <c r="C150" s="2">
        <v>0</v>
      </c>
      <c r="D150" s="2">
        <v>166.2</v>
      </c>
      <c r="E150" s="2">
        <v>0.1</v>
      </c>
      <c r="F150" s="2">
        <v>0.5</v>
      </c>
      <c r="G150" s="2">
        <v>3.2</v>
      </c>
      <c r="H150" s="2">
        <v>0</v>
      </c>
      <c r="I150" s="2">
        <v>0.1</v>
      </c>
      <c r="J150" s="2">
        <v>17.3</v>
      </c>
      <c r="K150" s="2">
        <v>17.3</v>
      </c>
    </row>
    <row r="151" spans="1:11" x14ac:dyDescent="0.2">
      <c r="A151" s="2" t="s">
        <v>462</v>
      </c>
      <c r="B151" s="2" t="s">
        <v>51</v>
      </c>
      <c r="C151" s="2">
        <v>8.3000000000000007</v>
      </c>
      <c r="D151" s="2">
        <v>120.2</v>
      </c>
      <c r="E151" s="2">
        <v>0.6</v>
      </c>
      <c r="F151" s="2">
        <v>1.1000000000000001</v>
      </c>
      <c r="G151" s="2">
        <v>12.3</v>
      </c>
      <c r="H151" s="2">
        <v>0</v>
      </c>
      <c r="I151" s="2">
        <v>0</v>
      </c>
      <c r="J151" s="2">
        <v>16.8</v>
      </c>
      <c r="K151" s="2">
        <v>25.1</v>
      </c>
    </row>
    <row r="152" spans="1:11" x14ac:dyDescent="0.2">
      <c r="A152" s="2" t="s">
        <v>396</v>
      </c>
      <c r="B152" s="2" t="s">
        <v>80</v>
      </c>
      <c r="C152" s="2">
        <v>9</v>
      </c>
      <c r="D152" s="2">
        <v>141.6</v>
      </c>
      <c r="E152" s="2">
        <v>0.4</v>
      </c>
      <c r="F152" s="2">
        <v>0</v>
      </c>
      <c r="G152" s="2">
        <v>0.2</v>
      </c>
      <c r="H152" s="2">
        <v>0</v>
      </c>
      <c r="I152" s="2">
        <v>0</v>
      </c>
      <c r="J152" s="2">
        <v>16.3</v>
      </c>
      <c r="K152" s="2">
        <v>25.3</v>
      </c>
    </row>
    <row r="153" spans="1:11" x14ac:dyDescent="0.2">
      <c r="A153" s="2" t="s">
        <v>456</v>
      </c>
      <c r="B153" s="2" t="s">
        <v>51</v>
      </c>
      <c r="C153" s="2">
        <v>6.1</v>
      </c>
      <c r="D153" s="2">
        <v>95.9</v>
      </c>
      <c r="E153" s="2">
        <v>0.4</v>
      </c>
      <c r="F153" s="2">
        <v>1.8</v>
      </c>
      <c r="G153" s="2">
        <v>36.1</v>
      </c>
      <c r="H153" s="2">
        <v>0.2</v>
      </c>
      <c r="I153" s="2">
        <v>0.1</v>
      </c>
      <c r="J153" s="2">
        <v>16.2</v>
      </c>
      <c r="K153" s="2">
        <v>22.3</v>
      </c>
    </row>
    <row r="154" spans="1:11" x14ac:dyDescent="0.2">
      <c r="A154" s="2" t="s">
        <v>390</v>
      </c>
      <c r="B154" s="2" t="s">
        <v>63</v>
      </c>
      <c r="C154" s="2">
        <v>11.5</v>
      </c>
      <c r="D154" s="2">
        <v>102.8</v>
      </c>
      <c r="E154" s="2">
        <v>0.5</v>
      </c>
      <c r="F154" s="2">
        <v>2.7</v>
      </c>
      <c r="G154" s="2">
        <v>29.3</v>
      </c>
      <c r="H154" s="2">
        <v>0.1</v>
      </c>
      <c r="I154" s="2">
        <v>0.2</v>
      </c>
      <c r="J154" s="2">
        <v>16.2</v>
      </c>
      <c r="K154" s="2">
        <v>27.7</v>
      </c>
    </row>
    <row r="155" spans="1:11" x14ac:dyDescent="0.2">
      <c r="A155" s="2" t="s">
        <v>421</v>
      </c>
      <c r="B155" s="2" t="s">
        <v>49</v>
      </c>
      <c r="C155" s="2">
        <v>12.9</v>
      </c>
      <c r="D155" s="2">
        <v>123.6</v>
      </c>
      <c r="E155" s="2">
        <v>0.5</v>
      </c>
      <c r="F155" s="2">
        <v>0.4</v>
      </c>
      <c r="G155" s="2">
        <v>6</v>
      </c>
      <c r="H155" s="2">
        <v>0</v>
      </c>
      <c r="I155" s="2">
        <v>0.1</v>
      </c>
      <c r="J155" s="2">
        <v>16</v>
      </c>
      <c r="K155" s="2">
        <v>28.9</v>
      </c>
    </row>
    <row r="156" spans="1:11" x14ac:dyDescent="0.2">
      <c r="A156" s="2" t="s">
        <v>705</v>
      </c>
      <c r="B156" s="2" t="s">
        <v>80</v>
      </c>
      <c r="C156" s="2">
        <v>7</v>
      </c>
      <c r="D156" s="2">
        <v>76.099999999999994</v>
      </c>
      <c r="E156" s="2">
        <v>0.3</v>
      </c>
      <c r="F156" s="2">
        <v>0</v>
      </c>
      <c r="G156" s="2">
        <v>48.2</v>
      </c>
      <c r="H156" s="2">
        <v>0.3</v>
      </c>
      <c r="I156" s="2">
        <v>0</v>
      </c>
      <c r="J156" s="2">
        <v>15.9</v>
      </c>
      <c r="K156" s="2">
        <v>22.9</v>
      </c>
    </row>
    <row r="157" spans="1:11" x14ac:dyDescent="0.2">
      <c r="A157" s="2" t="s">
        <v>372</v>
      </c>
      <c r="B157" s="2" t="s">
        <v>43</v>
      </c>
      <c r="C157" s="2">
        <v>10.6</v>
      </c>
      <c r="D157" s="2">
        <v>120.2</v>
      </c>
      <c r="E157" s="2">
        <v>0.7</v>
      </c>
      <c r="F157" s="2">
        <v>0.2</v>
      </c>
      <c r="G157" s="2">
        <v>1.6</v>
      </c>
      <c r="H157" s="2">
        <v>0</v>
      </c>
      <c r="I157" s="2">
        <v>0.1</v>
      </c>
      <c r="J157" s="2">
        <v>15.9</v>
      </c>
      <c r="K157" s="2">
        <v>26.5</v>
      </c>
    </row>
    <row r="158" spans="1:11" x14ac:dyDescent="0.2">
      <c r="A158" s="2" t="s">
        <v>439</v>
      </c>
      <c r="B158" s="2" t="s">
        <v>41</v>
      </c>
      <c r="C158" s="2">
        <v>12</v>
      </c>
      <c r="D158" s="2">
        <v>113.4</v>
      </c>
      <c r="E158" s="2">
        <v>0.4</v>
      </c>
      <c r="F158" s="2">
        <v>2.5</v>
      </c>
      <c r="G158" s="2">
        <v>14.6</v>
      </c>
      <c r="H158" s="2">
        <v>0.1</v>
      </c>
      <c r="I158" s="2">
        <v>0.1</v>
      </c>
      <c r="J158" s="2">
        <v>15.8</v>
      </c>
      <c r="K158" s="2">
        <v>27.8</v>
      </c>
    </row>
    <row r="159" spans="1:11" x14ac:dyDescent="0.2">
      <c r="A159" s="2" t="s">
        <v>373</v>
      </c>
      <c r="B159" s="2" t="s">
        <v>70</v>
      </c>
      <c r="C159" s="2">
        <v>10.7</v>
      </c>
      <c r="D159" s="2">
        <v>118.7</v>
      </c>
      <c r="E159" s="2">
        <v>0.5</v>
      </c>
      <c r="F159" s="2">
        <v>0.2</v>
      </c>
      <c r="G159" s="2">
        <v>5.0999999999999996</v>
      </c>
      <c r="H159" s="2">
        <v>0</v>
      </c>
      <c r="I159" s="2">
        <v>0</v>
      </c>
      <c r="J159" s="2">
        <v>15.6</v>
      </c>
      <c r="K159" s="2">
        <v>26.3</v>
      </c>
    </row>
    <row r="160" spans="1:11" x14ac:dyDescent="0.2">
      <c r="A160" s="2" t="s">
        <v>514</v>
      </c>
      <c r="B160" s="2" t="s">
        <v>47</v>
      </c>
      <c r="C160" s="2">
        <v>9.3000000000000007</v>
      </c>
      <c r="D160" s="2">
        <v>119.3</v>
      </c>
      <c r="E160" s="2">
        <v>0.6</v>
      </c>
      <c r="F160" s="2">
        <v>0</v>
      </c>
      <c r="G160" s="2">
        <v>0.2</v>
      </c>
      <c r="H160" s="2">
        <v>0</v>
      </c>
      <c r="I160" s="2">
        <v>0</v>
      </c>
      <c r="J160" s="2">
        <v>15.6</v>
      </c>
      <c r="K160" s="2">
        <v>24.9</v>
      </c>
    </row>
    <row r="161" spans="1:11" x14ac:dyDescent="0.2">
      <c r="A161" s="2" t="s">
        <v>428</v>
      </c>
      <c r="B161" s="2" t="s">
        <v>37</v>
      </c>
      <c r="C161" s="2">
        <v>10.7</v>
      </c>
      <c r="D161" s="2">
        <v>117.2</v>
      </c>
      <c r="E161" s="2">
        <v>0.6</v>
      </c>
      <c r="F161" s="2">
        <v>0.2</v>
      </c>
      <c r="G161" s="2">
        <v>1.1000000000000001</v>
      </c>
      <c r="H161" s="2">
        <v>0</v>
      </c>
      <c r="I161" s="2">
        <v>0.1</v>
      </c>
      <c r="J161" s="2">
        <v>15.4</v>
      </c>
      <c r="K161" s="2">
        <v>26.1</v>
      </c>
    </row>
    <row r="162" spans="1:11" x14ac:dyDescent="0.2">
      <c r="A162" s="2" t="s">
        <v>706</v>
      </c>
      <c r="B162" s="2" t="s">
        <v>53</v>
      </c>
      <c r="C162" s="2">
        <v>10.5</v>
      </c>
      <c r="D162" s="2">
        <v>97.3</v>
      </c>
      <c r="E162" s="2">
        <v>0.4</v>
      </c>
      <c r="F162" s="2">
        <v>3.1</v>
      </c>
      <c r="G162" s="2">
        <v>23</v>
      </c>
      <c r="H162" s="2">
        <v>0.1</v>
      </c>
      <c r="I162" s="2">
        <v>0.1</v>
      </c>
      <c r="J162" s="2">
        <v>15.2</v>
      </c>
      <c r="K162" s="2">
        <v>25.7</v>
      </c>
    </row>
    <row r="163" spans="1:11" x14ac:dyDescent="0.2">
      <c r="A163" s="2" t="s">
        <v>443</v>
      </c>
      <c r="B163" s="2" t="s">
        <v>72</v>
      </c>
      <c r="C163" s="2">
        <v>10.7</v>
      </c>
      <c r="D163" s="2">
        <v>114.6</v>
      </c>
      <c r="E163" s="2">
        <v>0.6</v>
      </c>
      <c r="F163" s="2">
        <v>0.2</v>
      </c>
      <c r="G163" s="2">
        <v>2.6</v>
      </c>
      <c r="H163" s="2">
        <v>0</v>
      </c>
      <c r="I163" s="2">
        <v>0.1</v>
      </c>
      <c r="J163" s="2">
        <v>15.1</v>
      </c>
      <c r="K163" s="2">
        <v>25.8</v>
      </c>
    </row>
    <row r="164" spans="1:11" x14ac:dyDescent="0.2">
      <c r="A164" s="2" t="s">
        <v>471</v>
      </c>
      <c r="B164" s="2" t="s">
        <v>63</v>
      </c>
      <c r="C164" s="2">
        <v>9.1</v>
      </c>
      <c r="D164" s="2">
        <v>110.5</v>
      </c>
      <c r="E164" s="2">
        <v>0.7</v>
      </c>
      <c r="F164" s="2">
        <v>0.3</v>
      </c>
      <c r="G164" s="2">
        <v>1.6</v>
      </c>
      <c r="H164" s="2">
        <v>0</v>
      </c>
      <c r="I164" s="2">
        <v>0.1</v>
      </c>
      <c r="J164" s="2">
        <v>15</v>
      </c>
      <c r="K164" s="2">
        <v>24.1</v>
      </c>
    </row>
    <row r="165" spans="1:11" x14ac:dyDescent="0.2">
      <c r="A165" s="2" t="s">
        <v>423</v>
      </c>
      <c r="B165" s="2" t="s">
        <v>41</v>
      </c>
      <c r="C165" s="2">
        <v>0</v>
      </c>
      <c r="D165" s="2">
        <v>149.69999999999999</v>
      </c>
      <c r="E165" s="2">
        <v>0</v>
      </c>
      <c r="F165" s="2">
        <v>0.1</v>
      </c>
      <c r="G165" s="2">
        <v>1.2</v>
      </c>
      <c r="H165" s="2">
        <v>0</v>
      </c>
      <c r="I165" s="2">
        <v>0.1</v>
      </c>
      <c r="J165" s="2">
        <v>14.9</v>
      </c>
      <c r="K165" s="2">
        <v>14.9</v>
      </c>
    </row>
    <row r="166" spans="1:11" x14ac:dyDescent="0.2">
      <c r="A166" s="2" t="s">
        <v>419</v>
      </c>
      <c r="B166" s="2" t="s">
        <v>39</v>
      </c>
      <c r="C166" s="2">
        <v>10.5</v>
      </c>
      <c r="D166" s="2">
        <v>118.1</v>
      </c>
      <c r="E166" s="2">
        <v>0.4</v>
      </c>
      <c r="F166" s="2">
        <v>0.3</v>
      </c>
      <c r="G166" s="2">
        <v>1.5</v>
      </c>
      <c r="H166" s="2">
        <v>0</v>
      </c>
      <c r="I166" s="2">
        <v>0.1</v>
      </c>
      <c r="J166" s="2">
        <v>14.4</v>
      </c>
      <c r="K166" s="2">
        <v>24.9</v>
      </c>
    </row>
    <row r="167" spans="1:11" x14ac:dyDescent="0.2">
      <c r="A167" s="2" t="s">
        <v>409</v>
      </c>
      <c r="B167" s="2" t="s">
        <v>28</v>
      </c>
      <c r="C167" s="2">
        <v>11.2</v>
      </c>
      <c r="D167" s="2">
        <v>103.4</v>
      </c>
      <c r="E167" s="2">
        <v>0.6</v>
      </c>
      <c r="F167" s="2">
        <v>0.1</v>
      </c>
      <c r="G167" s="2">
        <v>3.2</v>
      </c>
      <c r="H167" s="2">
        <v>0</v>
      </c>
      <c r="I167" s="2">
        <v>0</v>
      </c>
      <c r="J167" s="2">
        <v>14.1</v>
      </c>
      <c r="K167" s="2">
        <v>25.3</v>
      </c>
    </row>
    <row r="168" spans="1:11" x14ac:dyDescent="0.2">
      <c r="A168" s="2" t="s">
        <v>375</v>
      </c>
      <c r="B168" s="2" t="s">
        <v>47</v>
      </c>
      <c r="C168" s="2">
        <v>5</v>
      </c>
      <c r="D168" s="2">
        <v>119.8</v>
      </c>
      <c r="E168" s="2">
        <v>0.3</v>
      </c>
      <c r="F168" s="2">
        <v>0.5</v>
      </c>
      <c r="G168" s="2">
        <v>2.2999999999999998</v>
      </c>
      <c r="H168" s="2">
        <v>0</v>
      </c>
      <c r="I168" s="2">
        <v>0.1</v>
      </c>
      <c r="J168" s="2">
        <v>13.8</v>
      </c>
      <c r="K168" s="2">
        <v>18.8</v>
      </c>
    </row>
    <row r="169" spans="1:11" x14ac:dyDescent="0.2">
      <c r="A169" s="2" t="s">
        <v>362</v>
      </c>
      <c r="B169" s="2" t="s">
        <v>24</v>
      </c>
      <c r="C169" s="2">
        <v>5.4</v>
      </c>
      <c r="D169" s="2">
        <v>122.5</v>
      </c>
      <c r="E169" s="2">
        <v>0.3</v>
      </c>
      <c r="F169" s="2">
        <v>0.2</v>
      </c>
      <c r="G169" s="2">
        <v>0.8</v>
      </c>
      <c r="H169" s="2">
        <v>0</v>
      </c>
      <c r="I169" s="2">
        <v>0.2</v>
      </c>
      <c r="J169" s="2">
        <v>13.8</v>
      </c>
      <c r="K169" s="2">
        <v>19.2</v>
      </c>
    </row>
    <row r="170" spans="1:11" x14ac:dyDescent="0.2">
      <c r="A170" s="2" t="s">
        <v>426</v>
      </c>
      <c r="B170" s="2" t="s">
        <v>26</v>
      </c>
      <c r="C170" s="2">
        <v>10.5</v>
      </c>
      <c r="D170" s="2">
        <v>97</v>
      </c>
      <c r="E170" s="2">
        <v>0.5</v>
      </c>
      <c r="F170" s="2">
        <v>0.1</v>
      </c>
      <c r="G170" s="2">
        <v>2.6</v>
      </c>
      <c r="H170" s="2">
        <v>0</v>
      </c>
      <c r="I170" s="2">
        <v>0</v>
      </c>
      <c r="J170" s="2">
        <v>12.9</v>
      </c>
      <c r="K170" s="2">
        <v>23.4</v>
      </c>
    </row>
    <row r="171" spans="1:11" x14ac:dyDescent="0.2">
      <c r="A171" s="2" t="s">
        <v>707</v>
      </c>
      <c r="B171" s="2" t="s">
        <v>57</v>
      </c>
      <c r="C171" s="2">
        <v>4.5</v>
      </c>
      <c r="D171" s="2">
        <v>89.3</v>
      </c>
      <c r="E171" s="2">
        <v>0.5</v>
      </c>
      <c r="F171" s="2">
        <v>0</v>
      </c>
      <c r="G171" s="2">
        <v>8.6</v>
      </c>
      <c r="H171" s="2">
        <v>0</v>
      </c>
      <c r="I171" s="2">
        <v>0</v>
      </c>
      <c r="J171" s="2">
        <v>12.8</v>
      </c>
      <c r="K171" s="2">
        <v>17.3</v>
      </c>
    </row>
    <row r="172" spans="1:11" x14ac:dyDescent="0.2">
      <c r="A172" s="2" t="s">
        <v>474</v>
      </c>
      <c r="B172" s="2" t="s">
        <v>37</v>
      </c>
      <c r="C172" s="2">
        <v>8.9</v>
      </c>
      <c r="D172" s="2">
        <v>99</v>
      </c>
      <c r="E172" s="2">
        <v>0.5</v>
      </c>
      <c r="F172" s="2">
        <v>0.2</v>
      </c>
      <c r="G172" s="2">
        <v>1.3</v>
      </c>
      <c r="H172" s="2">
        <v>0</v>
      </c>
      <c r="I172" s="2">
        <v>0.1</v>
      </c>
      <c r="J172" s="2">
        <v>12.7</v>
      </c>
      <c r="K172" s="2">
        <v>21.6</v>
      </c>
    </row>
    <row r="173" spans="1:11" x14ac:dyDescent="0.2">
      <c r="A173" s="2" t="s">
        <v>405</v>
      </c>
      <c r="B173" s="2" t="s">
        <v>59</v>
      </c>
      <c r="C173" s="2">
        <v>7.8</v>
      </c>
      <c r="D173" s="2">
        <v>101.6</v>
      </c>
      <c r="E173" s="2">
        <v>0.3</v>
      </c>
      <c r="F173" s="2">
        <v>0.3</v>
      </c>
      <c r="G173" s="2">
        <v>3.3</v>
      </c>
      <c r="H173" s="2">
        <v>0</v>
      </c>
      <c r="I173" s="2">
        <v>0</v>
      </c>
      <c r="J173" s="2">
        <v>12.6</v>
      </c>
      <c r="K173" s="2">
        <v>20.399999999999999</v>
      </c>
    </row>
    <row r="174" spans="1:11" x14ac:dyDescent="0.2">
      <c r="A174" s="2" t="s">
        <v>708</v>
      </c>
      <c r="B174" s="2" t="s">
        <v>28</v>
      </c>
      <c r="C174" s="2">
        <v>5.8</v>
      </c>
      <c r="D174" s="2">
        <v>66.599999999999994</v>
      </c>
      <c r="E174" s="2">
        <v>0.3</v>
      </c>
      <c r="F174" s="2">
        <v>3.3</v>
      </c>
      <c r="G174" s="2">
        <v>29.2</v>
      </c>
      <c r="H174" s="2">
        <v>0.2</v>
      </c>
      <c r="I174" s="2">
        <v>0.1</v>
      </c>
      <c r="J174" s="2">
        <v>12.5</v>
      </c>
      <c r="K174" s="2">
        <v>18.3</v>
      </c>
    </row>
    <row r="175" spans="1:11" x14ac:dyDescent="0.2">
      <c r="A175" s="2" t="s">
        <v>449</v>
      </c>
      <c r="B175" s="2" t="s">
        <v>47</v>
      </c>
      <c r="C175" s="2">
        <v>9.3000000000000007</v>
      </c>
      <c r="D175" s="2">
        <v>93.4</v>
      </c>
      <c r="E175" s="2">
        <v>0.4</v>
      </c>
      <c r="F175" s="2">
        <v>0.2</v>
      </c>
      <c r="G175" s="2">
        <v>1.1000000000000001</v>
      </c>
      <c r="H175" s="2">
        <v>0</v>
      </c>
      <c r="I175" s="2">
        <v>0.1</v>
      </c>
      <c r="J175" s="2">
        <v>11.7</v>
      </c>
      <c r="K175" s="2">
        <v>21</v>
      </c>
    </row>
    <row r="176" spans="1:11" x14ac:dyDescent="0.2">
      <c r="A176" s="2" t="s">
        <v>709</v>
      </c>
      <c r="B176" s="2" t="s">
        <v>43</v>
      </c>
      <c r="C176" s="2">
        <v>8.6999999999999993</v>
      </c>
      <c r="D176" s="2">
        <v>84</v>
      </c>
      <c r="E176" s="2">
        <v>0.5</v>
      </c>
      <c r="F176" s="2">
        <v>0.1</v>
      </c>
      <c r="G176" s="2">
        <v>0.7</v>
      </c>
      <c r="H176" s="2">
        <v>0</v>
      </c>
      <c r="I176" s="2">
        <v>0</v>
      </c>
      <c r="J176" s="2">
        <v>11.4</v>
      </c>
      <c r="K176" s="2">
        <v>20.100000000000001</v>
      </c>
    </row>
    <row r="177" spans="1:11" x14ac:dyDescent="0.2">
      <c r="A177" s="2" t="s">
        <v>710</v>
      </c>
      <c r="B177" s="2" t="s">
        <v>33</v>
      </c>
      <c r="C177" s="2">
        <v>4.7</v>
      </c>
      <c r="D177" s="2">
        <v>59.6</v>
      </c>
      <c r="E177" s="2">
        <v>0.2</v>
      </c>
      <c r="F177" s="2">
        <v>0.7</v>
      </c>
      <c r="G177" s="2">
        <v>30.6</v>
      </c>
      <c r="H177" s="2">
        <v>0.2</v>
      </c>
      <c r="I177" s="2">
        <v>0.1</v>
      </c>
      <c r="J177" s="2">
        <v>11.2</v>
      </c>
      <c r="K177" s="2">
        <v>15.9</v>
      </c>
    </row>
    <row r="178" spans="1:11" x14ac:dyDescent="0.2">
      <c r="A178" s="2" t="s">
        <v>378</v>
      </c>
      <c r="B178" s="2" t="s">
        <v>22</v>
      </c>
      <c r="C178" s="2">
        <v>6.5</v>
      </c>
      <c r="D178" s="2">
        <v>69.5</v>
      </c>
      <c r="E178" s="2">
        <v>0.4</v>
      </c>
      <c r="F178" s="2">
        <v>1.8</v>
      </c>
      <c r="G178" s="2">
        <v>10.3</v>
      </c>
      <c r="H178" s="2">
        <v>0.1</v>
      </c>
      <c r="I178" s="2">
        <v>0</v>
      </c>
      <c r="J178" s="2">
        <v>10.7</v>
      </c>
      <c r="K178" s="2">
        <v>17.2</v>
      </c>
    </row>
    <row r="179" spans="1:11" x14ac:dyDescent="0.2">
      <c r="A179" s="2" t="s">
        <v>427</v>
      </c>
      <c r="B179" s="2" t="s">
        <v>51</v>
      </c>
      <c r="C179" s="2">
        <v>0.3</v>
      </c>
      <c r="D179" s="2">
        <v>103.5</v>
      </c>
      <c r="E179" s="2">
        <v>0</v>
      </c>
      <c r="F179" s="2">
        <v>0.8</v>
      </c>
      <c r="G179" s="2">
        <v>2.7</v>
      </c>
      <c r="H179" s="2">
        <v>0</v>
      </c>
      <c r="I179" s="2">
        <v>0.1</v>
      </c>
      <c r="J179" s="2">
        <v>10.6</v>
      </c>
      <c r="K179" s="2">
        <v>10.9</v>
      </c>
    </row>
    <row r="180" spans="1:11" x14ac:dyDescent="0.2">
      <c r="A180" s="2" t="s">
        <v>520</v>
      </c>
      <c r="B180" s="2" t="s">
        <v>53</v>
      </c>
      <c r="C180" s="2">
        <v>7.7</v>
      </c>
      <c r="D180" s="2">
        <v>83.2</v>
      </c>
      <c r="E180" s="2">
        <v>0.4</v>
      </c>
      <c r="F180" s="2">
        <v>0.2</v>
      </c>
      <c r="G180" s="2">
        <v>1</v>
      </c>
      <c r="H180" s="2">
        <v>0</v>
      </c>
      <c r="I180" s="2">
        <v>0.1</v>
      </c>
      <c r="J180" s="2">
        <v>10.5</v>
      </c>
      <c r="K180" s="2">
        <v>18.2</v>
      </c>
    </row>
    <row r="181" spans="1:11" x14ac:dyDescent="0.2">
      <c r="A181" s="2" t="s">
        <v>475</v>
      </c>
      <c r="B181" s="2" t="s">
        <v>74</v>
      </c>
      <c r="C181" s="2">
        <v>4.8</v>
      </c>
      <c r="D181" s="2">
        <v>60.2</v>
      </c>
      <c r="E181" s="2">
        <v>0.2</v>
      </c>
      <c r="F181" s="2">
        <v>3.3</v>
      </c>
      <c r="G181" s="2">
        <v>26.4</v>
      </c>
      <c r="H181" s="2">
        <v>0.1</v>
      </c>
      <c r="I181" s="2">
        <v>0.1</v>
      </c>
      <c r="J181" s="2">
        <v>10.5</v>
      </c>
      <c r="K181" s="2">
        <v>15.3</v>
      </c>
    </row>
    <row r="182" spans="1:11" x14ac:dyDescent="0.2">
      <c r="A182" s="2" t="s">
        <v>711</v>
      </c>
      <c r="B182" s="2" t="s">
        <v>51</v>
      </c>
      <c r="C182" s="2">
        <v>6.1</v>
      </c>
      <c r="D182" s="2">
        <v>74.8</v>
      </c>
      <c r="E182" s="2">
        <v>0.3</v>
      </c>
      <c r="F182" s="2">
        <v>0</v>
      </c>
      <c r="G182" s="2">
        <v>5.7</v>
      </c>
      <c r="H182" s="2">
        <v>0</v>
      </c>
      <c r="I182" s="2">
        <v>0</v>
      </c>
      <c r="J182" s="2">
        <v>9.9</v>
      </c>
      <c r="K182" s="2">
        <v>16</v>
      </c>
    </row>
    <row r="183" spans="1:11" x14ac:dyDescent="0.2">
      <c r="A183" s="2" t="s">
        <v>712</v>
      </c>
      <c r="B183" s="2" t="s">
        <v>17</v>
      </c>
      <c r="C183" s="2">
        <v>0</v>
      </c>
      <c r="D183" s="2">
        <v>93.7</v>
      </c>
      <c r="E183" s="2">
        <v>0</v>
      </c>
      <c r="F183" s="2">
        <v>0.4</v>
      </c>
      <c r="G183" s="2">
        <v>2.4</v>
      </c>
      <c r="H183" s="2">
        <v>0</v>
      </c>
      <c r="I183" s="2">
        <v>0.1</v>
      </c>
      <c r="J183" s="2">
        <v>9.4</v>
      </c>
      <c r="K183" s="2">
        <v>9.4</v>
      </c>
    </row>
    <row r="184" spans="1:11" x14ac:dyDescent="0.2">
      <c r="A184" s="2" t="s">
        <v>432</v>
      </c>
      <c r="B184" s="2" t="s">
        <v>49</v>
      </c>
      <c r="C184" s="2">
        <v>0</v>
      </c>
      <c r="D184" s="2">
        <v>86.4</v>
      </c>
      <c r="E184" s="2">
        <v>0</v>
      </c>
      <c r="F184" s="2">
        <v>0.7</v>
      </c>
      <c r="G184" s="2">
        <v>2.8</v>
      </c>
      <c r="H184" s="2">
        <v>0</v>
      </c>
      <c r="I184" s="2">
        <v>0</v>
      </c>
      <c r="J184" s="2">
        <v>8.9</v>
      </c>
      <c r="K184" s="2">
        <v>8.9</v>
      </c>
    </row>
    <row r="185" spans="1:11" x14ac:dyDescent="0.2">
      <c r="A185" s="2" t="s">
        <v>713</v>
      </c>
      <c r="B185" s="2" t="s">
        <v>30</v>
      </c>
      <c r="C185" s="2">
        <v>4.9000000000000004</v>
      </c>
      <c r="D185" s="2">
        <v>65.2</v>
      </c>
      <c r="E185" s="2">
        <v>0.4</v>
      </c>
      <c r="F185" s="2">
        <v>0</v>
      </c>
      <c r="G185" s="2">
        <v>0</v>
      </c>
      <c r="H185" s="2">
        <v>0</v>
      </c>
      <c r="I185" s="2">
        <v>0</v>
      </c>
      <c r="J185" s="2">
        <v>8.9</v>
      </c>
      <c r="K185" s="2">
        <v>13.8</v>
      </c>
    </row>
    <row r="186" spans="1:11" x14ac:dyDescent="0.2">
      <c r="A186" s="2" t="s">
        <v>420</v>
      </c>
      <c r="B186" s="2" t="s">
        <v>76</v>
      </c>
      <c r="C186" s="2">
        <v>3.8</v>
      </c>
      <c r="D186" s="2">
        <v>57.5</v>
      </c>
      <c r="E186" s="2">
        <v>0.2</v>
      </c>
      <c r="F186" s="2">
        <v>1.3</v>
      </c>
      <c r="G186" s="2">
        <v>12.1</v>
      </c>
      <c r="H186" s="2">
        <v>0.1</v>
      </c>
      <c r="I186" s="2">
        <v>0.1</v>
      </c>
      <c r="J186" s="2">
        <v>8.4</v>
      </c>
      <c r="K186" s="2">
        <v>12.2</v>
      </c>
    </row>
    <row r="187" spans="1:11" x14ac:dyDescent="0.2">
      <c r="A187" s="2" t="s">
        <v>499</v>
      </c>
      <c r="B187" s="2" t="s">
        <v>30</v>
      </c>
      <c r="C187" s="2">
        <v>6</v>
      </c>
      <c r="D187" s="2">
        <v>60.7</v>
      </c>
      <c r="E187" s="2">
        <v>0.3</v>
      </c>
      <c r="F187" s="2">
        <v>0.1</v>
      </c>
      <c r="G187" s="2">
        <v>1.6</v>
      </c>
      <c r="H187" s="2">
        <v>0</v>
      </c>
      <c r="I187" s="2">
        <v>0</v>
      </c>
      <c r="J187" s="2">
        <v>8.1999999999999993</v>
      </c>
      <c r="K187" s="2">
        <v>14.2</v>
      </c>
    </row>
    <row r="188" spans="1:11" x14ac:dyDescent="0.2">
      <c r="A188" s="2" t="s">
        <v>482</v>
      </c>
      <c r="B188" s="2" t="s">
        <v>53</v>
      </c>
      <c r="C188" s="2">
        <v>6.3</v>
      </c>
      <c r="D188" s="2">
        <v>60.2</v>
      </c>
      <c r="E188" s="2">
        <v>0.3</v>
      </c>
      <c r="F188" s="2">
        <v>0</v>
      </c>
      <c r="G188" s="2">
        <v>1</v>
      </c>
      <c r="H188" s="2">
        <v>0</v>
      </c>
      <c r="I188" s="2">
        <v>0</v>
      </c>
      <c r="J188" s="2">
        <v>8.1999999999999993</v>
      </c>
      <c r="K188" s="2">
        <v>14.5</v>
      </c>
    </row>
    <row r="189" spans="1:11" x14ac:dyDescent="0.2">
      <c r="A189" s="2" t="s">
        <v>714</v>
      </c>
      <c r="B189" s="2" t="s">
        <v>41</v>
      </c>
      <c r="C189" s="2">
        <v>5.0999999999999996</v>
      </c>
      <c r="D189" s="2">
        <v>56.8</v>
      </c>
      <c r="E189" s="2">
        <v>0.2</v>
      </c>
      <c r="F189" s="2">
        <v>2.7</v>
      </c>
      <c r="G189" s="2">
        <v>11.4</v>
      </c>
      <c r="H189" s="2">
        <v>0.1</v>
      </c>
      <c r="I189" s="2">
        <v>0.3</v>
      </c>
      <c r="J189" s="2">
        <v>8</v>
      </c>
      <c r="K189" s="2">
        <v>13.1</v>
      </c>
    </row>
    <row r="190" spans="1:11" x14ac:dyDescent="0.2">
      <c r="A190" s="2" t="s">
        <v>509</v>
      </c>
      <c r="B190" s="2" t="s">
        <v>47</v>
      </c>
      <c r="C190" s="2">
        <v>2.2999999999999998</v>
      </c>
      <c r="D190" s="2">
        <v>55.6</v>
      </c>
      <c r="E190" s="2">
        <v>0.3</v>
      </c>
      <c r="F190" s="2">
        <v>0</v>
      </c>
      <c r="G190" s="2">
        <v>6.5</v>
      </c>
      <c r="H190" s="2">
        <v>0</v>
      </c>
      <c r="I190" s="2">
        <v>0</v>
      </c>
      <c r="J190" s="2">
        <v>8</v>
      </c>
      <c r="K190" s="2">
        <v>10.3</v>
      </c>
    </row>
    <row r="191" spans="1:11" x14ac:dyDescent="0.2">
      <c r="A191" s="2" t="s">
        <v>513</v>
      </c>
      <c r="B191" s="2" t="s">
        <v>76</v>
      </c>
      <c r="C191" s="2">
        <v>2.8</v>
      </c>
      <c r="D191" s="2">
        <v>59.7</v>
      </c>
      <c r="E191" s="2">
        <v>0.2</v>
      </c>
      <c r="F191" s="2">
        <v>0</v>
      </c>
      <c r="G191" s="2">
        <v>1.5</v>
      </c>
      <c r="H191" s="2">
        <v>0</v>
      </c>
      <c r="I191" s="2">
        <v>0</v>
      </c>
      <c r="J191" s="2">
        <v>7.5</v>
      </c>
      <c r="K191" s="2">
        <v>10.3</v>
      </c>
    </row>
    <row r="192" spans="1:11" x14ac:dyDescent="0.2">
      <c r="A192" s="2" t="s">
        <v>715</v>
      </c>
      <c r="B192" s="2" t="s">
        <v>82</v>
      </c>
      <c r="C192" s="2">
        <v>6.8</v>
      </c>
      <c r="D192" s="2">
        <v>59.2</v>
      </c>
      <c r="E192" s="2">
        <v>0.2</v>
      </c>
      <c r="F192" s="2">
        <v>0.1</v>
      </c>
      <c r="G192" s="2">
        <v>0.3</v>
      </c>
      <c r="H192" s="2">
        <v>0</v>
      </c>
      <c r="I192" s="2">
        <v>0</v>
      </c>
      <c r="J192" s="2">
        <v>7</v>
      </c>
      <c r="K192" s="2">
        <v>13.8</v>
      </c>
    </row>
    <row r="193" spans="1:11" x14ac:dyDescent="0.2">
      <c r="A193" s="2" t="s">
        <v>413</v>
      </c>
      <c r="B193" s="2" t="s">
        <v>61</v>
      </c>
      <c r="C193" s="2">
        <v>4.3</v>
      </c>
      <c r="D193" s="2">
        <v>58</v>
      </c>
      <c r="E193" s="2">
        <v>0.2</v>
      </c>
      <c r="F193" s="2">
        <v>0.2</v>
      </c>
      <c r="G193" s="2">
        <v>1.3</v>
      </c>
      <c r="H193" s="2">
        <v>0</v>
      </c>
      <c r="I193" s="2">
        <v>0.1</v>
      </c>
      <c r="J193" s="2">
        <v>7</v>
      </c>
      <c r="K193" s="2">
        <v>11.3</v>
      </c>
    </row>
    <row r="194" spans="1:11" x14ac:dyDescent="0.2">
      <c r="A194" s="2" t="s">
        <v>716</v>
      </c>
      <c r="B194" s="2" t="s">
        <v>53</v>
      </c>
      <c r="C194" s="2">
        <v>3.3</v>
      </c>
      <c r="D194" s="2">
        <v>48.8</v>
      </c>
      <c r="E194" s="2">
        <v>0.3</v>
      </c>
      <c r="F194" s="2">
        <v>0</v>
      </c>
      <c r="G194" s="2">
        <v>3.9</v>
      </c>
      <c r="H194" s="2">
        <v>0</v>
      </c>
      <c r="I194" s="2">
        <v>0</v>
      </c>
      <c r="J194" s="2">
        <v>6.8</v>
      </c>
      <c r="K194" s="2">
        <v>10.1</v>
      </c>
    </row>
    <row r="195" spans="1:11" x14ac:dyDescent="0.2">
      <c r="A195" s="2" t="s">
        <v>717</v>
      </c>
      <c r="B195" s="2" t="s">
        <v>59</v>
      </c>
      <c r="C195" s="2">
        <v>4.9000000000000004</v>
      </c>
      <c r="D195" s="2">
        <v>50.1</v>
      </c>
      <c r="E195" s="2">
        <v>0.2</v>
      </c>
      <c r="F195" s="2">
        <v>0.1</v>
      </c>
      <c r="G195" s="2">
        <v>2.6</v>
      </c>
      <c r="H195" s="2">
        <v>0</v>
      </c>
      <c r="I195" s="2">
        <v>0</v>
      </c>
      <c r="J195" s="2">
        <v>6.6</v>
      </c>
      <c r="K195" s="2">
        <v>11.5</v>
      </c>
    </row>
    <row r="196" spans="1:11" x14ac:dyDescent="0.2">
      <c r="A196" s="2" t="s">
        <v>451</v>
      </c>
      <c r="B196" s="2" t="s">
        <v>39</v>
      </c>
      <c r="C196" s="2">
        <v>3.9</v>
      </c>
      <c r="D196" s="2">
        <v>52.2</v>
      </c>
      <c r="E196" s="2">
        <v>0.2</v>
      </c>
      <c r="F196" s="2">
        <v>0.1</v>
      </c>
      <c r="G196" s="2">
        <v>1</v>
      </c>
      <c r="H196" s="2">
        <v>0</v>
      </c>
      <c r="I196" s="2">
        <v>0.1</v>
      </c>
      <c r="J196" s="2">
        <v>6.4</v>
      </c>
      <c r="K196" s="2">
        <v>10.3</v>
      </c>
    </row>
    <row r="197" spans="1:11" x14ac:dyDescent="0.2">
      <c r="A197" s="2" t="s">
        <v>394</v>
      </c>
      <c r="B197" s="2" t="s">
        <v>65</v>
      </c>
      <c r="C197" s="2">
        <v>0.6</v>
      </c>
      <c r="D197" s="2">
        <v>62</v>
      </c>
      <c r="E197" s="2">
        <v>0</v>
      </c>
      <c r="F197" s="2">
        <v>0.5</v>
      </c>
      <c r="G197" s="2">
        <v>1.8</v>
      </c>
      <c r="H197" s="2">
        <v>0</v>
      </c>
      <c r="I197" s="2">
        <v>0.1</v>
      </c>
      <c r="J197" s="2">
        <v>6.4</v>
      </c>
      <c r="K197" s="2">
        <v>7</v>
      </c>
    </row>
    <row r="198" spans="1:11" x14ac:dyDescent="0.2">
      <c r="A198" s="2" t="s">
        <v>718</v>
      </c>
      <c r="B198" s="2" t="s">
        <v>61</v>
      </c>
      <c r="C198" s="2">
        <v>3.7</v>
      </c>
      <c r="D198" s="2">
        <v>44</v>
      </c>
      <c r="E198" s="2">
        <v>0.3</v>
      </c>
      <c r="F198" s="2">
        <v>0</v>
      </c>
      <c r="G198" s="2">
        <v>0</v>
      </c>
      <c r="H198" s="2">
        <v>0</v>
      </c>
      <c r="I198" s="2">
        <v>0</v>
      </c>
      <c r="J198" s="2">
        <v>6.4</v>
      </c>
      <c r="K198" s="2">
        <v>10.1</v>
      </c>
    </row>
    <row r="199" spans="1:11" x14ac:dyDescent="0.2">
      <c r="A199" s="2" t="s">
        <v>719</v>
      </c>
      <c r="B199" s="2" t="s">
        <v>82</v>
      </c>
      <c r="C199" s="2">
        <v>5.7</v>
      </c>
      <c r="D199" s="2">
        <v>49.9</v>
      </c>
      <c r="E199" s="2">
        <v>0.2</v>
      </c>
      <c r="F199" s="2">
        <v>0</v>
      </c>
      <c r="G199" s="2">
        <v>0.1</v>
      </c>
      <c r="H199" s="2">
        <v>0</v>
      </c>
      <c r="I199" s="2">
        <v>0</v>
      </c>
      <c r="J199" s="2">
        <v>6.2</v>
      </c>
      <c r="K199" s="2">
        <v>11.9</v>
      </c>
    </row>
    <row r="200" spans="1:11" x14ac:dyDescent="0.2">
      <c r="A200" s="2" t="s">
        <v>458</v>
      </c>
      <c r="B200" s="2" t="s">
        <v>22</v>
      </c>
      <c r="C200" s="2">
        <v>0</v>
      </c>
      <c r="D200" s="2">
        <v>58.4</v>
      </c>
      <c r="E200" s="2">
        <v>0</v>
      </c>
      <c r="F200" s="2">
        <v>0.2</v>
      </c>
      <c r="G200" s="2">
        <v>1.5</v>
      </c>
      <c r="H200" s="2">
        <v>0</v>
      </c>
      <c r="I200" s="2">
        <v>0</v>
      </c>
      <c r="J200" s="2">
        <v>6</v>
      </c>
      <c r="K200" s="2">
        <v>6</v>
      </c>
    </row>
    <row r="201" spans="1:11" x14ac:dyDescent="0.2">
      <c r="A201" s="2" t="s">
        <v>517</v>
      </c>
      <c r="B201" s="2" t="s">
        <v>31</v>
      </c>
      <c r="C201" s="2">
        <v>2.5</v>
      </c>
      <c r="D201" s="2">
        <v>43.8</v>
      </c>
      <c r="E201" s="2">
        <v>0.1</v>
      </c>
      <c r="F201" s="2">
        <v>0.2</v>
      </c>
      <c r="G201" s="2">
        <v>9.6</v>
      </c>
      <c r="H201" s="2">
        <v>0</v>
      </c>
      <c r="I201" s="2">
        <v>0</v>
      </c>
      <c r="J201" s="2">
        <v>5.9</v>
      </c>
      <c r="K201" s="2">
        <v>8.4</v>
      </c>
    </row>
    <row r="202" spans="1:11" x14ac:dyDescent="0.2">
      <c r="A202" s="2" t="s">
        <v>473</v>
      </c>
      <c r="B202" s="2" t="s">
        <v>74</v>
      </c>
      <c r="C202" s="2">
        <v>3.2</v>
      </c>
      <c r="D202" s="2">
        <v>46.4</v>
      </c>
      <c r="E202" s="2">
        <v>0.1</v>
      </c>
      <c r="F202" s="2">
        <v>0</v>
      </c>
      <c r="G202" s="2">
        <v>0.2</v>
      </c>
      <c r="H202" s="2">
        <v>0</v>
      </c>
      <c r="I202" s="2">
        <v>0</v>
      </c>
      <c r="J202" s="2">
        <v>5.5</v>
      </c>
      <c r="K202" s="2">
        <v>8.6999999999999993</v>
      </c>
    </row>
    <row r="203" spans="1:11" x14ac:dyDescent="0.2">
      <c r="A203" s="2" t="s">
        <v>720</v>
      </c>
      <c r="B203" s="2" t="s">
        <v>28</v>
      </c>
      <c r="C203" s="2">
        <v>1.5</v>
      </c>
      <c r="D203" s="2">
        <v>50.4</v>
      </c>
      <c r="E203" s="2">
        <v>0.1</v>
      </c>
      <c r="F203" s="2">
        <v>0.4</v>
      </c>
      <c r="G203" s="2">
        <v>1.7</v>
      </c>
      <c r="H203" s="2">
        <v>0</v>
      </c>
      <c r="I203" s="2">
        <v>0.1</v>
      </c>
      <c r="J203" s="2">
        <v>5.5</v>
      </c>
      <c r="K203" s="2">
        <v>7</v>
      </c>
    </row>
    <row r="204" spans="1:11" x14ac:dyDescent="0.2">
      <c r="A204" s="2" t="s">
        <v>403</v>
      </c>
      <c r="B204" s="2" t="s">
        <v>26</v>
      </c>
      <c r="C204" s="2">
        <v>3.7</v>
      </c>
      <c r="D204" s="2">
        <v>39.700000000000003</v>
      </c>
      <c r="E204" s="2">
        <v>0.1</v>
      </c>
      <c r="F204" s="2">
        <v>0.1</v>
      </c>
      <c r="G204" s="2">
        <v>1.7</v>
      </c>
      <c r="H204" s="2">
        <v>0</v>
      </c>
      <c r="I204" s="2">
        <v>0</v>
      </c>
      <c r="J204" s="2">
        <v>5</v>
      </c>
      <c r="K204" s="2">
        <v>8.6999999999999993</v>
      </c>
    </row>
    <row r="205" spans="1:11" x14ac:dyDescent="0.2">
      <c r="A205" s="2" t="s">
        <v>579</v>
      </c>
      <c r="B205" s="2" t="s">
        <v>67</v>
      </c>
      <c r="C205" s="2">
        <v>3.1</v>
      </c>
      <c r="D205" s="2">
        <v>31.7</v>
      </c>
      <c r="E205" s="2">
        <v>0.3</v>
      </c>
      <c r="F205" s="2">
        <v>0</v>
      </c>
      <c r="G205" s="2">
        <v>1.3</v>
      </c>
      <c r="H205" s="2">
        <v>0</v>
      </c>
      <c r="I205" s="2">
        <v>0</v>
      </c>
      <c r="J205" s="2">
        <v>5</v>
      </c>
      <c r="K205" s="2">
        <v>8.1</v>
      </c>
    </row>
    <row r="206" spans="1:11" x14ac:dyDescent="0.2">
      <c r="A206" s="2" t="s">
        <v>721</v>
      </c>
      <c r="B206" s="2" t="s">
        <v>70</v>
      </c>
      <c r="C206" s="2">
        <v>3.3</v>
      </c>
      <c r="D206" s="2">
        <v>38.799999999999997</v>
      </c>
      <c r="E206" s="2">
        <v>0.2</v>
      </c>
      <c r="F206" s="2">
        <v>0</v>
      </c>
      <c r="G206" s="2">
        <v>0</v>
      </c>
      <c r="H206" s="2">
        <v>0</v>
      </c>
      <c r="I206" s="2">
        <v>0</v>
      </c>
      <c r="J206" s="2">
        <v>4.9000000000000004</v>
      </c>
      <c r="K206" s="2">
        <v>8.1999999999999993</v>
      </c>
    </row>
    <row r="207" spans="1:11" x14ac:dyDescent="0.2">
      <c r="A207" s="2" t="s">
        <v>722</v>
      </c>
      <c r="B207" s="2" t="s">
        <v>80</v>
      </c>
      <c r="C207" s="2">
        <v>3.1</v>
      </c>
      <c r="D207" s="2">
        <v>38.4</v>
      </c>
      <c r="E207" s="2">
        <v>0.2</v>
      </c>
      <c r="F207" s="2">
        <v>0</v>
      </c>
      <c r="G207" s="2">
        <v>0</v>
      </c>
      <c r="H207" s="2">
        <v>0</v>
      </c>
      <c r="I207" s="2">
        <v>0</v>
      </c>
      <c r="J207" s="2">
        <v>4.9000000000000004</v>
      </c>
      <c r="K207" s="2">
        <v>8</v>
      </c>
    </row>
    <row r="208" spans="1:11" x14ac:dyDescent="0.2">
      <c r="A208" s="2" t="s">
        <v>387</v>
      </c>
      <c r="B208" s="2" t="s">
        <v>53</v>
      </c>
      <c r="C208" s="2">
        <v>0</v>
      </c>
      <c r="D208" s="2">
        <v>46.6</v>
      </c>
      <c r="E208" s="2">
        <v>0</v>
      </c>
      <c r="F208" s="2">
        <v>0.2</v>
      </c>
      <c r="G208" s="2">
        <v>1.2</v>
      </c>
      <c r="H208" s="2">
        <v>0</v>
      </c>
      <c r="I208" s="2">
        <v>0</v>
      </c>
      <c r="J208" s="2">
        <v>4.8</v>
      </c>
      <c r="K208" s="2">
        <v>4.8</v>
      </c>
    </row>
    <row r="209" spans="1:11" x14ac:dyDescent="0.2">
      <c r="A209" s="2" t="s">
        <v>502</v>
      </c>
      <c r="B209" s="2" t="s">
        <v>17</v>
      </c>
      <c r="C209" s="2">
        <v>1.3</v>
      </c>
      <c r="D209" s="2">
        <v>32.700000000000003</v>
      </c>
      <c r="E209" s="2">
        <v>0.1</v>
      </c>
      <c r="F209" s="2">
        <v>0.1</v>
      </c>
      <c r="G209" s="2">
        <v>6.8</v>
      </c>
      <c r="H209" s="2">
        <v>0.1</v>
      </c>
      <c r="I209" s="2">
        <v>0</v>
      </c>
      <c r="J209" s="2">
        <v>4.7</v>
      </c>
      <c r="K209" s="2">
        <v>6</v>
      </c>
    </row>
    <row r="210" spans="1:11" x14ac:dyDescent="0.2">
      <c r="A210" s="2" t="s">
        <v>501</v>
      </c>
      <c r="B210" s="2" t="s">
        <v>63</v>
      </c>
      <c r="C210" s="2">
        <v>0</v>
      </c>
      <c r="D210" s="2">
        <v>43.5</v>
      </c>
      <c r="E210" s="2">
        <v>0</v>
      </c>
      <c r="F210" s="2">
        <v>0.4</v>
      </c>
      <c r="G210" s="2">
        <v>2.9</v>
      </c>
      <c r="H210" s="2">
        <v>0</v>
      </c>
      <c r="I210" s="2">
        <v>0.1</v>
      </c>
      <c r="J210" s="2">
        <v>4.4000000000000004</v>
      </c>
      <c r="K210" s="2">
        <v>4.4000000000000004</v>
      </c>
    </row>
    <row r="211" spans="1:11" x14ac:dyDescent="0.2">
      <c r="A211" s="2" t="s">
        <v>433</v>
      </c>
      <c r="B211" s="2" t="s">
        <v>35</v>
      </c>
      <c r="C211" s="2">
        <v>0</v>
      </c>
      <c r="D211" s="2">
        <v>41.9</v>
      </c>
      <c r="E211" s="2">
        <v>0</v>
      </c>
      <c r="F211" s="2">
        <v>0.5</v>
      </c>
      <c r="G211" s="2">
        <v>3.9</v>
      </c>
      <c r="H211" s="2">
        <v>0</v>
      </c>
      <c r="I211" s="2">
        <v>0.1</v>
      </c>
      <c r="J211" s="2">
        <v>4.4000000000000004</v>
      </c>
      <c r="K211" s="2">
        <v>4.4000000000000004</v>
      </c>
    </row>
    <row r="212" spans="1:11" x14ac:dyDescent="0.2">
      <c r="A212" s="2" t="s">
        <v>457</v>
      </c>
      <c r="B212" s="2" t="s">
        <v>24</v>
      </c>
      <c r="C212" s="2">
        <v>1.7</v>
      </c>
      <c r="D212" s="2">
        <v>37.799999999999997</v>
      </c>
      <c r="E212" s="2">
        <v>0.1</v>
      </c>
      <c r="F212" s="2">
        <v>0.3</v>
      </c>
      <c r="G212" s="2">
        <v>1</v>
      </c>
      <c r="H212" s="2">
        <v>0</v>
      </c>
      <c r="I212" s="2">
        <v>0.1</v>
      </c>
      <c r="J212" s="2">
        <v>4.2</v>
      </c>
      <c r="K212" s="2">
        <v>5.9</v>
      </c>
    </row>
    <row r="213" spans="1:11" x14ac:dyDescent="0.2">
      <c r="A213" s="2" t="s">
        <v>723</v>
      </c>
      <c r="B213" s="2" t="s">
        <v>39</v>
      </c>
      <c r="C213" s="2">
        <v>2.2000000000000002</v>
      </c>
      <c r="D213" s="2">
        <v>27.8</v>
      </c>
      <c r="E213" s="2">
        <v>0.2</v>
      </c>
      <c r="F213" s="2">
        <v>0</v>
      </c>
      <c r="G213" s="2">
        <v>1.4</v>
      </c>
      <c r="H213" s="2">
        <v>0</v>
      </c>
      <c r="I213" s="2">
        <v>0</v>
      </c>
      <c r="J213" s="2">
        <v>4.0999999999999996</v>
      </c>
      <c r="K213" s="2">
        <v>6.3</v>
      </c>
    </row>
    <row r="214" spans="1:11" x14ac:dyDescent="0.2">
      <c r="A214" s="2" t="s">
        <v>724</v>
      </c>
      <c r="B214" s="2" t="s">
        <v>20</v>
      </c>
      <c r="C214" s="2">
        <v>2.5</v>
      </c>
      <c r="D214" s="2">
        <v>30.2</v>
      </c>
      <c r="E214" s="2">
        <v>0.2</v>
      </c>
      <c r="F214" s="2">
        <v>0</v>
      </c>
      <c r="G214" s="2">
        <v>0.2</v>
      </c>
      <c r="H214" s="2">
        <v>0</v>
      </c>
      <c r="I214" s="2">
        <v>0</v>
      </c>
      <c r="J214" s="2">
        <v>3.9</v>
      </c>
      <c r="K214" s="2">
        <v>6.4</v>
      </c>
    </row>
    <row r="215" spans="1:11" x14ac:dyDescent="0.2">
      <c r="A215" s="2" t="s">
        <v>511</v>
      </c>
      <c r="B215" s="2" t="s">
        <v>65</v>
      </c>
      <c r="C215" s="2">
        <v>1.6</v>
      </c>
      <c r="D215" s="2">
        <v>31.9</v>
      </c>
      <c r="E215" s="2">
        <v>0.1</v>
      </c>
      <c r="F215" s="2">
        <v>0</v>
      </c>
      <c r="G215" s="2">
        <v>1.9</v>
      </c>
      <c r="H215" s="2">
        <v>0</v>
      </c>
      <c r="I215" s="2">
        <v>0</v>
      </c>
      <c r="J215" s="2">
        <v>3.9</v>
      </c>
      <c r="K215" s="2">
        <v>5.5</v>
      </c>
    </row>
    <row r="216" spans="1:11" x14ac:dyDescent="0.2">
      <c r="A216" s="2" t="s">
        <v>453</v>
      </c>
      <c r="B216" s="2" t="s">
        <v>28</v>
      </c>
      <c r="C216" s="2">
        <v>0</v>
      </c>
      <c r="D216" s="2">
        <v>37.200000000000003</v>
      </c>
      <c r="E216" s="2">
        <v>0</v>
      </c>
      <c r="F216" s="2">
        <v>0</v>
      </c>
      <c r="G216" s="2">
        <v>0.1</v>
      </c>
      <c r="H216" s="2">
        <v>0</v>
      </c>
      <c r="I216" s="2">
        <v>0</v>
      </c>
      <c r="J216" s="2">
        <v>3.7</v>
      </c>
      <c r="K216" s="2">
        <v>3.7</v>
      </c>
    </row>
    <row r="217" spans="1:11" x14ac:dyDescent="0.2">
      <c r="A217" s="2" t="s">
        <v>635</v>
      </c>
      <c r="B217" s="2" t="s">
        <v>37</v>
      </c>
      <c r="C217" s="2">
        <v>0</v>
      </c>
      <c r="D217" s="2">
        <v>34.9</v>
      </c>
      <c r="E217" s="2">
        <v>0</v>
      </c>
      <c r="F217" s="2">
        <v>0.1</v>
      </c>
      <c r="G217" s="2">
        <v>0.9</v>
      </c>
      <c r="H217" s="2">
        <v>0</v>
      </c>
      <c r="I217" s="2">
        <v>0</v>
      </c>
      <c r="J217" s="2">
        <v>3.6</v>
      </c>
      <c r="K217" s="2">
        <v>3.6</v>
      </c>
    </row>
    <row r="218" spans="1:11" x14ac:dyDescent="0.2">
      <c r="A218" s="2" t="s">
        <v>466</v>
      </c>
      <c r="B218" s="2" t="s">
        <v>39</v>
      </c>
      <c r="C218" s="2">
        <v>0</v>
      </c>
      <c r="D218" s="2">
        <v>34.9</v>
      </c>
      <c r="E218" s="2">
        <v>0</v>
      </c>
      <c r="F218" s="2">
        <v>0.1</v>
      </c>
      <c r="G218" s="2">
        <v>0.9</v>
      </c>
      <c r="H218" s="2">
        <v>0</v>
      </c>
      <c r="I218" s="2">
        <v>0</v>
      </c>
      <c r="J218" s="2">
        <v>3.6</v>
      </c>
      <c r="K218" s="2">
        <v>3.6</v>
      </c>
    </row>
    <row r="219" spans="1:11" x14ac:dyDescent="0.2">
      <c r="A219" s="2" t="s">
        <v>503</v>
      </c>
      <c r="B219" s="2" t="s">
        <v>78</v>
      </c>
      <c r="C219" s="2">
        <v>0</v>
      </c>
      <c r="D219" s="2">
        <v>34.9</v>
      </c>
      <c r="E219" s="2">
        <v>0</v>
      </c>
      <c r="F219" s="2">
        <v>0.1</v>
      </c>
      <c r="G219" s="2">
        <v>0.9</v>
      </c>
      <c r="H219" s="2">
        <v>0</v>
      </c>
      <c r="I219" s="2">
        <v>0</v>
      </c>
      <c r="J219" s="2">
        <v>3.6</v>
      </c>
      <c r="K219" s="2">
        <v>3.6</v>
      </c>
    </row>
    <row r="220" spans="1:11" x14ac:dyDescent="0.2">
      <c r="A220" s="2" t="s">
        <v>725</v>
      </c>
      <c r="B220" s="2" t="s">
        <v>80</v>
      </c>
      <c r="C220" s="2">
        <v>0</v>
      </c>
      <c r="D220" s="2">
        <v>34.9</v>
      </c>
      <c r="E220" s="2">
        <v>0</v>
      </c>
      <c r="F220" s="2">
        <v>0.1</v>
      </c>
      <c r="G220" s="2">
        <v>0.9</v>
      </c>
      <c r="H220" s="2">
        <v>0</v>
      </c>
      <c r="I220" s="2">
        <v>0</v>
      </c>
      <c r="J220" s="2">
        <v>3.6</v>
      </c>
      <c r="K220" s="2">
        <v>3.6</v>
      </c>
    </row>
    <row r="221" spans="1:11" x14ac:dyDescent="0.2">
      <c r="A221" s="2" t="s">
        <v>491</v>
      </c>
      <c r="B221" s="2" t="s">
        <v>72</v>
      </c>
      <c r="C221" s="2">
        <v>0</v>
      </c>
      <c r="D221" s="2">
        <v>34.9</v>
      </c>
      <c r="E221" s="2">
        <v>0</v>
      </c>
      <c r="F221" s="2">
        <v>0.1</v>
      </c>
      <c r="G221" s="2">
        <v>0.9</v>
      </c>
      <c r="H221" s="2">
        <v>0</v>
      </c>
      <c r="I221" s="2">
        <v>0</v>
      </c>
      <c r="J221" s="2">
        <v>3.6</v>
      </c>
      <c r="K221" s="2">
        <v>3.6</v>
      </c>
    </row>
    <row r="222" spans="1:11" x14ac:dyDescent="0.2">
      <c r="A222" s="2" t="s">
        <v>388</v>
      </c>
      <c r="B222" s="2" t="s">
        <v>72</v>
      </c>
      <c r="C222" s="2">
        <v>0</v>
      </c>
      <c r="D222" s="2">
        <v>34.9</v>
      </c>
      <c r="E222" s="2">
        <v>0</v>
      </c>
      <c r="F222" s="2">
        <v>0.1</v>
      </c>
      <c r="G222" s="2">
        <v>0.9</v>
      </c>
      <c r="H222" s="2">
        <v>0</v>
      </c>
      <c r="I222" s="2">
        <v>0</v>
      </c>
      <c r="J222" s="2">
        <v>3.6</v>
      </c>
      <c r="K222" s="2">
        <v>3.6</v>
      </c>
    </row>
    <row r="223" spans="1:11" x14ac:dyDescent="0.2">
      <c r="A223" s="2" t="s">
        <v>515</v>
      </c>
      <c r="B223" s="2" t="s">
        <v>41</v>
      </c>
      <c r="C223" s="2">
        <v>0</v>
      </c>
      <c r="D223" s="2">
        <v>34.9</v>
      </c>
      <c r="E223" s="2">
        <v>0</v>
      </c>
      <c r="F223" s="2">
        <v>0.1</v>
      </c>
      <c r="G223" s="2">
        <v>0.9</v>
      </c>
      <c r="H223" s="2">
        <v>0</v>
      </c>
      <c r="I223" s="2">
        <v>0</v>
      </c>
      <c r="J223" s="2">
        <v>3.6</v>
      </c>
      <c r="K223" s="2">
        <v>3.6</v>
      </c>
    </row>
    <row r="224" spans="1:11" x14ac:dyDescent="0.2">
      <c r="A224" s="2" t="s">
        <v>445</v>
      </c>
      <c r="B224" s="2" t="s">
        <v>57</v>
      </c>
      <c r="C224" s="2">
        <v>0</v>
      </c>
      <c r="D224" s="2">
        <v>33.700000000000003</v>
      </c>
      <c r="E224" s="2">
        <v>0</v>
      </c>
      <c r="F224" s="2">
        <v>0.2</v>
      </c>
      <c r="G224" s="2">
        <v>1.5</v>
      </c>
      <c r="H224" s="2">
        <v>0</v>
      </c>
      <c r="I224" s="2">
        <v>0</v>
      </c>
      <c r="J224" s="2">
        <v>3.5</v>
      </c>
      <c r="K224" s="2">
        <v>3.5</v>
      </c>
    </row>
    <row r="225" spans="1:11" x14ac:dyDescent="0.2">
      <c r="A225" s="2" t="s">
        <v>599</v>
      </c>
      <c r="B225" s="2" t="s">
        <v>82</v>
      </c>
      <c r="C225" s="2">
        <v>0</v>
      </c>
      <c r="D225" s="2">
        <v>33.700000000000003</v>
      </c>
      <c r="E225" s="2">
        <v>0</v>
      </c>
      <c r="F225" s="2">
        <v>0.2</v>
      </c>
      <c r="G225" s="2">
        <v>1.5</v>
      </c>
      <c r="H225" s="2">
        <v>0</v>
      </c>
      <c r="I225" s="2">
        <v>0</v>
      </c>
      <c r="J225" s="2">
        <v>3.5</v>
      </c>
      <c r="K225" s="2">
        <v>3.5</v>
      </c>
    </row>
    <row r="226" spans="1:11" x14ac:dyDescent="0.2">
      <c r="A226" s="2" t="s">
        <v>726</v>
      </c>
      <c r="B226" s="2" t="s">
        <v>43</v>
      </c>
      <c r="C226" s="2">
        <v>0</v>
      </c>
      <c r="D226" s="2">
        <v>33.700000000000003</v>
      </c>
      <c r="E226" s="2">
        <v>0</v>
      </c>
      <c r="F226" s="2">
        <v>0.2</v>
      </c>
      <c r="G226" s="2">
        <v>1.5</v>
      </c>
      <c r="H226" s="2">
        <v>0</v>
      </c>
      <c r="I226" s="2">
        <v>0</v>
      </c>
      <c r="J226" s="2">
        <v>3.5</v>
      </c>
      <c r="K226" s="2">
        <v>3.5</v>
      </c>
    </row>
    <row r="227" spans="1:11" x14ac:dyDescent="0.2">
      <c r="A227" s="2" t="s">
        <v>518</v>
      </c>
      <c r="B227" s="2" t="s">
        <v>70</v>
      </c>
      <c r="C227" s="2">
        <v>0</v>
      </c>
      <c r="D227" s="2">
        <v>33.700000000000003</v>
      </c>
      <c r="E227" s="2">
        <v>0</v>
      </c>
      <c r="F227" s="2">
        <v>0.2</v>
      </c>
      <c r="G227" s="2">
        <v>1.5</v>
      </c>
      <c r="H227" s="2">
        <v>0</v>
      </c>
      <c r="I227" s="2">
        <v>0</v>
      </c>
      <c r="J227" s="2">
        <v>3.5</v>
      </c>
      <c r="K227" s="2">
        <v>3.5</v>
      </c>
    </row>
    <row r="228" spans="1:11" x14ac:dyDescent="0.2">
      <c r="A228" s="2" t="s">
        <v>485</v>
      </c>
      <c r="B228" s="2" t="s">
        <v>67</v>
      </c>
      <c r="C228" s="2">
        <v>0</v>
      </c>
      <c r="D228" s="2">
        <v>33.700000000000003</v>
      </c>
      <c r="E228" s="2">
        <v>0</v>
      </c>
      <c r="F228" s="2">
        <v>0.2</v>
      </c>
      <c r="G228" s="2">
        <v>1.5</v>
      </c>
      <c r="H228" s="2">
        <v>0</v>
      </c>
      <c r="I228" s="2">
        <v>0</v>
      </c>
      <c r="J228" s="2">
        <v>3.5</v>
      </c>
      <c r="K228" s="2">
        <v>3.5</v>
      </c>
    </row>
    <row r="229" spans="1:11" x14ac:dyDescent="0.2">
      <c r="A229" s="2" t="s">
        <v>465</v>
      </c>
      <c r="B229" s="2" t="s">
        <v>57</v>
      </c>
      <c r="C229" s="2">
        <v>0</v>
      </c>
      <c r="D229" s="2">
        <v>33.700000000000003</v>
      </c>
      <c r="E229" s="2">
        <v>0</v>
      </c>
      <c r="F229" s="2">
        <v>0.2</v>
      </c>
      <c r="G229" s="2">
        <v>1.5</v>
      </c>
      <c r="H229" s="2">
        <v>0</v>
      </c>
      <c r="I229" s="2">
        <v>0</v>
      </c>
      <c r="J229" s="2">
        <v>3.5</v>
      </c>
      <c r="K229" s="2">
        <v>3.5</v>
      </c>
    </row>
    <row r="230" spans="1:11" x14ac:dyDescent="0.2">
      <c r="A230" s="2" t="s">
        <v>727</v>
      </c>
      <c r="B230" s="2" t="s">
        <v>33</v>
      </c>
      <c r="C230" s="2">
        <v>2.2000000000000002</v>
      </c>
      <c r="D230" s="2">
        <v>28.5</v>
      </c>
      <c r="E230" s="2">
        <v>0.1</v>
      </c>
      <c r="F230" s="2">
        <v>0</v>
      </c>
      <c r="G230" s="2">
        <v>0.5</v>
      </c>
      <c r="H230" s="2">
        <v>0</v>
      </c>
      <c r="I230" s="2">
        <v>0</v>
      </c>
      <c r="J230" s="2">
        <v>3.5</v>
      </c>
      <c r="K230" s="2">
        <v>5.7</v>
      </c>
    </row>
    <row r="231" spans="1:11" x14ac:dyDescent="0.2">
      <c r="A231" s="2" t="s">
        <v>522</v>
      </c>
      <c r="B231" s="2" t="s">
        <v>51</v>
      </c>
      <c r="C231" s="2">
        <v>1.3</v>
      </c>
      <c r="D231" s="2">
        <v>25.4</v>
      </c>
      <c r="E231" s="2">
        <v>0.1</v>
      </c>
      <c r="F231" s="2">
        <v>0.3</v>
      </c>
      <c r="G231" s="2">
        <v>4.0999999999999996</v>
      </c>
      <c r="H231" s="2">
        <v>0</v>
      </c>
      <c r="I231" s="2">
        <v>0</v>
      </c>
      <c r="J231" s="2">
        <v>3.4</v>
      </c>
      <c r="K231" s="2">
        <v>4.7</v>
      </c>
    </row>
    <row r="232" spans="1:11" x14ac:dyDescent="0.2">
      <c r="A232" s="2" t="s">
        <v>728</v>
      </c>
      <c r="B232" s="2" t="s">
        <v>20</v>
      </c>
      <c r="C232" s="2">
        <v>1.9</v>
      </c>
      <c r="D232" s="2">
        <v>23.7</v>
      </c>
      <c r="E232" s="2">
        <v>0.1</v>
      </c>
      <c r="F232" s="2">
        <v>0</v>
      </c>
      <c r="G232" s="2">
        <v>1.4</v>
      </c>
      <c r="H232" s="2">
        <v>0</v>
      </c>
      <c r="I232" s="2">
        <v>0</v>
      </c>
      <c r="J232" s="2">
        <v>3.3</v>
      </c>
      <c r="K232" s="2">
        <v>5.2</v>
      </c>
    </row>
    <row r="233" spans="1:11" x14ac:dyDescent="0.2">
      <c r="A233" s="2" t="s">
        <v>404</v>
      </c>
      <c r="B233" s="2" t="s">
        <v>49</v>
      </c>
      <c r="C233" s="2">
        <v>0</v>
      </c>
      <c r="D233" s="2">
        <v>34.200000000000003</v>
      </c>
      <c r="E233" s="2">
        <v>0</v>
      </c>
      <c r="F233" s="2">
        <v>0.5</v>
      </c>
      <c r="G233" s="2">
        <v>2.5</v>
      </c>
      <c r="H233" s="2">
        <v>0</v>
      </c>
      <c r="I233" s="2">
        <v>0.2</v>
      </c>
      <c r="J233" s="2">
        <v>3.3</v>
      </c>
      <c r="K233" s="2">
        <v>3.3</v>
      </c>
    </row>
    <row r="234" spans="1:11" x14ac:dyDescent="0.2">
      <c r="A234" s="2" t="s">
        <v>729</v>
      </c>
      <c r="B234" s="2" t="s">
        <v>30</v>
      </c>
      <c r="C234" s="2">
        <v>0</v>
      </c>
      <c r="D234" s="2">
        <v>31.1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3.1</v>
      </c>
      <c r="K234" s="2">
        <v>3.1</v>
      </c>
    </row>
    <row r="235" spans="1:11" x14ac:dyDescent="0.2">
      <c r="A235" s="2" t="s">
        <v>495</v>
      </c>
      <c r="B235" s="2" t="s">
        <v>78</v>
      </c>
      <c r="C235" s="2">
        <v>1.5</v>
      </c>
      <c r="D235" s="2">
        <v>26.2</v>
      </c>
      <c r="E235" s="2">
        <v>0.1</v>
      </c>
      <c r="F235" s="2">
        <v>0.1</v>
      </c>
      <c r="G235" s="2">
        <v>1</v>
      </c>
      <c r="H235" s="2">
        <v>0</v>
      </c>
      <c r="I235" s="2">
        <v>0</v>
      </c>
      <c r="J235" s="2">
        <v>3.1</v>
      </c>
      <c r="K235" s="2">
        <v>4.5999999999999996</v>
      </c>
    </row>
    <row r="236" spans="1:11" x14ac:dyDescent="0.2">
      <c r="A236" s="2" t="s">
        <v>494</v>
      </c>
      <c r="B236" s="2" t="s">
        <v>80</v>
      </c>
      <c r="C236" s="2">
        <v>0.6</v>
      </c>
      <c r="D236" s="2">
        <v>19.600000000000001</v>
      </c>
      <c r="E236" s="2">
        <v>0.1</v>
      </c>
      <c r="F236" s="2">
        <v>0</v>
      </c>
      <c r="G236" s="2">
        <v>2.6</v>
      </c>
      <c r="H236" s="2">
        <v>0</v>
      </c>
      <c r="I236" s="2">
        <v>0</v>
      </c>
      <c r="J236" s="2">
        <v>2.5</v>
      </c>
      <c r="K236" s="2">
        <v>3.1</v>
      </c>
    </row>
    <row r="237" spans="1:11" x14ac:dyDescent="0.2">
      <c r="A237" s="2" t="s">
        <v>730</v>
      </c>
      <c r="B237" s="2" t="s">
        <v>57</v>
      </c>
      <c r="C237" s="2">
        <v>0.7</v>
      </c>
      <c r="D237" s="2">
        <v>21.5</v>
      </c>
      <c r="E237" s="2">
        <v>0</v>
      </c>
      <c r="F237" s="2">
        <v>0.2</v>
      </c>
      <c r="G237" s="2">
        <v>1.3</v>
      </c>
      <c r="H237" s="2">
        <v>0</v>
      </c>
      <c r="I237" s="2">
        <v>0</v>
      </c>
      <c r="J237" s="2">
        <v>2.4</v>
      </c>
      <c r="K237" s="2">
        <v>3.1</v>
      </c>
    </row>
    <row r="238" spans="1:11" x14ac:dyDescent="0.2">
      <c r="A238" s="2" t="s">
        <v>397</v>
      </c>
      <c r="B238" s="2" t="s">
        <v>43</v>
      </c>
      <c r="C238" s="2">
        <v>0.3</v>
      </c>
      <c r="D238" s="2">
        <v>22.1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2.2999999999999998</v>
      </c>
      <c r="K238" s="2">
        <v>2.6</v>
      </c>
    </row>
    <row r="239" spans="1:11" x14ac:dyDescent="0.2">
      <c r="A239" s="2" t="s">
        <v>477</v>
      </c>
      <c r="B239" s="2" t="s">
        <v>24</v>
      </c>
      <c r="C239" s="2">
        <v>0.3</v>
      </c>
      <c r="D239" s="2">
        <v>21.8</v>
      </c>
      <c r="E239" s="2">
        <v>0</v>
      </c>
      <c r="F239" s="2">
        <v>0</v>
      </c>
      <c r="G239" s="2">
        <v>0.1</v>
      </c>
      <c r="H239" s="2">
        <v>0</v>
      </c>
      <c r="I239" s="2">
        <v>0</v>
      </c>
      <c r="J239" s="2">
        <v>2.2999999999999998</v>
      </c>
      <c r="K239" s="2">
        <v>2.6</v>
      </c>
    </row>
    <row r="240" spans="1:11" x14ac:dyDescent="0.2">
      <c r="A240" s="2" t="s">
        <v>519</v>
      </c>
      <c r="B240" s="2" t="s">
        <v>57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</row>
    <row r="241" spans="1:1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</row>
    <row r="242" spans="1:1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</row>
    <row r="243" spans="1:1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</row>
    <row r="244" spans="1:1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</row>
    <row r="245" spans="1:1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</row>
    <row r="246" spans="1:1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</row>
    <row r="247" spans="1:1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</row>
    <row r="248" spans="1:1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</row>
    <row r="249" spans="1:1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</row>
    <row r="250" spans="1:1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</row>
    <row r="251" spans="1:1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</row>
    <row r="252" spans="1:1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</row>
    <row r="253" spans="1:1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</row>
    <row r="254" spans="1:1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</row>
    <row r="255" spans="1:1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</row>
    <row r="256" spans="1:1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</row>
    <row r="257" spans="1:1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</row>
    <row r="258" spans="1:1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</row>
    <row r="259" spans="1:1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</row>
    <row r="260" spans="1:1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</row>
    <row r="261" spans="1:1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</row>
    <row r="262" spans="1:1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</row>
    <row r="263" spans="1:1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</row>
    <row r="264" spans="1:1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</row>
    <row r="265" spans="1:1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</row>
    <row r="266" spans="1:1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</row>
    <row r="267" spans="1:1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</row>
    <row r="268" spans="1:1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</row>
    <row r="269" spans="1:1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</row>
    <row r="270" spans="1:1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</row>
    <row r="271" spans="1:1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</row>
    <row r="272" spans="1:1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</row>
    <row r="273" spans="1:1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</row>
    <row r="274" spans="1:1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</row>
    <row r="275" spans="1:1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</row>
    <row r="276" spans="1:1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</row>
    <row r="277" spans="1:1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</row>
    <row r="278" spans="1:1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</row>
    <row r="279" spans="1:1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</row>
    <row r="280" spans="1:1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</row>
    <row r="281" spans="1:1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</row>
    <row r="282" spans="1:1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</row>
    <row r="283" spans="1:1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</row>
    <row r="284" spans="1:1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</row>
    <row r="285" spans="1:1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</row>
    <row r="286" spans="1:1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</row>
    <row r="287" spans="1:1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</row>
    <row r="288" spans="1:1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</row>
    <row r="289" spans="1:1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</row>
    <row r="290" spans="1:1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</row>
    <row r="291" spans="1:1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</row>
    <row r="292" spans="1:1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</row>
    <row r="293" spans="1:1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</row>
    <row r="294" spans="1:1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</row>
    <row r="295" spans="1:1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</row>
    <row r="296" spans="1:1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</row>
    <row r="297" spans="1:1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</row>
    <row r="298" spans="1:1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</row>
    <row r="299" spans="1:1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</row>
    <row r="300" spans="1:1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</row>
    <row r="301" spans="1:1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</row>
    <row r="302" spans="1:1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</row>
    <row r="303" spans="1:1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</row>
    <row r="304" spans="1:1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</row>
    <row r="305" spans="1:1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</row>
    <row r="306" spans="1:1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</row>
    <row r="307" spans="1:1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</row>
    <row r="308" spans="1:1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</row>
    <row r="309" spans="1:1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</row>
    <row r="310" spans="1:1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</row>
    <row r="311" spans="1:1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</row>
    <row r="312" spans="1:1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</row>
    <row r="313" spans="1:1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</row>
    <row r="314" spans="1:1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</row>
    <row r="315" spans="1:1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</row>
    <row r="316" spans="1:1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</row>
    <row r="317" spans="1:1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</row>
    <row r="318" spans="1:1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</row>
    <row r="319" spans="1:1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</row>
    <row r="320" spans="1:1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</row>
    <row r="321" spans="1:1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</row>
    <row r="322" spans="1:1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</row>
    <row r="323" spans="1:1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</row>
    <row r="324" spans="1:1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</row>
    <row r="325" spans="1:1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</row>
    <row r="326" spans="1:1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</row>
    <row r="327" spans="1:1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</row>
    <row r="328" spans="1:1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</row>
    <row r="329" spans="1:1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</row>
    <row r="330" spans="1:1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</row>
    <row r="331" spans="1:1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</row>
    <row r="332" spans="1:1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</row>
    <row r="333" spans="1:1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</row>
    <row r="334" spans="1:1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</row>
    <row r="335" spans="1:1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</row>
    <row r="336" spans="1:1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</row>
    <row r="337" spans="1:1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</row>
    <row r="338" spans="1:1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</row>
    <row r="339" spans="1:1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</row>
    <row r="340" spans="1:1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</row>
    <row r="341" spans="1:1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</row>
    <row r="342" spans="1:1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</row>
    <row r="343" spans="1:1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</row>
    <row r="344" spans="1:1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</row>
    <row r="345" spans="1:1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</row>
    <row r="346" spans="1:1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</row>
    <row r="347" spans="1:1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</row>
    <row r="348" spans="1:1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</row>
    <row r="349" spans="1:1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</row>
    <row r="350" spans="1:1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</row>
    <row r="351" spans="1:1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</row>
    <row r="352" spans="1:1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</row>
    <row r="353" spans="1:1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</row>
    <row r="354" spans="1:1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</row>
    <row r="355" spans="1:1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</row>
    <row r="356" spans="1:1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</row>
    <row r="357" spans="1:1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</row>
    <row r="358" spans="1:1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</row>
    <row r="359" spans="1:1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</row>
    <row r="360" spans="1:1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</row>
    <row r="361" spans="1:1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</row>
    <row r="362" spans="1:1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</row>
    <row r="363" spans="1:1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</row>
    <row r="364" spans="1:1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</row>
    <row r="365" spans="1:1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</row>
    <row r="366" spans="1:1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</row>
    <row r="367" spans="1:1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</row>
    <row r="368" spans="1:1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</row>
    <row r="369" spans="1:1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</row>
    <row r="370" spans="1:1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</row>
    <row r="371" spans="1:1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</row>
    <row r="372" spans="1:1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</row>
    <row r="373" spans="1:1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</row>
    <row r="374" spans="1:1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</row>
    <row r="375" spans="1:1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</row>
    <row r="376" spans="1:1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</row>
    <row r="377" spans="1:1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</row>
    <row r="378" spans="1:1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</row>
    <row r="379" spans="1:1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</row>
    <row r="380" spans="1:1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</row>
    <row r="381" spans="1:1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</row>
    <row r="382" spans="1:1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</row>
    <row r="383" spans="1:1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</row>
    <row r="384" spans="1:1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</row>
    <row r="385" spans="1:1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</row>
    <row r="386" spans="1:1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</row>
    <row r="387" spans="1:1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</row>
    <row r="388" spans="1:1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</row>
    <row r="389" spans="1:1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</row>
    <row r="390" spans="1:1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</row>
    <row r="391" spans="1:1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</row>
    <row r="392" spans="1:1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</row>
    <row r="393" spans="1:1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</row>
    <row r="394" spans="1:1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</row>
    <row r="395" spans="1:1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</row>
    <row r="396" spans="1:1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</row>
    <row r="397" spans="1:1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</row>
    <row r="398" spans="1:1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</row>
    <row r="399" spans="1:1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</row>
    <row r="400" spans="1:1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</row>
    <row r="401" spans="1:1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</row>
    <row r="402" spans="1:1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</row>
    <row r="403" spans="1:1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</row>
    <row r="404" spans="1:1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</row>
    <row r="405" spans="1:1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</row>
    <row r="406" spans="1:1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</row>
    <row r="407" spans="1:1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</row>
    <row r="408" spans="1:1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</row>
    <row r="409" spans="1:1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</row>
    <row r="410" spans="1:1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</row>
    <row r="411" spans="1:1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</row>
    <row r="412" spans="1:1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</row>
    <row r="413" spans="1:1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</row>
    <row r="414" spans="1:1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</row>
    <row r="415" spans="1:1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</row>
    <row r="416" spans="1:1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</row>
    <row r="417" spans="1:1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</row>
    <row r="418" spans="1:1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</row>
    <row r="419" spans="1:1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</row>
    <row r="420" spans="1:1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</row>
    <row r="421" spans="1:1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</row>
    <row r="422" spans="1:1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</row>
    <row r="423" spans="1:1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</row>
    <row r="424" spans="1:1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</row>
    <row r="425" spans="1:1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</row>
    <row r="426" spans="1:1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</row>
    <row r="427" spans="1:1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</row>
    <row r="428" spans="1:1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</row>
    <row r="429" spans="1:1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</row>
    <row r="430" spans="1:1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</row>
    <row r="431" spans="1:1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</row>
    <row r="432" spans="1:1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</row>
    <row r="433" spans="1:1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</row>
    <row r="434" spans="1:1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</row>
    <row r="435" spans="1:1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</row>
    <row r="436" spans="1:1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</row>
    <row r="437" spans="1:1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</row>
    <row r="438" spans="1:1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</row>
    <row r="439" spans="1:1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</row>
    <row r="440" spans="1:1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</row>
    <row r="441" spans="1:1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</row>
    <row r="442" spans="1:1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</row>
    <row r="443" spans="1:1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</row>
    <row r="444" spans="1:1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</row>
    <row r="445" spans="1:1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</row>
    <row r="446" spans="1:1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</row>
    <row r="447" spans="1:1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</row>
    <row r="448" spans="1:1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</row>
    <row r="449" spans="1:1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</row>
    <row r="450" spans="1:1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</row>
    <row r="451" spans="1:1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</row>
    <row r="452" spans="1:1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</row>
    <row r="453" spans="1:1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</row>
    <row r="454" spans="1:1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</row>
    <row r="455" spans="1:1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</row>
    <row r="456" spans="1:1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</row>
    <row r="457" spans="1:1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</row>
    <row r="458" spans="1:1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</row>
    <row r="459" spans="1:1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</row>
    <row r="460" spans="1:1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</row>
    <row r="461" spans="1:1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</row>
    <row r="462" spans="1:1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</row>
    <row r="463" spans="1:1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</row>
    <row r="464" spans="1:1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</row>
    <row r="465" spans="1:1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</row>
    <row r="466" spans="1:1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</row>
    <row r="467" spans="1:1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</row>
    <row r="468" spans="1:1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</row>
    <row r="469" spans="1:1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</row>
    <row r="470" spans="1:1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</row>
    <row r="471" spans="1:1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</row>
    <row r="472" spans="1:1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</row>
    <row r="473" spans="1:1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</row>
    <row r="474" spans="1:1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</row>
    <row r="475" spans="1:1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</row>
    <row r="476" spans="1:1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</row>
    <row r="477" spans="1:1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</row>
    <row r="478" spans="1:1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</row>
    <row r="479" spans="1:1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</row>
    <row r="480" spans="1:1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</row>
    <row r="481" spans="1:1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</row>
    <row r="482" spans="1:1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</row>
    <row r="483" spans="1:1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</row>
    <row r="484" spans="1:1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</row>
    <row r="485" spans="1:1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</row>
    <row r="486" spans="1:1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</row>
    <row r="487" spans="1:1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</row>
    <row r="488" spans="1:1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</row>
    <row r="489" spans="1:1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</row>
    <row r="490" spans="1:1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</row>
    <row r="491" spans="1:1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</row>
    <row r="492" spans="1:1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</row>
    <row r="493" spans="1:1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</row>
    <row r="494" spans="1:1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</row>
    <row r="495" spans="1:1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</row>
    <row r="496" spans="1:1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</row>
    <row r="497" spans="1:1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</row>
    <row r="498" spans="1:1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</row>
    <row r="499" spans="1:1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</row>
    <row r="500" spans="1:1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</row>
    <row r="501" spans="1:1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</row>
    <row r="502" spans="1:1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</row>
    <row r="503" spans="1:1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</row>
    <row r="504" spans="1:1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</row>
    <row r="505" spans="1:1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</row>
    <row r="506" spans="1:1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</row>
    <row r="507" spans="1:1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</row>
    <row r="508" spans="1:1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</row>
    <row r="509" spans="1:1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</row>
    <row r="510" spans="1:1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</row>
    <row r="511" spans="1:1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</row>
    <row r="512" spans="1:1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</row>
    <row r="513" spans="1:1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</row>
    <row r="514" spans="1:1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</row>
    <row r="515" spans="1:1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</row>
    <row r="516" spans="1:1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</row>
    <row r="517" spans="1:1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</row>
    <row r="518" spans="1:1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</row>
    <row r="519" spans="1:1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</row>
    <row r="520" spans="1:1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</row>
    <row r="521" spans="1:1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</row>
    <row r="522" spans="1:1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</row>
    <row r="523" spans="1:1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</row>
    <row r="524" spans="1:1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</row>
    <row r="525" spans="1:1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</row>
    <row r="526" spans="1:1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</row>
    <row r="527" spans="1:1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</row>
    <row r="528" spans="1:1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</row>
    <row r="529" spans="1:1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</row>
    <row r="530" spans="1:1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</row>
    <row r="531" spans="1:1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</row>
    <row r="532" spans="1:1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</row>
    <row r="533" spans="1:1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</row>
    <row r="534" spans="1:1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</row>
    <row r="535" spans="1:1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</row>
    <row r="536" spans="1:1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</row>
    <row r="537" spans="1:1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</row>
    <row r="538" spans="1:1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</row>
    <row r="539" spans="1:1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</row>
    <row r="540" spans="1:1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</row>
    <row r="541" spans="1:1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</row>
    <row r="542" spans="1:1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</row>
    <row r="543" spans="1:1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</row>
    <row r="544" spans="1:1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</row>
    <row r="545" spans="1:1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</row>
    <row r="546" spans="1:1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</row>
    <row r="547" spans="1:1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</row>
    <row r="548" spans="1:1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</row>
    <row r="549" spans="1:1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</row>
    <row r="550" spans="1:1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</row>
    <row r="551" spans="1:1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</row>
    <row r="552" spans="1:1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</row>
    <row r="553" spans="1:1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</row>
    <row r="554" spans="1:1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</row>
    <row r="555" spans="1:1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</row>
    <row r="556" spans="1:1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</row>
    <row r="557" spans="1:1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</row>
    <row r="558" spans="1:1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</row>
    <row r="559" spans="1:1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</row>
    <row r="560" spans="1:1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</row>
    <row r="561" spans="1:1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</row>
    <row r="562" spans="1:1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</row>
    <row r="563" spans="1:1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</row>
    <row r="564" spans="1:1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</row>
    <row r="565" spans="1:1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</row>
    <row r="566" spans="1:1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</row>
    <row r="567" spans="1:1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</row>
    <row r="568" spans="1:1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</row>
    <row r="569" spans="1:1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</row>
    <row r="570" spans="1:1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</row>
    <row r="571" spans="1:1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</row>
    <row r="572" spans="1:1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</row>
    <row r="573" spans="1:1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</row>
    <row r="574" spans="1:1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</row>
    <row r="575" spans="1:1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</row>
    <row r="576" spans="1:1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</row>
    <row r="577" spans="1:1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</row>
    <row r="578" spans="1:1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</row>
    <row r="579" spans="1:1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</row>
    <row r="580" spans="1:1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</row>
    <row r="581" spans="1:1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</row>
    <row r="582" spans="1:1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</row>
    <row r="583" spans="1:1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</row>
    <row r="584" spans="1:1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1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1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1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1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1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1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1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1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</row>
    <row r="593" spans="1:1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</row>
    <row r="594" spans="1:1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</row>
    <row r="595" spans="1:1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</row>
    <row r="596" spans="1:1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</row>
    <row r="597" spans="1:1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</row>
    <row r="598" spans="1:1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</row>
    <row r="599" spans="1:1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</row>
    <row r="600" spans="1:1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</row>
    <row r="601" spans="1:1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</row>
    <row r="602" spans="1:1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</row>
    <row r="603" spans="1:1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</row>
    <row r="604" spans="1:1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</row>
    <row r="605" spans="1:1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</row>
    <row r="606" spans="1:1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</row>
    <row r="607" spans="1:1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</row>
    <row r="608" spans="1:1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</row>
    <row r="609" spans="1:1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</row>
    <row r="610" spans="1:1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</row>
    <row r="611" spans="1:1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</row>
    <row r="612" spans="1:1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</row>
    <row r="613" spans="1:1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</row>
    <row r="614" spans="1:1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</row>
    <row r="615" spans="1:1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</row>
    <row r="616" spans="1:1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</row>
    <row r="617" spans="1:1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</row>
    <row r="618" spans="1:1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</row>
    <row r="619" spans="1:1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</row>
    <row r="620" spans="1:1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</row>
    <row r="621" spans="1:1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</row>
    <row r="622" spans="1:1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</row>
    <row r="623" spans="1:1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</row>
    <row r="624" spans="1:1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</row>
    <row r="625" spans="1:1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</row>
    <row r="626" spans="1:1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</row>
    <row r="627" spans="1:1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</row>
    <row r="628" spans="1:1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</row>
    <row r="629" spans="1:1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</row>
    <row r="630" spans="1:1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</row>
    <row r="631" spans="1:1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</row>
    <row r="632" spans="1:1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</row>
    <row r="633" spans="1:1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</row>
    <row r="634" spans="1:1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</row>
    <row r="635" spans="1:1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</row>
    <row r="636" spans="1:1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</row>
    <row r="637" spans="1:1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</row>
    <row r="638" spans="1:1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</row>
    <row r="639" spans="1:1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</row>
    <row r="640" spans="1:1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</row>
    <row r="641" spans="1:1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</row>
    <row r="642" spans="1:1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</row>
    <row r="643" spans="1:1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</row>
    <row r="644" spans="1:1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</row>
    <row r="645" spans="1:1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</row>
    <row r="646" spans="1:1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</row>
    <row r="647" spans="1:1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</row>
    <row r="648" spans="1:1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</row>
    <row r="649" spans="1:1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</row>
    <row r="650" spans="1:1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</row>
    <row r="651" spans="1:1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</row>
    <row r="652" spans="1:1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</row>
    <row r="653" spans="1:1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</row>
    <row r="654" spans="1:1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</row>
    <row r="655" spans="1:1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</row>
    <row r="656" spans="1:1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</row>
    <row r="657" spans="1:1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</row>
    <row r="658" spans="1:1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</row>
    <row r="659" spans="1:1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</row>
    <row r="660" spans="1:1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</row>
    <row r="661" spans="1:1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</row>
    <row r="662" spans="1:1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</row>
    <row r="663" spans="1:1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</row>
    <row r="664" spans="1:1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</row>
    <row r="665" spans="1:1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</row>
    <row r="666" spans="1:1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</row>
    <row r="667" spans="1:1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</row>
    <row r="668" spans="1:1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</row>
    <row r="669" spans="1:1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</row>
    <row r="670" spans="1:1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</row>
    <row r="671" spans="1:1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</row>
    <row r="672" spans="1:1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</row>
    <row r="673" spans="1:1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</row>
    <row r="674" spans="1:1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</row>
    <row r="675" spans="1:1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</row>
    <row r="676" spans="1:1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</row>
    <row r="677" spans="1:1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</row>
    <row r="678" spans="1:1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</row>
    <row r="679" spans="1:1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</row>
    <row r="680" spans="1:1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</row>
    <row r="681" spans="1:1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</row>
    <row r="682" spans="1:1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</row>
    <row r="683" spans="1:1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</row>
    <row r="684" spans="1:1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</row>
    <row r="685" spans="1:1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</row>
    <row r="686" spans="1:1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</row>
    <row r="687" spans="1:1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</row>
    <row r="688" spans="1:1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</row>
    <row r="689" spans="1:1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</row>
    <row r="690" spans="1:1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</row>
    <row r="691" spans="1:1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</row>
    <row r="692" spans="1:1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</row>
    <row r="693" spans="1:1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</row>
    <row r="694" spans="1:1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</row>
    <row r="695" spans="1:1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</row>
    <row r="696" spans="1:1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</row>
    <row r="697" spans="1:1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</row>
    <row r="698" spans="1:1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</row>
    <row r="699" spans="1:1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</row>
    <row r="700" spans="1:1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</row>
    <row r="701" spans="1:1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</row>
    <row r="702" spans="1:1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</row>
    <row r="703" spans="1:1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</row>
    <row r="704" spans="1:1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</row>
    <row r="705" spans="1:1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</row>
    <row r="706" spans="1:1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</row>
    <row r="707" spans="1:1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</row>
    <row r="708" spans="1:1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</row>
    <row r="709" spans="1:1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</row>
    <row r="710" spans="1:1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</row>
    <row r="711" spans="1:1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</row>
    <row r="712" spans="1:1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</row>
    <row r="713" spans="1:1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</row>
    <row r="714" spans="1:1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</row>
    <row r="715" spans="1:1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</row>
    <row r="716" spans="1:1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</row>
    <row r="717" spans="1:1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</row>
    <row r="718" spans="1:1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</row>
    <row r="719" spans="1:1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</row>
    <row r="720" spans="1:1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</row>
    <row r="721" spans="1:1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</row>
    <row r="722" spans="1:1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</row>
    <row r="723" spans="1:1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</row>
    <row r="724" spans="1:1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</row>
    <row r="725" spans="1:1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</row>
    <row r="726" spans="1:1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</row>
    <row r="727" spans="1:1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</row>
    <row r="728" spans="1:1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</row>
    <row r="729" spans="1:1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</row>
    <row r="730" spans="1:1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</row>
    <row r="731" spans="1:1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</row>
    <row r="732" spans="1:1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</row>
    <row r="733" spans="1:1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</row>
    <row r="734" spans="1:1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</row>
    <row r="735" spans="1:1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</row>
    <row r="736" spans="1:1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</row>
    <row r="737" spans="1:1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</row>
    <row r="738" spans="1:1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</row>
    <row r="739" spans="1:1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</row>
    <row r="740" spans="1:1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</row>
    <row r="741" spans="1:1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</row>
    <row r="742" spans="1:1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</row>
    <row r="743" spans="1:1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</row>
    <row r="744" spans="1:1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</row>
    <row r="745" spans="1:1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</row>
    <row r="746" spans="1:1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</row>
    <row r="747" spans="1:1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</row>
    <row r="748" spans="1:1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</row>
    <row r="749" spans="1:1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</row>
    <row r="750" spans="1:1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</row>
    <row r="751" spans="1:1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</row>
    <row r="752" spans="1:1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</row>
    <row r="753" spans="1:1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</row>
    <row r="754" spans="1:1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</row>
    <row r="755" spans="1:1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</row>
    <row r="756" spans="1:1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</row>
    <row r="757" spans="1:1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</row>
    <row r="758" spans="1:1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</row>
    <row r="759" spans="1:1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</row>
    <row r="760" spans="1:1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</row>
    <row r="761" spans="1:1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</row>
    <row r="762" spans="1:1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</row>
    <row r="763" spans="1:1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</row>
    <row r="764" spans="1:1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</row>
    <row r="765" spans="1:1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</row>
    <row r="766" spans="1:1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</row>
    <row r="767" spans="1:1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</row>
    <row r="768" spans="1:1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</row>
    <row r="769" spans="1:1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</row>
    <row r="770" spans="1:1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</row>
    <row r="771" spans="1:1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</row>
    <row r="772" spans="1:1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</row>
    <row r="773" spans="1:1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</row>
    <row r="774" spans="1:1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</row>
    <row r="775" spans="1:1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</row>
    <row r="776" spans="1:1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</row>
    <row r="777" spans="1:1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</row>
    <row r="778" spans="1:1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</row>
    <row r="779" spans="1:1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</row>
    <row r="780" spans="1:1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</row>
    <row r="781" spans="1:1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</row>
    <row r="782" spans="1:1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</row>
    <row r="783" spans="1:1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</row>
    <row r="784" spans="1:1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</row>
    <row r="785" spans="1:1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</row>
    <row r="786" spans="1:1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</row>
    <row r="787" spans="1:1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</row>
    <row r="788" spans="1:1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</row>
    <row r="789" spans="1:1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</row>
    <row r="790" spans="1:1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</row>
    <row r="791" spans="1:1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</row>
    <row r="792" spans="1:1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</row>
    <row r="793" spans="1:1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</row>
    <row r="794" spans="1:1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</row>
    <row r="795" spans="1:1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</row>
    <row r="796" spans="1:1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</row>
    <row r="797" spans="1:1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</row>
    <row r="798" spans="1:1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</row>
    <row r="799" spans="1:1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</row>
    <row r="800" spans="1:1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</row>
    <row r="801" spans="1:1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</row>
    <row r="802" spans="1:1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</row>
    <row r="803" spans="1:1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</row>
    <row r="804" spans="1:1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</row>
    <row r="805" spans="1:1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</row>
    <row r="806" spans="1:1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</row>
    <row r="807" spans="1:1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</row>
    <row r="808" spans="1:1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</row>
    <row r="809" spans="1:1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</row>
    <row r="810" spans="1:1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</row>
    <row r="811" spans="1:1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</row>
    <row r="812" spans="1:1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</row>
    <row r="813" spans="1:1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</row>
    <row r="814" spans="1:1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</row>
    <row r="815" spans="1:1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</row>
    <row r="816" spans="1:1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</row>
    <row r="817" spans="1:1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</row>
    <row r="818" spans="1:1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</row>
    <row r="819" spans="1:1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</row>
    <row r="820" spans="1:1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</row>
    <row r="821" spans="1:1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</row>
    <row r="822" spans="1:1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</row>
    <row r="823" spans="1:1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</row>
    <row r="824" spans="1:1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</row>
    <row r="825" spans="1:1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</row>
    <row r="826" spans="1:1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</row>
    <row r="827" spans="1:1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</row>
    <row r="828" spans="1:1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</row>
    <row r="829" spans="1:1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</row>
    <row r="830" spans="1:1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</row>
    <row r="831" spans="1:1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</row>
    <row r="832" spans="1:1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</row>
    <row r="833" spans="1:1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</row>
    <row r="834" spans="1:1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</row>
    <row r="835" spans="1:1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</row>
    <row r="836" spans="1:1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</row>
    <row r="837" spans="1:1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</row>
    <row r="838" spans="1:1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</row>
    <row r="839" spans="1:1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</row>
    <row r="840" spans="1:1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</row>
    <row r="841" spans="1:1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</row>
    <row r="842" spans="1:1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</row>
    <row r="843" spans="1:1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</row>
    <row r="844" spans="1:1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</row>
    <row r="845" spans="1:1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</row>
    <row r="846" spans="1:1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</row>
    <row r="847" spans="1:1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</row>
    <row r="848" spans="1:1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</row>
    <row r="849" spans="1:1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</row>
    <row r="850" spans="1:1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</row>
    <row r="851" spans="1:1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</row>
    <row r="852" spans="1:1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</row>
    <row r="853" spans="1:1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</row>
    <row r="854" spans="1:1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</row>
    <row r="855" spans="1:1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</row>
    <row r="856" spans="1:1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</row>
    <row r="857" spans="1:1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</row>
    <row r="858" spans="1:1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</row>
    <row r="859" spans="1:1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</row>
    <row r="860" spans="1:1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</row>
    <row r="861" spans="1:1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</row>
    <row r="862" spans="1:1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</row>
    <row r="863" spans="1:1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</row>
    <row r="864" spans="1:1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</row>
    <row r="865" spans="1:1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</row>
    <row r="866" spans="1:1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</row>
    <row r="867" spans="1:1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</row>
    <row r="868" spans="1:1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</row>
    <row r="869" spans="1:1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</row>
    <row r="870" spans="1:1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</row>
    <row r="871" spans="1:1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</row>
    <row r="872" spans="1:1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</row>
    <row r="873" spans="1:1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</row>
    <row r="874" spans="1:1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</row>
    <row r="875" spans="1:1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</row>
    <row r="876" spans="1:1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</row>
    <row r="877" spans="1:1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</row>
    <row r="878" spans="1:1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</row>
    <row r="879" spans="1:1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</row>
    <row r="880" spans="1:1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</row>
    <row r="881" spans="1:1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</row>
    <row r="882" spans="1:1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</row>
    <row r="883" spans="1:1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</row>
    <row r="884" spans="1:1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</row>
    <row r="885" spans="1:1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</row>
    <row r="886" spans="1:1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</row>
    <row r="887" spans="1:1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</row>
    <row r="888" spans="1:1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</row>
    <row r="889" spans="1:1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</row>
    <row r="890" spans="1:1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</row>
    <row r="891" spans="1:1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</row>
    <row r="892" spans="1:1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</row>
    <row r="893" spans="1:1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</row>
    <row r="894" spans="1:1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</row>
    <row r="895" spans="1:1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</row>
    <row r="896" spans="1:1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</row>
    <row r="897" spans="1:1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</row>
    <row r="898" spans="1:1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</row>
    <row r="899" spans="1:1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</row>
    <row r="900" spans="1:1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</row>
    <row r="901" spans="1:1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</row>
    <row r="902" spans="1:1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</row>
    <row r="903" spans="1:1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</row>
    <row r="904" spans="1:1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</row>
    <row r="905" spans="1:1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</row>
    <row r="906" spans="1:1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</row>
    <row r="907" spans="1:1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</row>
    <row r="908" spans="1:1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</row>
    <row r="909" spans="1:1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</row>
    <row r="910" spans="1:1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</row>
    <row r="911" spans="1:1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</row>
    <row r="912" spans="1:1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</row>
    <row r="913" spans="1:1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</row>
    <row r="914" spans="1:1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</row>
    <row r="915" spans="1:1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</row>
    <row r="916" spans="1:1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</row>
    <row r="917" spans="1:1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</row>
    <row r="918" spans="1:1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</row>
    <row r="919" spans="1:1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</row>
    <row r="920" spans="1:1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</row>
    <row r="921" spans="1:1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</row>
    <row r="922" spans="1:1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</row>
    <row r="923" spans="1:1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</row>
    <row r="924" spans="1:1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</row>
    <row r="925" spans="1:1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</row>
    <row r="926" spans="1:1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</row>
    <row r="927" spans="1:1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</row>
    <row r="928" spans="1:1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</row>
    <row r="929" spans="1:1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</row>
    <row r="930" spans="1:1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</row>
    <row r="931" spans="1:1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</row>
    <row r="932" spans="1:1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</row>
    <row r="933" spans="1:1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</row>
    <row r="934" spans="1:1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</row>
    <row r="935" spans="1:1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</row>
    <row r="936" spans="1:1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</row>
    <row r="937" spans="1:1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</row>
    <row r="938" spans="1:1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</row>
    <row r="939" spans="1:1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</row>
    <row r="940" spans="1:1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</row>
    <row r="941" spans="1:1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</row>
    <row r="942" spans="1:1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</row>
    <row r="943" spans="1:1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</row>
    <row r="944" spans="1:1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</row>
    <row r="945" spans="1:1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</row>
    <row r="946" spans="1:1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</row>
    <row r="947" spans="1:1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</row>
    <row r="948" spans="1:1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</row>
    <row r="949" spans="1:1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</row>
    <row r="950" spans="1:1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</row>
    <row r="951" spans="1:1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</row>
    <row r="952" spans="1:1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</row>
    <row r="953" spans="1:1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</row>
    <row r="954" spans="1:1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</row>
    <row r="955" spans="1:1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</row>
    <row r="956" spans="1:1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</row>
    <row r="957" spans="1:1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</row>
    <row r="958" spans="1:1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</row>
    <row r="959" spans="1:1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</row>
    <row r="960" spans="1:1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</row>
    <row r="961" spans="1:1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</row>
    <row r="962" spans="1:1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</row>
    <row r="963" spans="1:1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</row>
    <row r="964" spans="1:1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</row>
    <row r="965" spans="1:1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</row>
    <row r="966" spans="1:1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</row>
    <row r="967" spans="1:1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</row>
    <row r="968" spans="1:1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</row>
    <row r="969" spans="1:1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</row>
    <row r="970" spans="1:1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</row>
    <row r="971" spans="1:1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</row>
    <row r="972" spans="1:1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</row>
    <row r="973" spans="1:1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</row>
    <row r="974" spans="1:1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</row>
    <row r="975" spans="1:1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</row>
    <row r="976" spans="1:1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</row>
    <row r="977" spans="1:1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</row>
    <row r="978" spans="1:1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</row>
    <row r="979" spans="1:1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</row>
    <row r="980" spans="1:1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</row>
    <row r="981" spans="1:1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</row>
    <row r="982" spans="1:1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</row>
    <row r="983" spans="1:1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</row>
    <row r="984" spans="1:1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</row>
    <row r="985" spans="1:1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</row>
    <row r="986" spans="1:1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</row>
    <row r="987" spans="1:1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</row>
    <row r="988" spans="1:1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</row>
    <row r="989" spans="1:1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</row>
    <row r="990" spans="1:1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</row>
    <row r="991" spans="1:1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</row>
    <row r="992" spans="1:1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</row>
    <row r="993" spans="1:1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</row>
    <row r="994" spans="1:1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</row>
    <row r="995" spans="1:1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</row>
    <row r="996" spans="1:1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</row>
    <row r="997" spans="1:1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</row>
    <row r="998" spans="1:1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</row>
    <row r="999" spans="1:1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D8A7C-2A3B-014E-85CB-98BAC5BA20C3}">
  <dimension ref="A1:H999"/>
  <sheetViews>
    <sheetView workbookViewId="0">
      <selection activeCell="A2" sqref="A2:A143"/>
    </sheetView>
  </sheetViews>
  <sheetFormatPr baseColWidth="10" defaultRowHeight="15" x14ac:dyDescent="0.2"/>
  <cols>
    <col min="1" max="1" width="18" bestFit="1" customWidth="1"/>
  </cols>
  <sheetData>
    <row r="1" spans="1:8" x14ac:dyDescent="0.2">
      <c r="A1" s="4" t="s">
        <v>0</v>
      </c>
      <c r="B1" s="4" t="s">
        <v>1</v>
      </c>
      <c r="C1" s="3" t="s">
        <v>663</v>
      </c>
      <c r="D1" s="3" t="s">
        <v>664</v>
      </c>
      <c r="E1" s="3" t="s">
        <v>665</v>
      </c>
      <c r="F1" s="3" t="s">
        <v>666</v>
      </c>
      <c r="G1" s="3" t="s">
        <v>667</v>
      </c>
      <c r="H1" s="3" t="s">
        <v>668</v>
      </c>
    </row>
    <row r="2" spans="1:8" x14ac:dyDescent="0.2">
      <c r="A2" s="2" t="s">
        <v>526</v>
      </c>
      <c r="B2" s="2" t="s">
        <v>31</v>
      </c>
      <c r="C2" s="2">
        <v>104.1</v>
      </c>
      <c r="D2" s="5">
        <v>1227.5999999999999</v>
      </c>
      <c r="E2" s="2">
        <v>9.9</v>
      </c>
      <c r="F2" s="2">
        <v>0.6</v>
      </c>
      <c r="G2" s="2">
        <v>181.2</v>
      </c>
      <c r="H2" s="2">
        <v>285.3</v>
      </c>
    </row>
    <row r="3" spans="1:8" x14ac:dyDescent="0.2">
      <c r="A3" s="2" t="s">
        <v>535</v>
      </c>
      <c r="B3" s="2" t="s">
        <v>24</v>
      </c>
      <c r="C3" s="2">
        <v>74.8</v>
      </c>
      <c r="D3" s="2">
        <v>891.1</v>
      </c>
      <c r="E3" s="2">
        <v>6.5</v>
      </c>
      <c r="F3" s="2">
        <v>0.2</v>
      </c>
      <c r="G3" s="2">
        <v>129.5</v>
      </c>
      <c r="H3" s="2">
        <v>204.3</v>
      </c>
    </row>
    <row r="4" spans="1:8" x14ac:dyDescent="0.2">
      <c r="A4" s="2" t="s">
        <v>527</v>
      </c>
      <c r="B4" s="2" t="s">
        <v>63</v>
      </c>
      <c r="C4" s="2">
        <v>80.900000000000006</v>
      </c>
      <c r="D4" s="2">
        <v>840.3</v>
      </c>
      <c r="E4" s="2">
        <v>5.8</v>
      </c>
      <c r="F4" s="2">
        <v>0.5</v>
      </c>
      <c r="G4" s="2">
        <v>117.7</v>
      </c>
      <c r="H4" s="2">
        <v>198.6</v>
      </c>
    </row>
    <row r="5" spans="1:8" x14ac:dyDescent="0.2">
      <c r="A5" s="2" t="s">
        <v>525</v>
      </c>
      <c r="B5" s="2" t="s">
        <v>28</v>
      </c>
      <c r="C5" s="2">
        <v>61.3</v>
      </c>
      <c r="D5" s="2">
        <v>786.9</v>
      </c>
      <c r="E5" s="2">
        <v>5.9</v>
      </c>
      <c r="F5" s="2">
        <v>0.5</v>
      </c>
      <c r="G5" s="2">
        <v>113.8</v>
      </c>
      <c r="H5" s="2">
        <v>175.1</v>
      </c>
    </row>
    <row r="6" spans="1:8" x14ac:dyDescent="0.2">
      <c r="A6" s="2" t="s">
        <v>547</v>
      </c>
      <c r="B6" s="2" t="s">
        <v>82</v>
      </c>
      <c r="C6" s="2">
        <v>67</v>
      </c>
      <c r="D6" s="2">
        <v>823.5</v>
      </c>
      <c r="E6" s="2">
        <v>5.0999999999999996</v>
      </c>
      <c r="F6" s="2">
        <v>0.3</v>
      </c>
      <c r="G6" s="2">
        <v>112.5</v>
      </c>
      <c r="H6" s="2">
        <v>179.5</v>
      </c>
    </row>
    <row r="7" spans="1:8" x14ac:dyDescent="0.2">
      <c r="A7" s="2" t="s">
        <v>536</v>
      </c>
      <c r="B7" s="2" t="s">
        <v>59</v>
      </c>
      <c r="C7" s="2">
        <v>59.1</v>
      </c>
      <c r="D7" s="2">
        <v>780.4</v>
      </c>
      <c r="E7" s="2">
        <v>3.9</v>
      </c>
      <c r="F7" s="2">
        <v>0.1</v>
      </c>
      <c r="G7" s="2">
        <v>101.6</v>
      </c>
      <c r="H7" s="2">
        <v>160.69999999999999</v>
      </c>
    </row>
    <row r="8" spans="1:8" x14ac:dyDescent="0.2">
      <c r="A8" s="2" t="s">
        <v>538</v>
      </c>
      <c r="B8" s="2" t="s">
        <v>20</v>
      </c>
      <c r="C8" s="2">
        <v>63.5</v>
      </c>
      <c r="D8" s="2">
        <v>741.6</v>
      </c>
      <c r="E8" s="2">
        <v>4.2</v>
      </c>
      <c r="F8" s="2">
        <v>0.6</v>
      </c>
      <c r="G8" s="2">
        <v>98.4</v>
      </c>
      <c r="H8" s="2">
        <v>161.9</v>
      </c>
    </row>
    <row r="9" spans="1:8" x14ac:dyDescent="0.2">
      <c r="A9" s="2" t="s">
        <v>551</v>
      </c>
      <c r="B9" s="2" t="s">
        <v>74</v>
      </c>
      <c r="C9" s="2">
        <v>60.3</v>
      </c>
      <c r="D9" s="2">
        <v>640</v>
      </c>
      <c r="E9" s="2">
        <v>4.0999999999999996</v>
      </c>
      <c r="F9" s="2">
        <v>0.2</v>
      </c>
      <c r="G9" s="2">
        <v>88.3</v>
      </c>
      <c r="H9" s="2">
        <v>148.6</v>
      </c>
    </row>
    <row r="10" spans="1:8" x14ac:dyDescent="0.2">
      <c r="A10" s="2" t="s">
        <v>529</v>
      </c>
      <c r="B10" s="2" t="s">
        <v>39</v>
      </c>
      <c r="C10" s="2">
        <v>62.6</v>
      </c>
      <c r="D10" s="2">
        <v>653.9</v>
      </c>
      <c r="E10" s="2">
        <v>3.6</v>
      </c>
      <c r="F10" s="2">
        <v>0.2</v>
      </c>
      <c r="G10" s="2">
        <v>87.5</v>
      </c>
      <c r="H10" s="2">
        <v>150.1</v>
      </c>
    </row>
    <row r="11" spans="1:8" x14ac:dyDescent="0.2">
      <c r="A11" s="2" t="s">
        <v>528</v>
      </c>
      <c r="B11" s="2" t="s">
        <v>80</v>
      </c>
      <c r="C11" s="2">
        <v>52.8</v>
      </c>
      <c r="D11" s="2">
        <v>578.20000000000005</v>
      </c>
      <c r="E11" s="2">
        <v>4.5</v>
      </c>
      <c r="F11" s="2">
        <v>0.4</v>
      </c>
      <c r="G11" s="2">
        <v>84.4</v>
      </c>
      <c r="H11" s="2">
        <v>137.19999999999999</v>
      </c>
    </row>
    <row r="12" spans="1:8" x14ac:dyDescent="0.2">
      <c r="A12" s="2" t="s">
        <v>549</v>
      </c>
      <c r="B12" s="2" t="s">
        <v>78</v>
      </c>
      <c r="C12" s="2">
        <v>46.7</v>
      </c>
      <c r="D12" s="2">
        <v>569.20000000000005</v>
      </c>
      <c r="E12" s="2">
        <v>3.7</v>
      </c>
      <c r="F12" s="2">
        <v>0.1</v>
      </c>
      <c r="G12" s="2">
        <v>81.900000000000006</v>
      </c>
      <c r="H12" s="2">
        <v>128.6</v>
      </c>
    </row>
    <row r="13" spans="1:8" x14ac:dyDescent="0.2">
      <c r="A13" s="2" t="s">
        <v>534</v>
      </c>
      <c r="B13" s="2" t="s">
        <v>33</v>
      </c>
      <c r="C13" s="2">
        <v>56</v>
      </c>
      <c r="D13" s="2">
        <v>569.9</v>
      </c>
      <c r="E13" s="2">
        <v>4.2</v>
      </c>
      <c r="F13" s="2">
        <v>0.5</v>
      </c>
      <c r="G13" s="2">
        <v>80.900000000000006</v>
      </c>
      <c r="H13" s="2">
        <v>136.9</v>
      </c>
    </row>
    <row r="14" spans="1:8" x14ac:dyDescent="0.2">
      <c r="A14" s="2" t="s">
        <v>616</v>
      </c>
      <c r="B14" s="2" t="s">
        <v>43</v>
      </c>
      <c r="C14" s="2">
        <v>46.9</v>
      </c>
      <c r="D14" s="2">
        <v>575.9</v>
      </c>
      <c r="E14" s="2">
        <v>3.5</v>
      </c>
      <c r="F14" s="2">
        <v>0.1</v>
      </c>
      <c r="G14" s="2">
        <v>78.599999999999994</v>
      </c>
      <c r="H14" s="2">
        <v>125.5</v>
      </c>
    </row>
    <row r="15" spans="1:8" x14ac:dyDescent="0.2">
      <c r="A15" s="2" t="s">
        <v>545</v>
      </c>
      <c r="B15" s="2" t="s">
        <v>45</v>
      </c>
      <c r="C15" s="2">
        <v>61.3</v>
      </c>
      <c r="D15" s="2">
        <v>575.79999999999995</v>
      </c>
      <c r="E15" s="2">
        <v>3.5</v>
      </c>
      <c r="F15" s="2">
        <v>0.1</v>
      </c>
      <c r="G15" s="2">
        <v>78.599999999999994</v>
      </c>
      <c r="H15" s="2">
        <v>139.9</v>
      </c>
    </row>
    <row r="16" spans="1:8" x14ac:dyDescent="0.2">
      <c r="A16" s="2" t="s">
        <v>531</v>
      </c>
      <c r="B16" s="2" t="s">
        <v>51</v>
      </c>
      <c r="C16" s="2">
        <v>47.6</v>
      </c>
      <c r="D16" s="2">
        <v>518.20000000000005</v>
      </c>
      <c r="E16" s="2">
        <v>4.2</v>
      </c>
      <c r="F16" s="2">
        <v>0.2</v>
      </c>
      <c r="G16" s="2">
        <v>77</v>
      </c>
      <c r="H16" s="2">
        <v>124.6</v>
      </c>
    </row>
    <row r="17" spans="1:8" x14ac:dyDescent="0.2">
      <c r="A17" s="2" t="s">
        <v>539</v>
      </c>
      <c r="B17" s="2" t="s">
        <v>17</v>
      </c>
      <c r="C17" s="2">
        <v>44.3</v>
      </c>
      <c r="D17" s="2">
        <v>510</v>
      </c>
      <c r="E17" s="2">
        <v>4.3</v>
      </c>
      <c r="F17" s="2">
        <v>0.4</v>
      </c>
      <c r="G17" s="2">
        <v>75.8</v>
      </c>
      <c r="H17" s="2">
        <v>120.1</v>
      </c>
    </row>
    <row r="18" spans="1:8" x14ac:dyDescent="0.2">
      <c r="A18" s="2" t="s">
        <v>546</v>
      </c>
      <c r="B18" s="2" t="s">
        <v>47</v>
      </c>
      <c r="C18" s="2">
        <v>41.3</v>
      </c>
      <c r="D18" s="2">
        <v>489</v>
      </c>
      <c r="E18" s="2">
        <v>4.3</v>
      </c>
      <c r="F18" s="2">
        <v>0.1</v>
      </c>
      <c r="G18" s="2">
        <v>74.400000000000006</v>
      </c>
      <c r="H18" s="2">
        <v>115.7</v>
      </c>
    </row>
    <row r="19" spans="1:8" x14ac:dyDescent="0.2">
      <c r="A19" s="2" t="s">
        <v>548</v>
      </c>
      <c r="B19" s="2" t="s">
        <v>49</v>
      </c>
      <c r="C19" s="2">
        <v>50.7</v>
      </c>
      <c r="D19" s="2">
        <v>524.20000000000005</v>
      </c>
      <c r="E19" s="2">
        <v>3.7</v>
      </c>
      <c r="F19" s="2">
        <v>0.3</v>
      </c>
      <c r="G19" s="2">
        <v>74.2</v>
      </c>
      <c r="H19" s="2">
        <v>124.9</v>
      </c>
    </row>
    <row r="20" spans="1:8" x14ac:dyDescent="0.2">
      <c r="A20" s="2" t="s">
        <v>523</v>
      </c>
      <c r="B20" s="2" t="s">
        <v>30</v>
      </c>
      <c r="C20" s="2">
        <v>44</v>
      </c>
      <c r="D20" s="2">
        <v>484.1</v>
      </c>
      <c r="E20" s="2">
        <v>3.7</v>
      </c>
      <c r="F20" s="2">
        <v>0.6</v>
      </c>
      <c r="G20" s="2">
        <v>69.7</v>
      </c>
      <c r="H20" s="2">
        <v>113.7</v>
      </c>
    </row>
    <row r="21" spans="1:8" x14ac:dyDescent="0.2">
      <c r="A21" s="2" t="s">
        <v>537</v>
      </c>
      <c r="B21" s="2" t="s">
        <v>76</v>
      </c>
      <c r="C21" s="2">
        <v>42.3</v>
      </c>
      <c r="D21" s="2">
        <v>497.1</v>
      </c>
      <c r="E21" s="2">
        <v>2.9</v>
      </c>
      <c r="F21" s="2">
        <v>0.1</v>
      </c>
      <c r="G21" s="2">
        <v>67</v>
      </c>
      <c r="H21" s="2">
        <v>109.3</v>
      </c>
    </row>
    <row r="22" spans="1:8" x14ac:dyDescent="0.2">
      <c r="A22" s="2" t="s">
        <v>588</v>
      </c>
      <c r="B22" s="2" t="s">
        <v>65</v>
      </c>
      <c r="C22" s="2">
        <v>43.2</v>
      </c>
      <c r="D22" s="2">
        <v>412.3</v>
      </c>
      <c r="E22" s="2">
        <v>4.0999999999999996</v>
      </c>
      <c r="F22" s="2">
        <v>0.1</v>
      </c>
      <c r="G22" s="2">
        <v>65.599999999999994</v>
      </c>
      <c r="H22" s="2">
        <v>108.8</v>
      </c>
    </row>
    <row r="23" spans="1:8" x14ac:dyDescent="0.2">
      <c r="A23" s="2" t="s">
        <v>555</v>
      </c>
      <c r="B23" s="2" t="s">
        <v>53</v>
      </c>
      <c r="C23" s="2">
        <v>45.2</v>
      </c>
      <c r="D23" s="2">
        <v>467.4</v>
      </c>
      <c r="E23" s="2">
        <v>3</v>
      </c>
      <c r="F23" s="2">
        <v>0.1</v>
      </c>
      <c r="G23" s="2">
        <v>64.599999999999994</v>
      </c>
      <c r="H23" s="2">
        <v>109.8</v>
      </c>
    </row>
    <row r="24" spans="1:8" x14ac:dyDescent="0.2">
      <c r="A24" s="2" t="s">
        <v>565</v>
      </c>
      <c r="B24" s="2" t="s">
        <v>17</v>
      </c>
      <c r="C24" s="2">
        <v>36.799999999999997</v>
      </c>
      <c r="D24" s="2">
        <v>409</v>
      </c>
      <c r="E24" s="2">
        <v>3.6</v>
      </c>
      <c r="F24" s="2">
        <v>0.2</v>
      </c>
      <c r="G24" s="2">
        <v>62.1</v>
      </c>
      <c r="H24" s="2">
        <v>98.9</v>
      </c>
    </row>
    <row r="25" spans="1:8" x14ac:dyDescent="0.2">
      <c r="A25" s="2" t="s">
        <v>543</v>
      </c>
      <c r="B25" s="2" t="s">
        <v>35</v>
      </c>
      <c r="C25" s="2">
        <v>44.4</v>
      </c>
      <c r="D25" s="2">
        <v>459</v>
      </c>
      <c r="E25" s="2">
        <v>2.5</v>
      </c>
      <c r="F25" s="2">
        <v>0.1</v>
      </c>
      <c r="G25" s="2">
        <v>60.7</v>
      </c>
      <c r="H25" s="2">
        <v>105.1</v>
      </c>
    </row>
    <row r="26" spans="1:8" x14ac:dyDescent="0.2">
      <c r="A26" s="2" t="s">
        <v>575</v>
      </c>
      <c r="B26" s="2" t="s">
        <v>61</v>
      </c>
      <c r="C26" s="2">
        <v>46.4</v>
      </c>
      <c r="D26" s="2">
        <v>441.3</v>
      </c>
      <c r="E26" s="2">
        <v>2.8</v>
      </c>
      <c r="F26" s="2">
        <v>0.5</v>
      </c>
      <c r="G26" s="2">
        <v>59.7</v>
      </c>
      <c r="H26" s="2">
        <v>106.1</v>
      </c>
    </row>
    <row r="27" spans="1:8" x14ac:dyDescent="0.2">
      <c r="A27" s="2" t="s">
        <v>544</v>
      </c>
      <c r="B27" s="2" t="s">
        <v>72</v>
      </c>
      <c r="C27" s="2">
        <v>46</v>
      </c>
      <c r="D27" s="2">
        <v>438.9</v>
      </c>
      <c r="E27" s="2">
        <v>2.5</v>
      </c>
      <c r="F27" s="2">
        <v>0.1</v>
      </c>
      <c r="G27" s="2">
        <v>58.9</v>
      </c>
      <c r="H27" s="2">
        <v>104.9</v>
      </c>
    </row>
    <row r="28" spans="1:8" x14ac:dyDescent="0.2">
      <c r="A28" s="2" t="s">
        <v>532</v>
      </c>
      <c r="B28" s="2" t="s">
        <v>22</v>
      </c>
      <c r="C28" s="2">
        <v>38.4</v>
      </c>
      <c r="D28" s="2">
        <v>393.2</v>
      </c>
      <c r="E28" s="2">
        <v>3.2</v>
      </c>
      <c r="F28" s="2">
        <v>0.1</v>
      </c>
      <c r="G28" s="2">
        <v>58.7</v>
      </c>
      <c r="H28" s="2">
        <v>97.1</v>
      </c>
    </row>
    <row r="29" spans="1:8" x14ac:dyDescent="0.2">
      <c r="A29" s="2" t="s">
        <v>563</v>
      </c>
      <c r="B29" s="2" t="s">
        <v>76</v>
      </c>
      <c r="C29" s="2">
        <v>36</v>
      </c>
      <c r="D29" s="2">
        <v>411.1</v>
      </c>
      <c r="E29" s="2">
        <v>2.9</v>
      </c>
      <c r="F29" s="2">
        <v>0.1</v>
      </c>
      <c r="G29" s="2">
        <v>58.2</v>
      </c>
      <c r="H29" s="2">
        <v>94.2</v>
      </c>
    </row>
    <row r="30" spans="1:8" x14ac:dyDescent="0.2">
      <c r="A30" s="2" t="s">
        <v>573</v>
      </c>
      <c r="B30" s="2" t="s">
        <v>67</v>
      </c>
      <c r="C30" s="2">
        <v>42.5</v>
      </c>
      <c r="D30" s="2">
        <v>420.5</v>
      </c>
      <c r="E30" s="2">
        <v>2.5</v>
      </c>
      <c r="F30" s="2">
        <v>0.1</v>
      </c>
      <c r="G30" s="2">
        <v>56.7</v>
      </c>
      <c r="H30" s="2">
        <v>99.2</v>
      </c>
    </row>
    <row r="31" spans="1:8" x14ac:dyDescent="0.2">
      <c r="A31" s="2" t="s">
        <v>530</v>
      </c>
      <c r="B31" s="2" t="s">
        <v>47</v>
      </c>
      <c r="C31" s="2">
        <v>13.1</v>
      </c>
      <c r="D31" s="2">
        <v>182</v>
      </c>
      <c r="E31" s="2">
        <v>1.7</v>
      </c>
      <c r="F31" s="2">
        <v>1.1000000000000001</v>
      </c>
      <c r="G31" s="2">
        <v>56.5</v>
      </c>
      <c r="H31" s="2">
        <v>69.599999999999994</v>
      </c>
    </row>
    <row r="32" spans="1:8" x14ac:dyDescent="0.2">
      <c r="A32" s="2" t="s">
        <v>557</v>
      </c>
      <c r="B32" s="2" t="s">
        <v>26</v>
      </c>
      <c r="C32" s="2">
        <v>36</v>
      </c>
      <c r="D32" s="2">
        <v>397.9</v>
      </c>
      <c r="E32" s="2">
        <v>2.8</v>
      </c>
      <c r="F32" s="2">
        <v>0.4</v>
      </c>
      <c r="G32" s="2">
        <v>55.8</v>
      </c>
      <c r="H32" s="2">
        <v>91.8</v>
      </c>
    </row>
    <row r="33" spans="1:8" x14ac:dyDescent="0.2">
      <c r="A33" s="2" t="s">
        <v>552</v>
      </c>
      <c r="B33" s="2" t="s">
        <v>70</v>
      </c>
      <c r="C33" s="2">
        <v>35.200000000000003</v>
      </c>
      <c r="D33" s="2">
        <v>382.4</v>
      </c>
      <c r="E33" s="2">
        <v>2.5</v>
      </c>
      <c r="F33" s="2">
        <v>0.4</v>
      </c>
      <c r="G33" s="2">
        <v>52.7</v>
      </c>
      <c r="H33" s="2">
        <v>87.9</v>
      </c>
    </row>
    <row r="34" spans="1:8" x14ac:dyDescent="0.2">
      <c r="A34" s="2" t="s">
        <v>541</v>
      </c>
      <c r="B34" s="2" t="s">
        <v>41</v>
      </c>
      <c r="C34" s="2">
        <v>42.3</v>
      </c>
      <c r="D34" s="2">
        <v>401.2</v>
      </c>
      <c r="E34" s="2">
        <v>2.1</v>
      </c>
      <c r="F34" s="2">
        <v>0.1</v>
      </c>
      <c r="G34" s="2">
        <v>52.4</v>
      </c>
      <c r="H34" s="2">
        <v>94.7</v>
      </c>
    </row>
    <row r="35" spans="1:8" x14ac:dyDescent="0.2">
      <c r="A35" s="2" t="s">
        <v>533</v>
      </c>
      <c r="B35" s="2" t="s">
        <v>67</v>
      </c>
      <c r="C35" s="2">
        <v>35.200000000000003</v>
      </c>
      <c r="D35" s="2">
        <v>379.3</v>
      </c>
      <c r="E35" s="2">
        <v>2.1</v>
      </c>
      <c r="F35" s="2">
        <v>0.1</v>
      </c>
      <c r="G35" s="2">
        <v>50.1</v>
      </c>
      <c r="H35" s="2">
        <v>85.3</v>
      </c>
    </row>
    <row r="36" spans="1:8" x14ac:dyDescent="0.2">
      <c r="A36" s="2" t="s">
        <v>669</v>
      </c>
      <c r="B36" s="2" t="s">
        <v>57</v>
      </c>
      <c r="C36" s="2">
        <v>26</v>
      </c>
      <c r="D36" s="2">
        <v>323.60000000000002</v>
      </c>
      <c r="E36" s="2">
        <v>1.8</v>
      </c>
      <c r="F36" s="2">
        <v>0</v>
      </c>
      <c r="G36" s="2">
        <v>43.1</v>
      </c>
      <c r="H36" s="2">
        <v>69.099999999999994</v>
      </c>
    </row>
    <row r="37" spans="1:8" x14ac:dyDescent="0.2">
      <c r="A37" s="2" t="s">
        <v>577</v>
      </c>
      <c r="B37" s="2" t="s">
        <v>70</v>
      </c>
      <c r="C37" s="2">
        <v>30.9</v>
      </c>
      <c r="D37" s="2">
        <v>312.89999999999998</v>
      </c>
      <c r="E37" s="2">
        <v>1.8</v>
      </c>
      <c r="F37" s="2">
        <v>0</v>
      </c>
      <c r="G37" s="2">
        <v>42.1</v>
      </c>
      <c r="H37" s="2">
        <v>73</v>
      </c>
    </row>
    <row r="38" spans="1:8" x14ac:dyDescent="0.2">
      <c r="A38" s="2" t="s">
        <v>542</v>
      </c>
      <c r="B38" s="2" t="s">
        <v>24</v>
      </c>
      <c r="C38" s="2">
        <v>24.3</v>
      </c>
      <c r="D38" s="2">
        <v>292.60000000000002</v>
      </c>
      <c r="E38" s="2">
        <v>2.1</v>
      </c>
      <c r="F38" s="2">
        <v>0</v>
      </c>
      <c r="G38" s="2">
        <v>41.6</v>
      </c>
      <c r="H38" s="2">
        <v>65.900000000000006</v>
      </c>
    </row>
    <row r="39" spans="1:8" x14ac:dyDescent="0.2">
      <c r="A39" s="2" t="s">
        <v>560</v>
      </c>
      <c r="B39" s="2" t="s">
        <v>37</v>
      </c>
      <c r="C39" s="2">
        <v>25.9</v>
      </c>
      <c r="D39" s="2">
        <v>237.8</v>
      </c>
      <c r="E39" s="2">
        <v>1.5</v>
      </c>
      <c r="F39" s="2">
        <v>0</v>
      </c>
      <c r="G39" s="2">
        <v>33</v>
      </c>
      <c r="H39" s="2">
        <v>58.9</v>
      </c>
    </row>
    <row r="40" spans="1:8" x14ac:dyDescent="0.2">
      <c r="A40" s="2" t="s">
        <v>582</v>
      </c>
      <c r="B40" s="2" t="s">
        <v>22</v>
      </c>
      <c r="C40" s="2">
        <v>21</v>
      </c>
      <c r="D40" s="2">
        <v>234.9</v>
      </c>
      <c r="E40" s="2">
        <v>1.5</v>
      </c>
      <c r="F40" s="2">
        <v>0.3</v>
      </c>
      <c r="G40" s="2">
        <v>31.9</v>
      </c>
      <c r="H40" s="2">
        <v>52.9</v>
      </c>
    </row>
    <row r="41" spans="1:8" x14ac:dyDescent="0.2">
      <c r="A41" s="2" t="s">
        <v>554</v>
      </c>
      <c r="B41" s="2" t="s">
        <v>31</v>
      </c>
      <c r="C41" s="2">
        <v>21.4</v>
      </c>
      <c r="D41" s="2">
        <v>222.8</v>
      </c>
      <c r="E41" s="2">
        <v>1.5</v>
      </c>
      <c r="F41" s="2">
        <v>0</v>
      </c>
      <c r="G41" s="2">
        <v>31.7</v>
      </c>
      <c r="H41" s="2">
        <v>53.1</v>
      </c>
    </row>
    <row r="42" spans="1:8" x14ac:dyDescent="0.2">
      <c r="A42" s="2" t="s">
        <v>670</v>
      </c>
      <c r="B42" s="2" t="s">
        <v>49</v>
      </c>
      <c r="C42" s="2">
        <v>19.100000000000001</v>
      </c>
      <c r="D42" s="2">
        <v>207.9</v>
      </c>
      <c r="E42" s="2">
        <v>1.7</v>
      </c>
      <c r="F42" s="2">
        <v>0</v>
      </c>
      <c r="G42" s="2">
        <v>31</v>
      </c>
      <c r="H42" s="2">
        <v>50.1</v>
      </c>
    </row>
    <row r="43" spans="1:8" x14ac:dyDescent="0.2">
      <c r="A43" s="2" t="s">
        <v>558</v>
      </c>
      <c r="B43" s="2" t="s">
        <v>43</v>
      </c>
      <c r="C43" s="2">
        <v>21.6</v>
      </c>
      <c r="D43" s="2">
        <v>229.9</v>
      </c>
      <c r="E43" s="2">
        <v>1.3</v>
      </c>
      <c r="F43" s="2">
        <v>0.2</v>
      </c>
      <c r="G43" s="2">
        <v>30.5</v>
      </c>
      <c r="H43" s="2">
        <v>52.1</v>
      </c>
    </row>
    <row r="44" spans="1:8" x14ac:dyDescent="0.2">
      <c r="A44" s="2" t="s">
        <v>553</v>
      </c>
      <c r="B44" s="2" t="s">
        <v>57</v>
      </c>
      <c r="C44" s="2">
        <v>22.7</v>
      </c>
      <c r="D44" s="2">
        <v>233.4</v>
      </c>
      <c r="E44" s="2">
        <v>1.1000000000000001</v>
      </c>
      <c r="F44" s="2">
        <v>0</v>
      </c>
      <c r="G44" s="2">
        <v>30.3</v>
      </c>
      <c r="H44" s="2">
        <v>53</v>
      </c>
    </row>
    <row r="45" spans="1:8" x14ac:dyDescent="0.2">
      <c r="A45" s="2" t="s">
        <v>593</v>
      </c>
      <c r="B45" s="2" t="s">
        <v>30</v>
      </c>
      <c r="C45" s="2">
        <v>17.2</v>
      </c>
      <c r="D45" s="2">
        <v>181.4</v>
      </c>
      <c r="E45" s="2">
        <v>1.9</v>
      </c>
      <c r="F45" s="2">
        <v>0</v>
      </c>
      <c r="G45" s="2">
        <v>29.7</v>
      </c>
      <c r="H45" s="2">
        <v>46.9</v>
      </c>
    </row>
    <row r="46" spans="1:8" x14ac:dyDescent="0.2">
      <c r="A46" s="2" t="s">
        <v>574</v>
      </c>
      <c r="B46" s="2" t="s">
        <v>47</v>
      </c>
      <c r="C46" s="2">
        <v>17.7</v>
      </c>
      <c r="D46" s="2">
        <v>232.1</v>
      </c>
      <c r="E46" s="2">
        <v>1.2</v>
      </c>
      <c r="F46" s="2">
        <v>0.3</v>
      </c>
      <c r="G46" s="2">
        <v>29.7</v>
      </c>
      <c r="H46" s="2">
        <v>47.4</v>
      </c>
    </row>
    <row r="47" spans="1:8" x14ac:dyDescent="0.2">
      <c r="A47" s="2" t="s">
        <v>597</v>
      </c>
      <c r="B47" s="2" t="s">
        <v>72</v>
      </c>
      <c r="C47" s="2">
        <v>20.2</v>
      </c>
      <c r="D47" s="2">
        <v>203.9</v>
      </c>
      <c r="E47" s="2">
        <v>1.5</v>
      </c>
      <c r="F47" s="2">
        <v>0</v>
      </c>
      <c r="G47" s="2">
        <v>29.5</v>
      </c>
      <c r="H47" s="2">
        <v>49.7</v>
      </c>
    </row>
    <row r="48" spans="1:8" x14ac:dyDescent="0.2">
      <c r="A48" s="2" t="s">
        <v>576</v>
      </c>
      <c r="B48" s="2" t="s">
        <v>53</v>
      </c>
      <c r="C48" s="2">
        <v>21.4</v>
      </c>
      <c r="D48" s="2">
        <v>216.3</v>
      </c>
      <c r="E48" s="2">
        <v>1.2</v>
      </c>
      <c r="F48" s="2">
        <v>0.1</v>
      </c>
      <c r="G48" s="2">
        <v>29.1</v>
      </c>
      <c r="H48" s="2">
        <v>50.5</v>
      </c>
    </row>
    <row r="49" spans="1:8" x14ac:dyDescent="0.2">
      <c r="A49" s="2" t="s">
        <v>598</v>
      </c>
      <c r="B49" s="2" t="s">
        <v>51</v>
      </c>
      <c r="C49" s="2">
        <v>18.600000000000001</v>
      </c>
      <c r="D49" s="2">
        <v>200.2</v>
      </c>
      <c r="E49" s="2">
        <v>1.4</v>
      </c>
      <c r="F49" s="2">
        <v>0</v>
      </c>
      <c r="G49" s="2">
        <v>28.7</v>
      </c>
      <c r="H49" s="2">
        <v>47.3</v>
      </c>
    </row>
    <row r="50" spans="1:8" x14ac:dyDescent="0.2">
      <c r="A50" s="2" t="s">
        <v>540</v>
      </c>
      <c r="B50" s="2" t="s">
        <v>59</v>
      </c>
      <c r="C50" s="2">
        <v>18.899999999999999</v>
      </c>
      <c r="D50" s="2">
        <v>207.2</v>
      </c>
      <c r="E50" s="2">
        <v>1.2</v>
      </c>
      <c r="F50" s="2">
        <v>0</v>
      </c>
      <c r="G50" s="2">
        <v>28.5</v>
      </c>
      <c r="H50" s="2">
        <v>47.4</v>
      </c>
    </row>
    <row r="51" spans="1:8" x14ac:dyDescent="0.2">
      <c r="A51" s="2" t="s">
        <v>562</v>
      </c>
      <c r="B51" s="2" t="s">
        <v>57</v>
      </c>
      <c r="C51" s="2">
        <v>16.600000000000001</v>
      </c>
      <c r="D51" s="2">
        <v>195.9</v>
      </c>
      <c r="E51" s="2">
        <v>1.5</v>
      </c>
      <c r="F51" s="2">
        <v>0.4</v>
      </c>
      <c r="G51" s="2">
        <v>28.1</v>
      </c>
      <c r="H51" s="2">
        <v>44.7</v>
      </c>
    </row>
    <row r="52" spans="1:8" x14ac:dyDescent="0.2">
      <c r="A52" s="2" t="s">
        <v>600</v>
      </c>
      <c r="B52" s="2" t="s">
        <v>39</v>
      </c>
      <c r="C52" s="2">
        <v>20.399999999999999</v>
      </c>
      <c r="D52" s="2">
        <v>191.9</v>
      </c>
      <c r="E52" s="2">
        <v>1.3</v>
      </c>
      <c r="F52" s="2">
        <v>0.3</v>
      </c>
      <c r="G52" s="2">
        <v>26.4</v>
      </c>
      <c r="H52" s="2">
        <v>46.8</v>
      </c>
    </row>
    <row r="53" spans="1:8" x14ac:dyDescent="0.2">
      <c r="A53" s="2" t="s">
        <v>594</v>
      </c>
      <c r="B53" s="2" t="s">
        <v>80</v>
      </c>
      <c r="C53" s="2">
        <v>15.6</v>
      </c>
      <c r="D53" s="2">
        <v>191.1</v>
      </c>
      <c r="E53" s="2">
        <v>1.2</v>
      </c>
      <c r="F53" s="2">
        <v>0.1</v>
      </c>
      <c r="G53" s="2">
        <v>26.3</v>
      </c>
      <c r="H53" s="2">
        <v>41.9</v>
      </c>
    </row>
    <row r="54" spans="1:8" x14ac:dyDescent="0.2">
      <c r="A54" s="2" t="s">
        <v>572</v>
      </c>
      <c r="B54" s="2" t="s">
        <v>80</v>
      </c>
      <c r="C54" s="2">
        <v>17.100000000000001</v>
      </c>
      <c r="D54" s="2">
        <v>175.1</v>
      </c>
      <c r="E54" s="2">
        <v>1</v>
      </c>
      <c r="F54" s="2">
        <v>0.2</v>
      </c>
      <c r="G54" s="2">
        <v>23.7</v>
      </c>
      <c r="H54" s="2">
        <v>40.799999999999997</v>
      </c>
    </row>
    <row r="55" spans="1:8" x14ac:dyDescent="0.2">
      <c r="A55" s="2" t="s">
        <v>607</v>
      </c>
      <c r="B55" s="2" t="s">
        <v>26</v>
      </c>
      <c r="C55" s="2">
        <v>18.8</v>
      </c>
      <c r="D55" s="2">
        <v>174.4</v>
      </c>
      <c r="E55" s="2">
        <v>1</v>
      </c>
      <c r="F55" s="2">
        <v>0</v>
      </c>
      <c r="G55" s="2">
        <v>23.4</v>
      </c>
      <c r="H55" s="2">
        <v>42.2</v>
      </c>
    </row>
    <row r="56" spans="1:8" x14ac:dyDescent="0.2">
      <c r="A56" s="2" t="s">
        <v>566</v>
      </c>
      <c r="B56" s="2" t="s">
        <v>63</v>
      </c>
      <c r="C56" s="2">
        <v>15.7</v>
      </c>
      <c r="D56" s="2">
        <v>159.6</v>
      </c>
      <c r="E56" s="2">
        <v>1.2</v>
      </c>
      <c r="F56" s="2">
        <v>0</v>
      </c>
      <c r="G56" s="2">
        <v>23</v>
      </c>
      <c r="H56" s="2">
        <v>38.700000000000003</v>
      </c>
    </row>
    <row r="57" spans="1:8" x14ac:dyDescent="0.2">
      <c r="A57" s="2" t="s">
        <v>559</v>
      </c>
      <c r="B57" s="2" t="s">
        <v>53</v>
      </c>
      <c r="C57" s="2">
        <v>15</v>
      </c>
      <c r="D57" s="2">
        <v>175</v>
      </c>
      <c r="E57" s="2">
        <v>0.9</v>
      </c>
      <c r="F57" s="2">
        <v>0</v>
      </c>
      <c r="G57" s="2">
        <v>22.9</v>
      </c>
      <c r="H57" s="2">
        <v>37.9</v>
      </c>
    </row>
    <row r="58" spans="1:8" x14ac:dyDescent="0.2">
      <c r="A58" s="2" t="s">
        <v>561</v>
      </c>
      <c r="B58" s="2" t="s">
        <v>61</v>
      </c>
      <c r="C58" s="2">
        <v>15.5</v>
      </c>
      <c r="D58" s="2">
        <v>148.1</v>
      </c>
      <c r="E58" s="2">
        <v>1.4</v>
      </c>
      <c r="F58" s="2">
        <v>0.4</v>
      </c>
      <c r="G58" s="2">
        <v>22.6</v>
      </c>
      <c r="H58" s="2">
        <v>38.1</v>
      </c>
    </row>
    <row r="59" spans="1:8" x14ac:dyDescent="0.2">
      <c r="A59" s="2" t="s">
        <v>550</v>
      </c>
      <c r="B59" s="2" t="s">
        <v>26</v>
      </c>
      <c r="C59" s="2">
        <v>15.2</v>
      </c>
      <c r="D59" s="2">
        <v>168.8</v>
      </c>
      <c r="E59" s="2">
        <v>1.1000000000000001</v>
      </c>
      <c r="F59" s="2">
        <v>0.3</v>
      </c>
      <c r="G59" s="2">
        <v>22.6</v>
      </c>
      <c r="H59" s="2">
        <v>37.799999999999997</v>
      </c>
    </row>
    <row r="60" spans="1:8" x14ac:dyDescent="0.2">
      <c r="A60" s="2" t="s">
        <v>611</v>
      </c>
      <c r="B60" s="2" t="s">
        <v>74</v>
      </c>
      <c r="C60" s="2">
        <v>15.1</v>
      </c>
      <c r="D60" s="2">
        <v>178.4</v>
      </c>
      <c r="E60" s="2">
        <v>0.8</v>
      </c>
      <c r="F60" s="2">
        <v>0.3</v>
      </c>
      <c r="G60" s="2">
        <v>22.1</v>
      </c>
      <c r="H60" s="2">
        <v>37.200000000000003</v>
      </c>
    </row>
    <row r="61" spans="1:8" x14ac:dyDescent="0.2">
      <c r="A61" s="2" t="s">
        <v>619</v>
      </c>
      <c r="B61" s="2" t="s">
        <v>33</v>
      </c>
      <c r="C61" s="2">
        <v>13.5</v>
      </c>
      <c r="D61" s="2">
        <v>157</v>
      </c>
      <c r="E61" s="2">
        <v>1.1000000000000001</v>
      </c>
      <c r="F61" s="2">
        <v>0.1</v>
      </c>
      <c r="G61" s="2">
        <v>22.1</v>
      </c>
      <c r="H61" s="2">
        <v>35.6</v>
      </c>
    </row>
    <row r="62" spans="1:8" x14ac:dyDescent="0.2">
      <c r="A62" s="2" t="s">
        <v>662</v>
      </c>
      <c r="B62" s="2" t="s">
        <v>35</v>
      </c>
      <c r="C62" s="2">
        <v>21.6</v>
      </c>
      <c r="D62" s="2">
        <v>152.9</v>
      </c>
      <c r="E62" s="2">
        <v>1</v>
      </c>
      <c r="F62" s="2">
        <v>0.1</v>
      </c>
      <c r="G62" s="2">
        <v>22</v>
      </c>
      <c r="H62" s="2">
        <v>43.6</v>
      </c>
    </row>
    <row r="63" spans="1:8" x14ac:dyDescent="0.2">
      <c r="A63" s="2" t="s">
        <v>610</v>
      </c>
      <c r="B63" s="2" t="s">
        <v>61</v>
      </c>
      <c r="C63" s="2">
        <v>17.2</v>
      </c>
      <c r="D63" s="2">
        <v>163.30000000000001</v>
      </c>
      <c r="E63" s="2">
        <v>0.8</v>
      </c>
      <c r="F63" s="2">
        <v>0</v>
      </c>
      <c r="G63" s="2">
        <v>20.9</v>
      </c>
      <c r="H63" s="2">
        <v>38.1</v>
      </c>
    </row>
    <row r="64" spans="1:8" x14ac:dyDescent="0.2">
      <c r="A64" s="2" t="s">
        <v>567</v>
      </c>
      <c r="B64" s="2" t="s">
        <v>47</v>
      </c>
      <c r="C64" s="2">
        <v>12.6</v>
      </c>
      <c r="D64" s="2">
        <v>145.19999999999999</v>
      </c>
      <c r="E64" s="2">
        <v>1</v>
      </c>
      <c r="F64" s="2">
        <v>0</v>
      </c>
      <c r="G64" s="2">
        <v>20.5</v>
      </c>
      <c r="H64" s="2">
        <v>33.1</v>
      </c>
    </row>
    <row r="65" spans="1:8" x14ac:dyDescent="0.2">
      <c r="A65" s="2" t="s">
        <v>599</v>
      </c>
      <c r="B65" s="2" t="s">
        <v>82</v>
      </c>
      <c r="C65" s="2">
        <v>11.6</v>
      </c>
      <c r="D65" s="2">
        <v>136.80000000000001</v>
      </c>
      <c r="E65" s="2">
        <v>1.1000000000000001</v>
      </c>
      <c r="F65" s="2">
        <v>0</v>
      </c>
      <c r="G65" s="2">
        <v>20.100000000000001</v>
      </c>
      <c r="H65" s="2">
        <v>31.7</v>
      </c>
    </row>
    <row r="66" spans="1:8" x14ac:dyDescent="0.2">
      <c r="A66" s="2" t="s">
        <v>570</v>
      </c>
      <c r="B66" s="2" t="s">
        <v>82</v>
      </c>
      <c r="C66" s="2">
        <v>13.7</v>
      </c>
      <c r="D66" s="2">
        <v>159.5</v>
      </c>
      <c r="E66" s="2">
        <v>0.8</v>
      </c>
      <c r="F66" s="2">
        <v>0.3</v>
      </c>
      <c r="G66" s="2">
        <v>20</v>
      </c>
      <c r="H66" s="2">
        <v>33.700000000000003</v>
      </c>
    </row>
    <row r="67" spans="1:8" x14ac:dyDescent="0.2">
      <c r="A67" s="2" t="s">
        <v>564</v>
      </c>
      <c r="B67" s="2" t="s">
        <v>33</v>
      </c>
      <c r="C67" s="2">
        <v>13</v>
      </c>
      <c r="D67" s="2">
        <v>156.1</v>
      </c>
      <c r="E67" s="2">
        <v>0.7</v>
      </c>
      <c r="F67" s="2">
        <v>0</v>
      </c>
      <c r="G67" s="2">
        <v>19.8</v>
      </c>
      <c r="H67" s="2">
        <v>32.799999999999997</v>
      </c>
    </row>
    <row r="68" spans="1:8" x14ac:dyDescent="0.2">
      <c r="A68" s="2" t="s">
        <v>606</v>
      </c>
      <c r="B68" s="2" t="s">
        <v>31</v>
      </c>
      <c r="C68" s="2">
        <v>11.4</v>
      </c>
      <c r="D68" s="2">
        <v>110.2</v>
      </c>
      <c r="E68" s="2">
        <v>0.9</v>
      </c>
      <c r="F68" s="2">
        <v>0</v>
      </c>
      <c r="G68" s="2">
        <v>18.899999999999999</v>
      </c>
      <c r="H68" s="2">
        <v>30.3</v>
      </c>
    </row>
    <row r="69" spans="1:8" x14ac:dyDescent="0.2">
      <c r="A69" s="2" t="s">
        <v>614</v>
      </c>
      <c r="B69" s="2" t="s">
        <v>22</v>
      </c>
      <c r="C69" s="2">
        <v>9.3000000000000007</v>
      </c>
      <c r="D69" s="2">
        <v>116.9</v>
      </c>
      <c r="E69" s="2">
        <v>1</v>
      </c>
      <c r="F69" s="2">
        <v>0</v>
      </c>
      <c r="G69" s="2">
        <v>18.100000000000001</v>
      </c>
      <c r="H69" s="2">
        <v>27.4</v>
      </c>
    </row>
    <row r="70" spans="1:8" x14ac:dyDescent="0.2">
      <c r="A70" s="2" t="s">
        <v>583</v>
      </c>
      <c r="B70" s="2" t="s">
        <v>74</v>
      </c>
      <c r="C70" s="2">
        <v>10.5</v>
      </c>
      <c r="D70" s="2">
        <v>118.6</v>
      </c>
      <c r="E70" s="2">
        <v>0.8</v>
      </c>
      <c r="F70" s="2">
        <v>0.1</v>
      </c>
      <c r="G70" s="2">
        <v>18</v>
      </c>
      <c r="H70" s="2">
        <v>28.5</v>
      </c>
    </row>
    <row r="71" spans="1:8" x14ac:dyDescent="0.2">
      <c r="A71" s="2" t="s">
        <v>592</v>
      </c>
      <c r="B71" s="2" t="s">
        <v>78</v>
      </c>
      <c r="C71" s="2">
        <v>11.8</v>
      </c>
      <c r="D71" s="2">
        <v>123.2</v>
      </c>
      <c r="E71" s="2">
        <v>0.8</v>
      </c>
      <c r="F71" s="2">
        <v>0</v>
      </c>
      <c r="G71" s="2">
        <v>17.3</v>
      </c>
      <c r="H71" s="2">
        <v>29.1</v>
      </c>
    </row>
    <row r="72" spans="1:8" x14ac:dyDescent="0.2">
      <c r="A72" s="2" t="s">
        <v>652</v>
      </c>
      <c r="B72" s="2" t="s">
        <v>20</v>
      </c>
      <c r="C72" s="2">
        <v>9.6</v>
      </c>
      <c r="D72" s="2">
        <v>124.7</v>
      </c>
      <c r="E72" s="2">
        <v>0.8</v>
      </c>
      <c r="F72" s="2">
        <v>0.1</v>
      </c>
      <c r="G72" s="2">
        <v>16.8</v>
      </c>
      <c r="H72" s="2">
        <v>26.4</v>
      </c>
    </row>
    <row r="73" spans="1:8" x14ac:dyDescent="0.2">
      <c r="A73" s="2" t="s">
        <v>579</v>
      </c>
      <c r="B73" s="2" t="s">
        <v>67</v>
      </c>
      <c r="C73" s="2">
        <v>12</v>
      </c>
      <c r="D73" s="2">
        <v>129</v>
      </c>
      <c r="E73" s="2">
        <v>0.7</v>
      </c>
      <c r="F73" s="2">
        <v>0.1</v>
      </c>
      <c r="G73" s="2">
        <v>16.7</v>
      </c>
      <c r="H73" s="2">
        <v>28.7</v>
      </c>
    </row>
    <row r="74" spans="1:8" x14ac:dyDescent="0.2">
      <c r="A74" s="2" t="s">
        <v>648</v>
      </c>
      <c r="B74" s="2" t="s">
        <v>45</v>
      </c>
      <c r="C74" s="2">
        <v>10.3</v>
      </c>
      <c r="D74" s="2">
        <v>125.5</v>
      </c>
      <c r="E74" s="2">
        <v>0.7</v>
      </c>
      <c r="F74" s="2">
        <v>0.1</v>
      </c>
      <c r="G74" s="2">
        <v>16.600000000000001</v>
      </c>
      <c r="H74" s="2">
        <v>26.9</v>
      </c>
    </row>
    <row r="75" spans="1:8" x14ac:dyDescent="0.2">
      <c r="A75" s="2" t="s">
        <v>609</v>
      </c>
      <c r="B75" s="2" t="s">
        <v>35</v>
      </c>
      <c r="C75" s="2">
        <v>10.3</v>
      </c>
      <c r="D75" s="2">
        <v>117.8</v>
      </c>
      <c r="E75" s="2">
        <v>0.8</v>
      </c>
      <c r="F75" s="2">
        <v>0.1</v>
      </c>
      <c r="G75" s="2">
        <v>16.3</v>
      </c>
      <c r="H75" s="2">
        <v>26.6</v>
      </c>
    </row>
    <row r="76" spans="1:8" x14ac:dyDescent="0.2">
      <c r="A76" s="2" t="s">
        <v>590</v>
      </c>
      <c r="B76" s="2" t="s">
        <v>24</v>
      </c>
      <c r="C76" s="2">
        <v>9.9</v>
      </c>
      <c r="D76" s="2">
        <v>116</v>
      </c>
      <c r="E76" s="2">
        <v>0.7</v>
      </c>
      <c r="F76" s="2">
        <v>0</v>
      </c>
      <c r="G76" s="2">
        <v>15.9</v>
      </c>
      <c r="H76" s="2">
        <v>25.8</v>
      </c>
    </row>
    <row r="77" spans="1:8" x14ac:dyDescent="0.2">
      <c r="A77" s="2" t="s">
        <v>589</v>
      </c>
      <c r="B77" s="2" t="s">
        <v>41</v>
      </c>
      <c r="C77" s="2">
        <v>11.8</v>
      </c>
      <c r="D77" s="2">
        <v>118.4</v>
      </c>
      <c r="E77" s="2">
        <v>0.6</v>
      </c>
      <c r="F77" s="2">
        <v>0</v>
      </c>
      <c r="G77" s="2">
        <v>15.6</v>
      </c>
      <c r="H77" s="2">
        <v>27.4</v>
      </c>
    </row>
    <row r="78" spans="1:8" x14ac:dyDescent="0.2">
      <c r="A78" s="2" t="s">
        <v>604</v>
      </c>
      <c r="B78" s="2" t="s">
        <v>45</v>
      </c>
      <c r="C78" s="2">
        <v>9.8000000000000007</v>
      </c>
      <c r="D78" s="2">
        <v>122.6</v>
      </c>
      <c r="E78" s="2">
        <v>0.5</v>
      </c>
      <c r="F78" s="2">
        <v>0</v>
      </c>
      <c r="G78" s="2">
        <v>15.4</v>
      </c>
      <c r="H78" s="2">
        <v>25.2</v>
      </c>
    </row>
    <row r="79" spans="1:8" x14ac:dyDescent="0.2">
      <c r="A79" s="2" t="s">
        <v>625</v>
      </c>
      <c r="B79" s="2" t="s">
        <v>78</v>
      </c>
      <c r="C79" s="2">
        <v>9.6999999999999993</v>
      </c>
      <c r="D79" s="2">
        <v>111.2</v>
      </c>
      <c r="E79" s="2">
        <v>0.7</v>
      </c>
      <c r="F79" s="2">
        <v>0.1</v>
      </c>
      <c r="G79" s="2">
        <v>15.2</v>
      </c>
      <c r="H79" s="2">
        <v>24.9</v>
      </c>
    </row>
    <row r="80" spans="1:8" x14ac:dyDescent="0.2">
      <c r="A80" s="2" t="s">
        <v>618</v>
      </c>
      <c r="B80" s="2" t="s">
        <v>30</v>
      </c>
      <c r="C80" s="2">
        <v>8.8000000000000007</v>
      </c>
      <c r="D80" s="2">
        <v>108.4</v>
      </c>
      <c r="E80" s="2">
        <v>0.7</v>
      </c>
      <c r="F80" s="2">
        <v>0</v>
      </c>
      <c r="G80" s="2">
        <v>14.8</v>
      </c>
      <c r="H80" s="2">
        <v>23.6</v>
      </c>
    </row>
    <row r="81" spans="1:8" x14ac:dyDescent="0.2">
      <c r="A81" s="2" t="s">
        <v>651</v>
      </c>
      <c r="B81" s="2" t="s">
        <v>49</v>
      </c>
      <c r="C81" s="2">
        <v>10.7</v>
      </c>
      <c r="D81" s="2">
        <v>108.3</v>
      </c>
      <c r="E81" s="2">
        <v>0.7</v>
      </c>
      <c r="F81" s="2">
        <v>0</v>
      </c>
      <c r="G81" s="2">
        <v>14.8</v>
      </c>
      <c r="H81" s="2">
        <v>25.5</v>
      </c>
    </row>
    <row r="82" spans="1:8" x14ac:dyDescent="0.2">
      <c r="A82" s="2" t="s">
        <v>603</v>
      </c>
      <c r="B82" s="2" t="s">
        <v>67</v>
      </c>
      <c r="C82" s="2">
        <v>13.2</v>
      </c>
      <c r="D82" s="2">
        <v>101.2</v>
      </c>
      <c r="E82" s="2">
        <v>0.8</v>
      </c>
      <c r="F82" s="2">
        <v>0</v>
      </c>
      <c r="G82" s="2">
        <v>14.6</v>
      </c>
      <c r="H82" s="2">
        <v>27.8</v>
      </c>
    </row>
    <row r="83" spans="1:8" x14ac:dyDescent="0.2">
      <c r="A83" s="2" t="s">
        <v>608</v>
      </c>
      <c r="B83" s="2" t="s">
        <v>35</v>
      </c>
      <c r="C83" s="2">
        <v>10.7</v>
      </c>
      <c r="D83" s="2">
        <v>108.7</v>
      </c>
      <c r="E83" s="2">
        <v>0.6</v>
      </c>
      <c r="F83" s="2">
        <v>0.3</v>
      </c>
      <c r="G83" s="2">
        <v>14.3</v>
      </c>
      <c r="H83" s="2">
        <v>25</v>
      </c>
    </row>
    <row r="84" spans="1:8" x14ac:dyDescent="0.2">
      <c r="A84" s="2" t="s">
        <v>646</v>
      </c>
      <c r="B84" s="2" t="s">
        <v>37</v>
      </c>
      <c r="C84" s="2">
        <v>9.3000000000000007</v>
      </c>
      <c r="D84" s="2">
        <v>90.2</v>
      </c>
      <c r="E84" s="2">
        <v>0.8</v>
      </c>
      <c r="F84" s="2">
        <v>0</v>
      </c>
      <c r="G84" s="2">
        <v>14</v>
      </c>
      <c r="H84" s="2">
        <v>23.3</v>
      </c>
    </row>
    <row r="85" spans="1:8" x14ac:dyDescent="0.2">
      <c r="A85" s="2" t="s">
        <v>626</v>
      </c>
      <c r="B85" s="2" t="s">
        <v>28</v>
      </c>
      <c r="C85" s="2">
        <v>5.9</v>
      </c>
      <c r="D85" s="2">
        <v>95.9</v>
      </c>
      <c r="E85" s="2">
        <v>0.7</v>
      </c>
      <c r="F85" s="2">
        <v>0</v>
      </c>
      <c r="G85" s="2">
        <v>13.9</v>
      </c>
      <c r="H85" s="2">
        <v>19.8</v>
      </c>
    </row>
    <row r="86" spans="1:8" x14ac:dyDescent="0.2">
      <c r="A86" s="2" t="s">
        <v>556</v>
      </c>
      <c r="B86" s="2" t="s">
        <v>65</v>
      </c>
      <c r="C86" s="2">
        <v>11.8</v>
      </c>
      <c r="D86" s="2">
        <v>109.1</v>
      </c>
      <c r="E86" s="2">
        <v>0.5</v>
      </c>
      <c r="F86" s="2">
        <v>0</v>
      </c>
      <c r="G86" s="2">
        <v>13.8</v>
      </c>
      <c r="H86" s="2">
        <v>25.6</v>
      </c>
    </row>
    <row r="87" spans="1:8" x14ac:dyDescent="0.2">
      <c r="A87" s="2" t="s">
        <v>585</v>
      </c>
      <c r="B87" s="2" t="s">
        <v>45</v>
      </c>
      <c r="C87" s="2">
        <v>19</v>
      </c>
      <c r="D87" s="2">
        <v>104.9</v>
      </c>
      <c r="E87" s="2">
        <v>0.6</v>
      </c>
      <c r="F87" s="2">
        <v>0.3</v>
      </c>
      <c r="G87" s="2">
        <v>13.8</v>
      </c>
      <c r="H87" s="2">
        <v>32.799999999999997</v>
      </c>
    </row>
    <row r="88" spans="1:8" x14ac:dyDescent="0.2">
      <c r="A88" s="2" t="s">
        <v>581</v>
      </c>
      <c r="B88" s="2" t="s">
        <v>57</v>
      </c>
      <c r="C88" s="2">
        <v>8.6999999999999993</v>
      </c>
      <c r="D88" s="2">
        <v>96</v>
      </c>
      <c r="E88" s="2">
        <v>0.7</v>
      </c>
      <c r="F88" s="2">
        <v>0</v>
      </c>
      <c r="G88" s="2">
        <v>13.8</v>
      </c>
      <c r="H88" s="2">
        <v>22.5</v>
      </c>
    </row>
    <row r="89" spans="1:8" x14ac:dyDescent="0.2">
      <c r="A89" s="2" t="s">
        <v>631</v>
      </c>
      <c r="B89" s="2" t="s">
        <v>37</v>
      </c>
      <c r="C89" s="2">
        <v>12.6</v>
      </c>
      <c r="D89" s="2">
        <v>102.4</v>
      </c>
      <c r="E89" s="2">
        <v>0.6</v>
      </c>
      <c r="F89" s="2">
        <v>0</v>
      </c>
      <c r="G89" s="2">
        <v>13.8</v>
      </c>
      <c r="H89" s="2">
        <v>26.4</v>
      </c>
    </row>
    <row r="90" spans="1:8" x14ac:dyDescent="0.2">
      <c r="A90" s="2" t="s">
        <v>591</v>
      </c>
      <c r="B90" s="2" t="s">
        <v>72</v>
      </c>
      <c r="C90" s="2">
        <v>7.3</v>
      </c>
      <c r="D90" s="2">
        <v>95.2</v>
      </c>
      <c r="E90" s="2">
        <v>0.6</v>
      </c>
      <c r="F90" s="2">
        <v>0</v>
      </c>
      <c r="G90" s="2">
        <v>13</v>
      </c>
      <c r="H90" s="2">
        <v>20.3</v>
      </c>
    </row>
    <row r="91" spans="1:8" x14ac:dyDescent="0.2">
      <c r="A91" s="2" t="s">
        <v>615</v>
      </c>
      <c r="B91" s="2" t="s">
        <v>20</v>
      </c>
      <c r="C91" s="2">
        <v>9.4</v>
      </c>
      <c r="D91" s="2">
        <v>99.9</v>
      </c>
      <c r="E91" s="2">
        <v>0.4</v>
      </c>
      <c r="F91" s="2">
        <v>0</v>
      </c>
      <c r="G91" s="2">
        <v>12.7</v>
      </c>
      <c r="H91" s="2">
        <v>22.1</v>
      </c>
    </row>
    <row r="92" spans="1:8" x14ac:dyDescent="0.2">
      <c r="A92" s="2" t="s">
        <v>601</v>
      </c>
      <c r="B92" s="2" t="s">
        <v>51</v>
      </c>
      <c r="C92" s="2">
        <v>6.6</v>
      </c>
      <c r="D92" s="2">
        <v>68.900000000000006</v>
      </c>
      <c r="E92" s="2">
        <v>1</v>
      </c>
      <c r="F92" s="2">
        <v>0.1</v>
      </c>
      <c r="G92" s="2">
        <v>12.5</v>
      </c>
      <c r="H92" s="2">
        <v>19.100000000000001</v>
      </c>
    </row>
    <row r="93" spans="1:8" x14ac:dyDescent="0.2">
      <c r="A93" s="2" t="s">
        <v>595</v>
      </c>
      <c r="B93" s="2" t="s">
        <v>61</v>
      </c>
      <c r="C93" s="2">
        <v>8.6999999999999993</v>
      </c>
      <c r="D93" s="2">
        <v>85.9</v>
      </c>
      <c r="E93" s="2">
        <v>0.6</v>
      </c>
      <c r="F93" s="2">
        <v>0</v>
      </c>
      <c r="G93" s="2">
        <v>12.2</v>
      </c>
      <c r="H93" s="2">
        <v>20.9</v>
      </c>
    </row>
    <row r="94" spans="1:8" x14ac:dyDescent="0.2">
      <c r="A94" s="2" t="s">
        <v>568</v>
      </c>
      <c r="B94" s="2" t="s">
        <v>65</v>
      </c>
      <c r="C94" s="2">
        <v>9.8000000000000007</v>
      </c>
      <c r="D94" s="2">
        <v>87.7</v>
      </c>
      <c r="E94" s="2">
        <v>0.6</v>
      </c>
      <c r="F94" s="2">
        <v>0.1</v>
      </c>
      <c r="G94" s="2">
        <v>12.1</v>
      </c>
      <c r="H94" s="2">
        <v>21.9</v>
      </c>
    </row>
    <row r="95" spans="1:8" x14ac:dyDescent="0.2">
      <c r="A95" s="2" t="s">
        <v>596</v>
      </c>
      <c r="B95" s="2" t="s">
        <v>41</v>
      </c>
      <c r="C95" s="2">
        <v>4.8</v>
      </c>
      <c r="D95" s="2">
        <v>98.4</v>
      </c>
      <c r="E95" s="2">
        <v>0.4</v>
      </c>
      <c r="F95" s="2">
        <v>0.1</v>
      </c>
      <c r="G95" s="2">
        <v>11.9</v>
      </c>
      <c r="H95" s="2">
        <v>16.7</v>
      </c>
    </row>
    <row r="96" spans="1:8" x14ac:dyDescent="0.2">
      <c r="A96" s="2" t="s">
        <v>617</v>
      </c>
      <c r="B96" s="2" t="s">
        <v>37</v>
      </c>
      <c r="C96" s="2">
        <v>0</v>
      </c>
      <c r="D96" s="2">
        <v>102.8</v>
      </c>
      <c r="E96" s="2">
        <v>0.3</v>
      </c>
      <c r="F96" s="2">
        <v>0.1</v>
      </c>
      <c r="G96" s="2">
        <v>11.9</v>
      </c>
      <c r="H96" s="2">
        <v>11.9</v>
      </c>
    </row>
    <row r="97" spans="1:8" x14ac:dyDescent="0.2">
      <c r="A97" s="2" t="s">
        <v>602</v>
      </c>
      <c r="B97" s="2" t="s">
        <v>17</v>
      </c>
      <c r="C97" s="2">
        <v>7.3</v>
      </c>
      <c r="D97" s="2">
        <v>85</v>
      </c>
      <c r="E97" s="2">
        <v>0.6</v>
      </c>
      <c r="F97" s="2">
        <v>0.4</v>
      </c>
      <c r="G97" s="2">
        <v>11.3</v>
      </c>
      <c r="H97" s="2">
        <v>18.600000000000001</v>
      </c>
    </row>
    <row r="98" spans="1:8" x14ac:dyDescent="0.2">
      <c r="A98" s="2" t="s">
        <v>612</v>
      </c>
      <c r="B98" s="2" t="s">
        <v>65</v>
      </c>
      <c r="C98" s="2">
        <v>8.3000000000000007</v>
      </c>
      <c r="D98" s="2">
        <v>92.6</v>
      </c>
      <c r="E98" s="2">
        <v>0.3</v>
      </c>
      <c r="F98" s="2">
        <v>0</v>
      </c>
      <c r="G98" s="2">
        <v>11.2</v>
      </c>
      <c r="H98" s="2">
        <v>19.5</v>
      </c>
    </row>
    <row r="99" spans="1:8" x14ac:dyDescent="0.2">
      <c r="A99" s="2" t="s">
        <v>671</v>
      </c>
      <c r="B99" s="2" t="s">
        <v>31</v>
      </c>
      <c r="C99" s="2">
        <v>6.1</v>
      </c>
      <c r="D99" s="2">
        <v>96.4</v>
      </c>
      <c r="E99" s="2">
        <v>0.4</v>
      </c>
      <c r="F99" s="2">
        <v>0.5</v>
      </c>
      <c r="G99" s="2">
        <v>11.1</v>
      </c>
      <c r="H99" s="2">
        <v>17.2</v>
      </c>
    </row>
    <row r="100" spans="1:8" x14ac:dyDescent="0.2">
      <c r="A100" s="2" t="s">
        <v>580</v>
      </c>
      <c r="B100" s="2" t="s">
        <v>49</v>
      </c>
      <c r="C100" s="2">
        <v>9.1</v>
      </c>
      <c r="D100" s="2">
        <v>74.5</v>
      </c>
      <c r="E100" s="2">
        <v>0.6</v>
      </c>
      <c r="F100" s="2">
        <v>0</v>
      </c>
      <c r="G100" s="2">
        <v>11.1</v>
      </c>
      <c r="H100" s="2">
        <v>20.2</v>
      </c>
    </row>
    <row r="101" spans="1:8" x14ac:dyDescent="0.2">
      <c r="A101" s="2" t="s">
        <v>578</v>
      </c>
      <c r="B101" s="2" t="s">
        <v>63</v>
      </c>
      <c r="C101" s="2">
        <v>7.7</v>
      </c>
      <c r="D101" s="2">
        <v>78.599999999999994</v>
      </c>
      <c r="E101" s="2">
        <v>0.5</v>
      </c>
      <c r="F101" s="2">
        <v>0</v>
      </c>
      <c r="G101" s="2">
        <v>11</v>
      </c>
      <c r="H101" s="2">
        <v>18.7</v>
      </c>
    </row>
    <row r="102" spans="1:8" x14ac:dyDescent="0.2">
      <c r="A102" s="2" t="s">
        <v>647</v>
      </c>
      <c r="B102" s="2" t="s">
        <v>72</v>
      </c>
      <c r="C102" s="2">
        <v>0</v>
      </c>
      <c r="D102" s="2">
        <v>91</v>
      </c>
      <c r="E102" s="2">
        <v>0.3</v>
      </c>
      <c r="F102" s="2">
        <v>0.1</v>
      </c>
      <c r="G102" s="2">
        <v>10.7</v>
      </c>
      <c r="H102" s="2">
        <v>10.7</v>
      </c>
    </row>
    <row r="103" spans="1:8" x14ac:dyDescent="0.2">
      <c r="A103" s="2" t="s">
        <v>275</v>
      </c>
      <c r="B103" s="2" t="s">
        <v>17</v>
      </c>
      <c r="C103" s="2">
        <v>8.3000000000000007</v>
      </c>
      <c r="D103" s="2">
        <v>64.8</v>
      </c>
      <c r="E103" s="2">
        <v>0.6</v>
      </c>
      <c r="F103" s="2">
        <v>0</v>
      </c>
      <c r="G103" s="2">
        <v>10.6</v>
      </c>
      <c r="H103" s="2">
        <v>18.899999999999999</v>
      </c>
    </row>
    <row r="104" spans="1:8" x14ac:dyDescent="0.2">
      <c r="A104" s="2" t="s">
        <v>623</v>
      </c>
      <c r="B104" s="2" t="s">
        <v>43</v>
      </c>
      <c r="C104" s="2">
        <v>6.7</v>
      </c>
      <c r="D104" s="2">
        <v>74.900000000000006</v>
      </c>
      <c r="E104" s="2">
        <v>0.5</v>
      </c>
      <c r="F104" s="2">
        <v>0</v>
      </c>
      <c r="G104" s="2">
        <v>10.5</v>
      </c>
      <c r="H104" s="2">
        <v>17.2</v>
      </c>
    </row>
    <row r="105" spans="1:8" x14ac:dyDescent="0.2">
      <c r="A105" s="2" t="s">
        <v>605</v>
      </c>
      <c r="B105" s="2" t="s">
        <v>26</v>
      </c>
      <c r="C105" s="2">
        <v>11</v>
      </c>
      <c r="D105" s="2">
        <v>65.099999999999994</v>
      </c>
      <c r="E105" s="2">
        <v>0.7</v>
      </c>
      <c r="F105" s="2">
        <v>0</v>
      </c>
      <c r="G105" s="2">
        <v>10.4</v>
      </c>
      <c r="H105" s="2">
        <v>21.4</v>
      </c>
    </row>
    <row r="106" spans="1:8" x14ac:dyDescent="0.2">
      <c r="A106" s="2" t="s">
        <v>586</v>
      </c>
      <c r="B106" s="2" t="s">
        <v>39</v>
      </c>
      <c r="C106" s="2">
        <v>6.5</v>
      </c>
      <c r="D106" s="2">
        <v>78.5</v>
      </c>
      <c r="E106" s="2">
        <v>0.4</v>
      </c>
      <c r="F106" s="2">
        <v>0</v>
      </c>
      <c r="G106" s="2">
        <v>10.4</v>
      </c>
      <c r="H106" s="2">
        <v>16.899999999999999</v>
      </c>
    </row>
    <row r="107" spans="1:8" x14ac:dyDescent="0.2">
      <c r="A107" s="2" t="s">
        <v>288</v>
      </c>
      <c r="B107" s="2" t="s">
        <v>61</v>
      </c>
      <c r="C107" s="2">
        <v>6.4</v>
      </c>
      <c r="D107" s="2">
        <v>88.7</v>
      </c>
      <c r="E107" s="2">
        <v>0.2</v>
      </c>
      <c r="F107" s="2">
        <v>0</v>
      </c>
      <c r="G107" s="2">
        <v>10.3</v>
      </c>
      <c r="H107" s="2">
        <v>16.7</v>
      </c>
    </row>
    <row r="108" spans="1:8" x14ac:dyDescent="0.2">
      <c r="A108" s="2" t="s">
        <v>642</v>
      </c>
      <c r="B108" s="2" t="s">
        <v>70</v>
      </c>
      <c r="C108" s="2">
        <v>5.9</v>
      </c>
      <c r="D108" s="2">
        <v>67.099999999999994</v>
      </c>
      <c r="E108" s="2">
        <v>0.5</v>
      </c>
      <c r="F108" s="2">
        <v>0</v>
      </c>
      <c r="G108" s="2">
        <v>9.6999999999999993</v>
      </c>
      <c r="H108" s="2">
        <v>15.6</v>
      </c>
    </row>
    <row r="109" spans="1:8" x14ac:dyDescent="0.2">
      <c r="A109" s="2" t="s">
        <v>622</v>
      </c>
      <c r="B109" s="2" t="s">
        <v>43</v>
      </c>
      <c r="C109" s="2">
        <v>0</v>
      </c>
      <c r="D109" s="2">
        <v>79.8</v>
      </c>
      <c r="E109" s="2">
        <v>0.3</v>
      </c>
      <c r="F109" s="2">
        <v>0.1</v>
      </c>
      <c r="G109" s="2">
        <v>9.6</v>
      </c>
      <c r="H109" s="2">
        <v>9.6</v>
      </c>
    </row>
    <row r="110" spans="1:8" x14ac:dyDescent="0.2">
      <c r="A110" s="2" t="s">
        <v>672</v>
      </c>
      <c r="B110" s="2" t="s">
        <v>41</v>
      </c>
      <c r="C110" s="2">
        <v>7.3</v>
      </c>
      <c r="D110" s="2">
        <v>73.900000000000006</v>
      </c>
      <c r="E110" s="2">
        <v>0.4</v>
      </c>
      <c r="F110" s="2">
        <v>0.1</v>
      </c>
      <c r="G110" s="2">
        <v>9.5</v>
      </c>
      <c r="H110" s="2">
        <v>16.8</v>
      </c>
    </row>
    <row r="111" spans="1:8" x14ac:dyDescent="0.2">
      <c r="A111" s="2" t="s">
        <v>206</v>
      </c>
      <c r="B111" s="2" t="s">
        <v>33</v>
      </c>
      <c r="C111" s="2">
        <v>7.8</v>
      </c>
      <c r="D111" s="2">
        <v>60.5</v>
      </c>
      <c r="E111" s="2">
        <v>0.3</v>
      </c>
      <c r="F111" s="2">
        <v>0</v>
      </c>
      <c r="G111" s="2">
        <v>9.4</v>
      </c>
      <c r="H111" s="2">
        <v>17.2</v>
      </c>
    </row>
    <row r="112" spans="1:8" x14ac:dyDescent="0.2">
      <c r="A112" s="2" t="s">
        <v>628</v>
      </c>
      <c r="B112" s="2" t="s">
        <v>59</v>
      </c>
      <c r="C112" s="2">
        <v>6.6</v>
      </c>
      <c r="D112" s="2">
        <v>53.3</v>
      </c>
      <c r="E112" s="2">
        <v>0.6</v>
      </c>
      <c r="F112" s="2">
        <v>0</v>
      </c>
      <c r="G112" s="2">
        <v>9.1</v>
      </c>
      <c r="H112" s="2">
        <v>15.7</v>
      </c>
    </row>
    <row r="113" spans="1:8" x14ac:dyDescent="0.2">
      <c r="A113" s="2" t="s">
        <v>673</v>
      </c>
      <c r="B113" s="2" t="s">
        <v>41</v>
      </c>
      <c r="C113" s="2">
        <v>6.3</v>
      </c>
      <c r="D113" s="2">
        <v>55.5</v>
      </c>
      <c r="E113" s="2">
        <v>0.5</v>
      </c>
      <c r="F113" s="2">
        <v>0</v>
      </c>
      <c r="G113" s="2">
        <v>8.6</v>
      </c>
      <c r="H113" s="2">
        <v>14.9</v>
      </c>
    </row>
    <row r="114" spans="1:8" x14ac:dyDescent="0.2">
      <c r="A114" s="2" t="s">
        <v>660</v>
      </c>
      <c r="B114" s="2" t="s">
        <v>28</v>
      </c>
      <c r="C114" s="2">
        <v>5.4</v>
      </c>
      <c r="D114" s="2">
        <v>57.9</v>
      </c>
      <c r="E114" s="2">
        <v>0.5</v>
      </c>
      <c r="F114" s="2">
        <v>0</v>
      </c>
      <c r="G114" s="2">
        <v>8.5</v>
      </c>
      <c r="H114" s="2">
        <v>13.9</v>
      </c>
    </row>
    <row r="115" spans="1:8" x14ac:dyDescent="0.2">
      <c r="A115" s="2" t="s">
        <v>674</v>
      </c>
      <c r="B115" s="2" t="s">
        <v>41</v>
      </c>
      <c r="C115" s="2">
        <v>6.3</v>
      </c>
      <c r="D115" s="2">
        <v>57.8</v>
      </c>
      <c r="E115" s="2">
        <v>0.5</v>
      </c>
      <c r="F115" s="2">
        <v>0</v>
      </c>
      <c r="G115" s="2">
        <v>8.5</v>
      </c>
      <c r="H115" s="2">
        <v>14.8</v>
      </c>
    </row>
    <row r="116" spans="1:8" x14ac:dyDescent="0.2">
      <c r="A116" s="2" t="s">
        <v>584</v>
      </c>
      <c r="B116" s="2" t="s">
        <v>59</v>
      </c>
      <c r="C116" s="2">
        <v>3.2</v>
      </c>
      <c r="D116" s="2">
        <v>55.1</v>
      </c>
      <c r="E116" s="2">
        <v>0.5</v>
      </c>
      <c r="F116" s="2">
        <v>0</v>
      </c>
      <c r="G116" s="2">
        <v>8.4</v>
      </c>
      <c r="H116" s="2">
        <v>11.6</v>
      </c>
    </row>
    <row r="117" spans="1:8" x14ac:dyDescent="0.2">
      <c r="A117" s="2" t="s">
        <v>620</v>
      </c>
      <c r="B117" s="2" t="s">
        <v>28</v>
      </c>
      <c r="C117" s="2">
        <v>5.4</v>
      </c>
      <c r="D117" s="2">
        <v>63.1</v>
      </c>
      <c r="E117" s="2">
        <v>0.4</v>
      </c>
      <c r="F117" s="2">
        <v>0.1</v>
      </c>
      <c r="G117" s="2">
        <v>8.4</v>
      </c>
      <c r="H117" s="2">
        <v>13.8</v>
      </c>
    </row>
    <row r="118" spans="1:8" x14ac:dyDescent="0.2">
      <c r="A118" s="2" t="s">
        <v>675</v>
      </c>
      <c r="B118" s="2" t="s">
        <v>30</v>
      </c>
      <c r="C118" s="2">
        <v>3.9</v>
      </c>
      <c r="D118" s="2">
        <v>66.099999999999994</v>
      </c>
      <c r="E118" s="2">
        <v>0.3</v>
      </c>
      <c r="F118" s="2">
        <v>0.1</v>
      </c>
      <c r="G118" s="2">
        <v>8.4</v>
      </c>
      <c r="H118" s="2">
        <v>12.3</v>
      </c>
    </row>
    <row r="119" spans="1:8" x14ac:dyDescent="0.2">
      <c r="A119" s="2" t="s">
        <v>569</v>
      </c>
      <c r="B119" s="2" t="s">
        <v>57</v>
      </c>
      <c r="C119" s="2">
        <v>5.2</v>
      </c>
      <c r="D119" s="2">
        <v>57.5</v>
      </c>
      <c r="E119" s="2">
        <v>0.4</v>
      </c>
      <c r="F119" s="2">
        <v>0</v>
      </c>
      <c r="G119" s="2">
        <v>8.4</v>
      </c>
      <c r="H119" s="2">
        <v>13.6</v>
      </c>
    </row>
    <row r="120" spans="1:8" x14ac:dyDescent="0.2">
      <c r="A120" s="2" t="s">
        <v>613</v>
      </c>
      <c r="B120" s="2" t="s">
        <v>20</v>
      </c>
      <c r="C120" s="2">
        <v>3.2</v>
      </c>
      <c r="D120" s="2">
        <v>65.3</v>
      </c>
      <c r="E120" s="2">
        <v>0.3</v>
      </c>
      <c r="F120" s="2">
        <v>0.1</v>
      </c>
      <c r="G120" s="2">
        <v>8.1999999999999993</v>
      </c>
      <c r="H120" s="2">
        <v>11.4</v>
      </c>
    </row>
    <row r="121" spans="1:8" x14ac:dyDescent="0.2">
      <c r="A121" s="2" t="s">
        <v>655</v>
      </c>
      <c r="B121" s="2" t="s">
        <v>76</v>
      </c>
      <c r="C121" s="2">
        <v>4.5</v>
      </c>
      <c r="D121" s="2">
        <v>46.9</v>
      </c>
      <c r="E121" s="2">
        <v>0.4</v>
      </c>
      <c r="F121" s="2">
        <v>0</v>
      </c>
      <c r="G121" s="2">
        <v>7.1</v>
      </c>
      <c r="H121" s="2">
        <v>11.6</v>
      </c>
    </row>
    <row r="122" spans="1:8" x14ac:dyDescent="0.2">
      <c r="A122" s="2" t="s">
        <v>676</v>
      </c>
      <c r="B122" s="2" t="s">
        <v>82</v>
      </c>
      <c r="C122" s="2">
        <v>3.7</v>
      </c>
      <c r="D122" s="2">
        <v>56.6</v>
      </c>
      <c r="E122" s="2">
        <v>0.3</v>
      </c>
      <c r="F122" s="2">
        <v>0.1</v>
      </c>
      <c r="G122" s="2">
        <v>7</v>
      </c>
      <c r="H122" s="2">
        <v>10.7</v>
      </c>
    </row>
    <row r="123" spans="1:8" x14ac:dyDescent="0.2">
      <c r="A123" s="2" t="s">
        <v>639</v>
      </c>
      <c r="B123" s="2" t="s">
        <v>65</v>
      </c>
      <c r="C123" s="2">
        <v>5.5</v>
      </c>
      <c r="D123" s="2">
        <v>57.4</v>
      </c>
      <c r="E123" s="2">
        <v>0.1</v>
      </c>
      <c r="F123" s="2">
        <v>0</v>
      </c>
      <c r="G123" s="2">
        <v>6.6</v>
      </c>
      <c r="H123" s="2">
        <v>12.1</v>
      </c>
    </row>
    <row r="124" spans="1:8" x14ac:dyDescent="0.2">
      <c r="A124" s="2" t="s">
        <v>657</v>
      </c>
      <c r="B124" s="2" t="s">
        <v>49</v>
      </c>
      <c r="C124" s="2">
        <v>2.2999999999999998</v>
      </c>
      <c r="D124" s="2">
        <v>42</v>
      </c>
      <c r="E124" s="2">
        <v>0.4</v>
      </c>
      <c r="F124" s="2">
        <v>0</v>
      </c>
      <c r="G124" s="2">
        <v>6.5</v>
      </c>
      <c r="H124" s="2">
        <v>8.8000000000000007</v>
      </c>
    </row>
    <row r="125" spans="1:8" x14ac:dyDescent="0.2">
      <c r="A125" s="2" t="s">
        <v>677</v>
      </c>
      <c r="B125" s="2" t="s">
        <v>26</v>
      </c>
      <c r="C125" s="2">
        <v>4.0999999999999996</v>
      </c>
      <c r="D125" s="2">
        <v>40</v>
      </c>
      <c r="E125" s="2">
        <v>0.4</v>
      </c>
      <c r="F125" s="2">
        <v>0</v>
      </c>
      <c r="G125" s="2">
        <v>6.1</v>
      </c>
      <c r="H125" s="2">
        <v>10.199999999999999</v>
      </c>
    </row>
    <row r="126" spans="1:8" x14ac:dyDescent="0.2">
      <c r="A126" s="2" t="s">
        <v>571</v>
      </c>
      <c r="B126" s="2" t="s">
        <v>76</v>
      </c>
      <c r="C126" s="2">
        <v>6.2</v>
      </c>
      <c r="D126" s="2">
        <v>52.2</v>
      </c>
      <c r="E126" s="2">
        <v>0.1</v>
      </c>
      <c r="F126" s="2">
        <v>0</v>
      </c>
      <c r="G126" s="2">
        <v>5.9</v>
      </c>
      <c r="H126" s="2">
        <v>12.1</v>
      </c>
    </row>
    <row r="127" spans="1:8" x14ac:dyDescent="0.2">
      <c r="A127" s="2" t="s">
        <v>621</v>
      </c>
      <c r="B127" s="2" t="s">
        <v>72</v>
      </c>
      <c r="C127" s="2">
        <v>0</v>
      </c>
      <c r="D127" s="2">
        <v>35</v>
      </c>
      <c r="E127" s="2">
        <v>0.3</v>
      </c>
      <c r="F127" s="2">
        <v>0</v>
      </c>
      <c r="G127" s="2">
        <v>5.3</v>
      </c>
      <c r="H127" s="2">
        <v>5.3</v>
      </c>
    </row>
    <row r="128" spans="1:8" x14ac:dyDescent="0.2">
      <c r="A128" s="2" t="s">
        <v>678</v>
      </c>
      <c r="B128" s="2" t="s">
        <v>28</v>
      </c>
      <c r="C128" s="2">
        <v>4.2</v>
      </c>
      <c r="D128" s="2">
        <v>34.5</v>
      </c>
      <c r="E128" s="2">
        <v>0.2</v>
      </c>
      <c r="F128" s="2">
        <v>0</v>
      </c>
      <c r="G128" s="2">
        <v>4.9000000000000004</v>
      </c>
      <c r="H128" s="2">
        <v>9.1</v>
      </c>
    </row>
    <row r="129" spans="1:8" x14ac:dyDescent="0.2">
      <c r="A129" s="2" t="s">
        <v>679</v>
      </c>
      <c r="B129" s="2" t="s">
        <v>82</v>
      </c>
      <c r="C129" s="2">
        <v>3.7</v>
      </c>
      <c r="D129" s="2">
        <v>33.5</v>
      </c>
      <c r="E129" s="2">
        <v>0.2</v>
      </c>
      <c r="F129" s="2">
        <v>0</v>
      </c>
      <c r="G129" s="2">
        <v>4.5</v>
      </c>
      <c r="H129" s="2">
        <v>8.1999999999999993</v>
      </c>
    </row>
    <row r="130" spans="1:8" x14ac:dyDescent="0.2">
      <c r="A130" s="2" t="s">
        <v>680</v>
      </c>
      <c r="B130" s="2" t="s">
        <v>70</v>
      </c>
      <c r="C130" s="2">
        <v>3.7</v>
      </c>
      <c r="D130" s="2">
        <v>30.7</v>
      </c>
      <c r="E130" s="2">
        <v>0.2</v>
      </c>
      <c r="F130" s="2">
        <v>0</v>
      </c>
      <c r="G130" s="2">
        <v>4.4000000000000004</v>
      </c>
      <c r="H130" s="2">
        <v>8.1</v>
      </c>
    </row>
    <row r="131" spans="1:8" x14ac:dyDescent="0.2">
      <c r="A131" s="2" t="s">
        <v>681</v>
      </c>
      <c r="B131" s="2" t="s">
        <v>31</v>
      </c>
      <c r="C131" s="2">
        <v>0</v>
      </c>
      <c r="D131" s="2">
        <v>24.2</v>
      </c>
      <c r="E131" s="2">
        <v>0.3</v>
      </c>
      <c r="F131" s="2">
        <v>0</v>
      </c>
      <c r="G131" s="2">
        <v>4.2</v>
      </c>
      <c r="H131" s="2">
        <v>4.2</v>
      </c>
    </row>
    <row r="132" spans="1:8" x14ac:dyDescent="0.2">
      <c r="A132" s="2" t="s">
        <v>624</v>
      </c>
      <c r="B132" s="2" t="s">
        <v>63</v>
      </c>
      <c r="C132" s="2">
        <v>0</v>
      </c>
      <c r="D132" s="2">
        <v>24.2</v>
      </c>
      <c r="E132" s="2">
        <v>0.3</v>
      </c>
      <c r="F132" s="2">
        <v>0</v>
      </c>
      <c r="G132" s="2">
        <v>4.2</v>
      </c>
      <c r="H132" s="2">
        <v>4.2</v>
      </c>
    </row>
    <row r="133" spans="1:8" x14ac:dyDescent="0.2">
      <c r="A133" s="2" t="s">
        <v>682</v>
      </c>
      <c r="B133" s="2" t="s">
        <v>26</v>
      </c>
      <c r="C133" s="2">
        <v>0</v>
      </c>
      <c r="D133" s="2">
        <v>24.2</v>
      </c>
      <c r="E133" s="2">
        <v>0.3</v>
      </c>
      <c r="F133" s="2">
        <v>0</v>
      </c>
      <c r="G133" s="2">
        <v>4.2</v>
      </c>
      <c r="H133" s="2">
        <v>4.2</v>
      </c>
    </row>
    <row r="134" spans="1:8" x14ac:dyDescent="0.2">
      <c r="A134" s="2" t="s">
        <v>659</v>
      </c>
      <c r="B134" s="2" t="s">
        <v>67</v>
      </c>
      <c r="C134" s="2">
        <v>0</v>
      </c>
      <c r="D134" s="2">
        <v>24.2</v>
      </c>
      <c r="E134" s="2">
        <v>0.3</v>
      </c>
      <c r="F134" s="2">
        <v>0</v>
      </c>
      <c r="G134" s="2">
        <v>4.2</v>
      </c>
      <c r="H134" s="2">
        <v>4.2</v>
      </c>
    </row>
    <row r="135" spans="1:8" x14ac:dyDescent="0.2">
      <c r="A135" s="2" t="s">
        <v>636</v>
      </c>
      <c r="B135" s="2" t="s">
        <v>30</v>
      </c>
      <c r="C135" s="2">
        <v>0</v>
      </c>
      <c r="D135" s="2">
        <v>24.2</v>
      </c>
      <c r="E135" s="2">
        <v>0.3</v>
      </c>
      <c r="F135" s="2">
        <v>0</v>
      </c>
      <c r="G135" s="2">
        <v>4.2</v>
      </c>
      <c r="H135" s="2">
        <v>4.2</v>
      </c>
    </row>
    <row r="136" spans="1:8" x14ac:dyDescent="0.2">
      <c r="A136" s="2" t="s">
        <v>683</v>
      </c>
      <c r="B136" s="2" t="s">
        <v>35</v>
      </c>
      <c r="C136" s="2">
        <v>0</v>
      </c>
      <c r="D136" s="2">
        <v>24.2</v>
      </c>
      <c r="E136" s="2">
        <v>0.3</v>
      </c>
      <c r="F136" s="2">
        <v>0</v>
      </c>
      <c r="G136" s="2">
        <v>4.2</v>
      </c>
      <c r="H136" s="2">
        <v>4.2</v>
      </c>
    </row>
    <row r="137" spans="1:8" x14ac:dyDescent="0.2">
      <c r="A137" s="2" t="s">
        <v>684</v>
      </c>
      <c r="B137" s="2" t="s">
        <v>59</v>
      </c>
      <c r="C137" s="2">
        <v>3.1</v>
      </c>
      <c r="D137" s="2">
        <v>28.9</v>
      </c>
      <c r="E137" s="2">
        <v>0.2</v>
      </c>
      <c r="F137" s="2">
        <v>0</v>
      </c>
      <c r="G137" s="2">
        <v>4.2</v>
      </c>
      <c r="H137" s="2">
        <v>7.3</v>
      </c>
    </row>
    <row r="138" spans="1:8" x14ac:dyDescent="0.2">
      <c r="A138" s="2" t="s">
        <v>640</v>
      </c>
      <c r="B138" s="2" t="s">
        <v>59</v>
      </c>
      <c r="C138" s="2">
        <v>2.9</v>
      </c>
      <c r="D138" s="2">
        <v>27.8</v>
      </c>
      <c r="E138" s="2">
        <v>0.2</v>
      </c>
      <c r="F138" s="2">
        <v>0</v>
      </c>
      <c r="G138" s="2">
        <v>4</v>
      </c>
      <c r="H138" s="2">
        <v>6.9</v>
      </c>
    </row>
    <row r="139" spans="1:8" x14ac:dyDescent="0.2">
      <c r="A139" s="2" t="s">
        <v>643</v>
      </c>
      <c r="B139" s="2" t="s">
        <v>82</v>
      </c>
      <c r="C139" s="2">
        <v>1.2</v>
      </c>
      <c r="D139" s="2">
        <v>20.100000000000001</v>
      </c>
      <c r="E139" s="2">
        <v>0.3</v>
      </c>
      <c r="F139" s="2">
        <v>0</v>
      </c>
      <c r="G139" s="2">
        <v>3.7</v>
      </c>
      <c r="H139" s="2">
        <v>4.9000000000000004</v>
      </c>
    </row>
    <row r="140" spans="1:8" x14ac:dyDescent="0.2">
      <c r="A140" s="2" t="s">
        <v>630</v>
      </c>
      <c r="B140" s="2" t="s">
        <v>78</v>
      </c>
      <c r="C140" s="2">
        <v>0.8</v>
      </c>
      <c r="D140" s="2">
        <v>16.2</v>
      </c>
      <c r="E140" s="2">
        <v>0.3</v>
      </c>
      <c r="F140" s="2">
        <v>0</v>
      </c>
      <c r="G140" s="2">
        <v>3.3</v>
      </c>
      <c r="H140" s="2">
        <v>4.0999999999999996</v>
      </c>
    </row>
    <row r="141" spans="1:8" x14ac:dyDescent="0.2">
      <c r="A141" s="2" t="s">
        <v>650</v>
      </c>
      <c r="B141" s="2" t="s">
        <v>22</v>
      </c>
      <c r="C141" s="2">
        <v>1.1000000000000001</v>
      </c>
      <c r="D141" s="2">
        <v>13</v>
      </c>
      <c r="E141" s="2">
        <v>0.3</v>
      </c>
      <c r="F141" s="2">
        <v>0</v>
      </c>
      <c r="G141" s="2">
        <v>3</v>
      </c>
      <c r="H141" s="2">
        <v>4.0999999999999996</v>
      </c>
    </row>
    <row r="142" spans="1:8" x14ac:dyDescent="0.2">
      <c r="A142" s="2" t="s">
        <v>685</v>
      </c>
      <c r="B142" s="2" t="s">
        <v>53</v>
      </c>
      <c r="C142" s="2">
        <v>0.8</v>
      </c>
      <c r="D142" s="2">
        <v>7.8</v>
      </c>
      <c r="E142" s="2">
        <v>0.1</v>
      </c>
      <c r="F142" s="2">
        <v>0</v>
      </c>
      <c r="G142" s="2">
        <v>1.3</v>
      </c>
      <c r="H142" s="2">
        <v>2.1</v>
      </c>
    </row>
    <row r="143" spans="1:8" x14ac:dyDescent="0.2">
      <c r="A143" s="2" t="s">
        <v>280</v>
      </c>
      <c r="B143" s="2" t="s">
        <v>24</v>
      </c>
      <c r="C143" s="2">
        <v>0.3</v>
      </c>
      <c r="D143" s="2">
        <v>2</v>
      </c>
      <c r="E143" s="2">
        <v>0</v>
      </c>
      <c r="F143" s="2">
        <v>0</v>
      </c>
      <c r="G143" s="2">
        <v>0.2</v>
      </c>
      <c r="H143" s="2">
        <v>0.5</v>
      </c>
    </row>
    <row r="144" spans="1:8" x14ac:dyDescent="0.2">
      <c r="A144" s="2"/>
      <c r="B144" s="2"/>
      <c r="C144" s="2"/>
      <c r="D144" s="2"/>
      <c r="E144" s="2"/>
      <c r="F144" s="2"/>
      <c r="G144" s="2"/>
      <c r="H144" s="2"/>
    </row>
    <row r="145" spans="1:8" x14ac:dyDescent="0.2">
      <c r="A145" s="2"/>
      <c r="B145" s="2"/>
      <c r="C145" s="2"/>
      <c r="D145" s="2"/>
      <c r="E145" s="2"/>
      <c r="F145" s="2"/>
      <c r="G145" s="2"/>
      <c r="H145" s="2"/>
    </row>
    <row r="146" spans="1:8" x14ac:dyDescent="0.2">
      <c r="A146" s="2"/>
      <c r="B146" s="2"/>
      <c r="C146" s="2"/>
      <c r="D146" s="2"/>
      <c r="E146" s="2"/>
      <c r="F146" s="2"/>
      <c r="G146" s="2"/>
      <c r="H146" s="2"/>
    </row>
    <row r="147" spans="1:8" x14ac:dyDescent="0.2">
      <c r="A147" s="2"/>
      <c r="B147" s="2"/>
      <c r="C147" s="2"/>
      <c r="D147" s="2"/>
      <c r="E147" s="2"/>
      <c r="F147" s="2"/>
      <c r="G147" s="2"/>
      <c r="H147" s="2"/>
    </row>
    <row r="148" spans="1:8" x14ac:dyDescent="0.2">
      <c r="A148" s="2"/>
      <c r="B148" s="2"/>
      <c r="C148" s="2"/>
      <c r="D148" s="2"/>
      <c r="E148" s="2"/>
      <c r="F148" s="2"/>
      <c r="G148" s="2"/>
      <c r="H148" s="2"/>
    </row>
    <row r="149" spans="1:8" x14ac:dyDescent="0.2">
      <c r="A149" s="2"/>
      <c r="B149" s="2"/>
      <c r="C149" s="2"/>
      <c r="D149" s="2"/>
      <c r="E149" s="2"/>
      <c r="F149" s="2"/>
      <c r="G149" s="2"/>
      <c r="H149" s="2"/>
    </row>
    <row r="150" spans="1:8" x14ac:dyDescent="0.2">
      <c r="A150" s="2"/>
      <c r="B150" s="2"/>
      <c r="C150" s="2"/>
      <c r="D150" s="2"/>
      <c r="E150" s="2"/>
      <c r="F150" s="2"/>
      <c r="G150" s="2"/>
      <c r="H150" s="2"/>
    </row>
    <row r="151" spans="1:8" x14ac:dyDescent="0.2">
      <c r="A151" s="2"/>
      <c r="B151" s="2"/>
      <c r="C151" s="2"/>
      <c r="D151" s="2"/>
      <c r="E151" s="2"/>
      <c r="F151" s="2"/>
      <c r="G151" s="2"/>
      <c r="H151" s="2"/>
    </row>
    <row r="152" spans="1:8" x14ac:dyDescent="0.2">
      <c r="A152" s="2"/>
      <c r="B152" s="2"/>
      <c r="C152" s="2"/>
      <c r="D152" s="2"/>
      <c r="E152" s="2"/>
      <c r="F152" s="2"/>
      <c r="G152" s="2"/>
      <c r="H152" s="2"/>
    </row>
    <row r="153" spans="1:8" x14ac:dyDescent="0.2">
      <c r="A153" s="2"/>
      <c r="B153" s="2"/>
      <c r="C153" s="2"/>
      <c r="D153" s="2"/>
      <c r="E153" s="2"/>
      <c r="F153" s="2"/>
      <c r="G153" s="2"/>
      <c r="H153" s="2"/>
    </row>
    <row r="154" spans="1:8" x14ac:dyDescent="0.2">
      <c r="A154" s="2"/>
      <c r="B154" s="2"/>
      <c r="C154" s="2"/>
      <c r="D154" s="2"/>
      <c r="E154" s="2"/>
      <c r="F154" s="2"/>
      <c r="G154" s="2"/>
      <c r="H154" s="2"/>
    </row>
    <row r="155" spans="1:8" x14ac:dyDescent="0.2">
      <c r="A155" s="2"/>
      <c r="B155" s="2"/>
      <c r="C155" s="2"/>
      <c r="D155" s="2"/>
      <c r="E155" s="2"/>
      <c r="F155" s="2"/>
      <c r="G155" s="2"/>
      <c r="H155" s="2"/>
    </row>
    <row r="156" spans="1:8" x14ac:dyDescent="0.2">
      <c r="A156" s="2"/>
      <c r="B156" s="2"/>
      <c r="C156" s="2"/>
      <c r="D156" s="2"/>
      <c r="E156" s="2"/>
      <c r="F156" s="2"/>
      <c r="G156" s="2"/>
      <c r="H156" s="2"/>
    </row>
    <row r="157" spans="1:8" x14ac:dyDescent="0.2">
      <c r="A157" s="2"/>
      <c r="B157" s="2"/>
      <c r="C157" s="2"/>
      <c r="D157" s="2"/>
      <c r="E157" s="2"/>
      <c r="F157" s="2"/>
      <c r="G157" s="2"/>
      <c r="H157" s="2"/>
    </row>
    <row r="158" spans="1:8" x14ac:dyDescent="0.2">
      <c r="A158" s="2"/>
      <c r="B158" s="2"/>
      <c r="C158" s="2"/>
      <c r="D158" s="2"/>
      <c r="E158" s="2"/>
      <c r="F158" s="2"/>
      <c r="G158" s="2"/>
      <c r="H158" s="2"/>
    </row>
    <row r="159" spans="1:8" x14ac:dyDescent="0.2">
      <c r="A159" s="2"/>
      <c r="B159" s="2"/>
      <c r="C159" s="2"/>
      <c r="D159" s="2"/>
      <c r="E159" s="2"/>
      <c r="F159" s="2"/>
      <c r="G159" s="2"/>
      <c r="H159" s="2"/>
    </row>
    <row r="160" spans="1:8" x14ac:dyDescent="0.2">
      <c r="A160" s="2"/>
      <c r="B160" s="2"/>
      <c r="C160" s="2"/>
      <c r="D160" s="2"/>
      <c r="E160" s="2"/>
      <c r="F160" s="2"/>
      <c r="G160" s="2"/>
      <c r="H160" s="2"/>
    </row>
    <row r="161" spans="1:8" x14ac:dyDescent="0.2">
      <c r="A161" s="2"/>
      <c r="B161" s="2"/>
      <c r="C161" s="2"/>
      <c r="D161" s="2"/>
      <c r="E161" s="2"/>
      <c r="F161" s="2"/>
      <c r="G161" s="2"/>
      <c r="H161" s="2"/>
    </row>
    <row r="162" spans="1:8" x14ac:dyDescent="0.2">
      <c r="A162" s="2"/>
      <c r="B162" s="2"/>
      <c r="C162" s="2"/>
      <c r="D162" s="2"/>
      <c r="E162" s="2"/>
      <c r="F162" s="2"/>
      <c r="G162" s="2"/>
      <c r="H162" s="2"/>
    </row>
    <row r="163" spans="1:8" x14ac:dyDescent="0.2">
      <c r="A163" s="2"/>
      <c r="B163" s="2"/>
      <c r="C163" s="2"/>
      <c r="D163" s="2"/>
      <c r="E163" s="2"/>
      <c r="F163" s="2"/>
      <c r="G163" s="2"/>
      <c r="H163" s="2"/>
    </row>
    <row r="164" spans="1:8" x14ac:dyDescent="0.2">
      <c r="A164" s="2"/>
      <c r="B164" s="2"/>
      <c r="C164" s="2"/>
      <c r="D164" s="2"/>
      <c r="E164" s="2"/>
      <c r="F164" s="2"/>
      <c r="G164" s="2"/>
      <c r="H164" s="2"/>
    </row>
    <row r="165" spans="1:8" x14ac:dyDescent="0.2">
      <c r="A165" s="2"/>
      <c r="B165" s="2"/>
      <c r="C165" s="2"/>
      <c r="D165" s="2"/>
      <c r="E165" s="2"/>
      <c r="F165" s="2"/>
      <c r="G165" s="2"/>
      <c r="H165" s="2"/>
    </row>
    <row r="166" spans="1:8" x14ac:dyDescent="0.2">
      <c r="A166" s="2"/>
      <c r="B166" s="2"/>
      <c r="C166" s="2"/>
      <c r="D166" s="2"/>
      <c r="E166" s="2"/>
      <c r="F166" s="2"/>
      <c r="G166" s="2"/>
      <c r="H166" s="2"/>
    </row>
    <row r="167" spans="1:8" x14ac:dyDescent="0.2">
      <c r="A167" s="2"/>
      <c r="B167" s="2"/>
      <c r="C167" s="2"/>
      <c r="D167" s="2"/>
      <c r="E167" s="2"/>
      <c r="F167" s="2"/>
      <c r="G167" s="2"/>
      <c r="H167" s="2"/>
    </row>
    <row r="168" spans="1:8" x14ac:dyDescent="0.2">
      <c r="A168" s="2"/>
      <c r="B168" s="2"/>
      <c r="C168" s="2"/>
      <c r="D168" s="2"/>
      <c r="E168" s="2"/>
      <c r="F168" s="2"/>
      <c r="G168" s="2"/>
      <c r="H168" s="2"/>
    </row>
    <row r="169" spans="1:8" x14ac:dyDescent="0.2">
      <c r="A169" s="2"/>
      <c r="B169" s="2"/>
      <c r="C169" s="2"/>
      <c r="D169" s="2"/>
      <c r="E169" s="2"/>
      <c r="F169" s="2"/>
      <c r="G169" s="2"/>
      <c r="H169" s="2"/>
    </row>
    <row r="170" spans="1:8" x14ac:dyDescent="0.2">
      <c r="A170" s="2"/>
      <c r="B170" s="2"/>
      <c r="C170" s="2"/>
      <c r="D170" s="2"/>
      <c r="E170" s="2"/>
      <c r="F170" s="2"/>
      <c r="G170" s="2"/>
      <c r="H170" s="2"/>
    </row>
    <row r="171" spans="1:8" x14ac:dyDescent="0.2">
      <c r="A171" s="2"/>
      <c r="B171" s="2"/>
      <c r="C171" s="2"/>
      <c r="D171" s="2"/>
      <c r="E171" s="2"/>
      <c r="F171" s="2"/>
      <c r="G171" s="2"/>
      <c r="H171" s="2"/>
    </row>
    <row r="172" spans="1:8" x14ac:dyDescent="0.2">
      <c r="A172" s="2"/>
      <c r="B172" s="2"/>
      <c r="C172" s="2"/>
      <c r="D172" s="2"/>
      <c r="E172" s="2"/>
      <c r="F172" s="2"/>
      <c r="G172" s="2"/>
      <c r="H172" s="2"/>
    </row>
    <row r="173" spans="1:8" x14ac:dyDescent="0.2">
      <c r="A173" s="2"/>
      <c r="B173" s="2"/>
      <c r="C173" s="2"/>
      <c r="D173" s="2"/>
      <c r="E173" s="2"/>
      <c r="F173" s="2"/>
      <c r="G173" s="2"/>
      <c r="H173" s="2"/>
    </row>
    <row r="174" spans="1:8" x14ac:dyDescent="0.2">
      <c r="A174" s="2"/>
      <c r="B174" s="2"/>
      <c r="C174" s="2"/>
      <c r="D174" s="2"/>
      <c r="E174" s="2"/>
      <c r="F174" s="2"/>
      <c r="G174" s="2"/>
      <c r="H174" s="2"/>
    </row>
    <row r="175" spans="1:8" x14ac:dyDescent="0.2">
      <c r="A175" s="2"/>
      <c r="B175" s="2"/>
      <c r="C175" s="2"/>
      <c r="D175" s="2"/>
      <c r="E175" s="2"/>
      <c r="F175" s="2"/>
      <c r="G175" s="2"/>
      <c r="H175" s="2"/>
    </row>
    <row r="176" spans="1:8" x14ac:dyDescent="0.2">
      <c r="A176" s="2"/>
      <c r="B176" s="2"/>
      <c r="C176" s="2"/>
      <c r="D176" s="2"/>
      <c r="E176" s="2"/>
      <c r="F176" s="2"/>
      <c r="G176" s="2"/>
      <c r="H176" s="2"/>
    </row>
    <row r="177" spans="1:8" x14ac:dyDescent="0.2">
      <c r="A177" s="2"/>
      <c r="B177" s="2"/>
      <c r="C177" s="2"/>
      <c r="D177" s="2"/>
      <c r="E177" s="2"/>
      <c r="F177" s="2"/>
      <c r="G177" s="2"/>
      <c r="H177" s="2"/>
    </row>
    <row r="178" spans="1:8" x14ac:dyDescent="0.2">
      <c r="A178" s="2"/>
      <c r="B178" s="2"/>
      <c r="C178" s="2"/>
      <c r="D178" s="2"/>
      <c r="E178" s="2"/>
      <c r="F178" s="2"/>
      <c r="G178" s="2"/>
      <c r="H178" s="2"/>
    </row>
    <row r="179" spans="1:8" x14ac:dyDescent="0.2">
      <c r="A179" s="2"/>
      <c r="B179" s="2"/>
      <c r="C179" s="2"/>
      <c r="D179" s="2"/>
      <c r="E179" s="2"/>
      <c r="F179" s="2"/>
      <c r="G179" s="2"/>
      <c r="H179" s="2"/>
    </row>
    <row r="180" spans="1:8" x14ac:dyDescent="0.2">
      <c r="A180" s="2"/>
      <c r="B180" s="2"/>
      <c r="C180" s="2"/>
      <c r="D180" s="2"/>
      <c r="E180" s="2"/>
      <c r="F180" s="2"/>
      <c r="G180" s="2"/>
      <c r="H180" s="2"/>
    </row>
    <row r="181" spans="1:8" x14ac:dyDescent="0.2">
      <c r="A181" s="2"/>
      <c r="B181" s="2"/>
      <c r="C181" s="2"/>
      <c r="D181" s="2"/>
      <c r="E181" s="2"/>
      <c r="F181" s="2"/>
      <c r="G181" s="2"/>
      <c r="H181" s="2"/>
    </row>
    <row r="182" spans="1:8" x14ac:dyDescent="0.2">
      <c r="A182" s="2"/>
      <c r="B182" s="2"/>
      <c r="C182" s="2"/>
      <c r="D182" s="2"/>
      <c r="E182" s="2"/>
      <c r="F182" s="2"/>
      <c r="G182" s="2"/>
      <c r="H182" s="2"/>
    </row>
    <row r="183" spans="1:8" x14ac:dyDescent="0.2">
      <c r="A183" s="2"/>
      <c r="B183" s="2"/>
      <c r="C183" s="2"/>
      <c r="D183" s="2"/>
      <c r="E183" s="2"/>
      <c r="F183" s="2"/>
      <c r="G183" s="2"/>
      <c r="H183" s="2"/>
    </row>
    <row r="184" spans="1:8" x14ac:dyDescent="0.2">
      <c r="A184" s="2"/>
      <c r="B184" s="2"/>
      <c r="C184" s="2"/>
      <c r="D184" s="2"/>
      <c r="E184" s="2"/>
      <c r="F184" s="2"/>
      <c r="G184" s="2"/>
      <c r="H184" s="2"/>
    </row>
    <row r="185" spans="1:8" x14ac:dyDescent="0.2">
      <c r="A185" s="2"/>
      <c r="B185" s="2"/>
      <c r="C185" s="2"/>
      <c r="D185" s="2"/>
      <c r="E185" s="2"/>
      <c r="F185" s="2"/>
      <c r="G185" s="2"/>
      <c r="H185" s="2"/>
    </row>
    <row r="186" spans="1:8" x14ac:dyDescent="0.2">
      <c r="A186" s="2"/>
      <c r="B186" s="2"/>
      <c r="C186" s="2"/>
      <c r="D186" s="2"/>
      <c r="E186" s="2"/>
      <c r="F186" s="2"/>
      <c r="G186" s="2"/>
      <c r="H186" s="2"/>
    </row>
    <row r="187" spans="1:8" x14ac:dyDescent="0.2">
      <c r="A187" s="2"/>
      <c r="B187" s="2"/>
      <c r="C187" s="2"/>
      <c r="D187" s="2"/>
      <c r="E187" s="2"/>
      <c r="F187" s="2"/>
      <c r="G187" s="2"/>
      <c r="H187" s="2"/>
    </row>
    <row r="188" spans="1:8" x14ac:dyDescent="0.2">
      <c r="A188" s="2"/>
      <c r="B188" s="2"/>
      <c r="C188" s="2"/>
      <c r="D188" s="2"/>
      <c r="E188" s="2"/>
      <c r="F188" s="2"/>
      <c r="G188" s="2"/>
      <c r="H188" s="2"/>
    </row>
    <row r="189" spans="1:8" x14ac:dyDescent="0.2">
      <c r="A189" s="2"/>
      <c r="B189" s="2"/>
      <c r="C189" s="2"/>
      <c r="D189" s="2"/>
      <c r="E189" s="2"/>
      <c r="F189" s="2"/>
      <c r="G189" s="2"/>
      <c r="H189" s="2"/>
    </row>
    <row r="190" spans="1:8" x14ac:dyDescent="0.2">
      <c r="A190" s="2"/>
      <c r="B190" s="2"/>
      <c r="C190" s="2"/>
      <c r="D190" s="2"/>
      <c r="E190" s="2"/>
      <c r="F190" s="2"/>
      <c r="G190" s="2"/>
      <c r="H190" s="2"/>
    </row>
    <row r="191" spans="1:8" x14ac:dyDescent="0.2">
      <c r="A191" s="2"/>
      <c r="B191" s="2"/>
      <c r="C191" s="2"/>
      <c r="D191" s="2"/>
      <c r="E191" s="2"/>
      <c r="F191" s="2"/>
      <c r="G191" s="2"/>
      <c r="H191" s="2"/>
    </row>
    <row r="192" spans="1:8" x14ac:dyDescent="0.2">
      <c r="A192" s="2"/>
      <c r="B192" s="2"/>
      <c r="C192" s="2"/>
      <c r="D192" s="2"/>
      <c r="E192" s="2"/>
      <c r="F192" s="2"/>
      <c r="G192" s="2"/>
      <c r="H192" s="2"/>
    </row>
    <row r="193" spans="1:8" x14ac:dyDescent="0.2">
      <c r="A193" s="2"/>
      <c r="B193" s="2"/>
      <c r="C193" s="2"/>
      <c r="D193" s="2"/>
      <c r="E193" s="2"/>
      <c r="F193" s="2"/>
      <c r="G193" s="2"/>
      <c r="H193" s="2"/>
    </row>
    <row r="194" spans="1:8" x14ac:dyDescent="0.2">
      <c r="A194" s="2"/>
      <c r="B194" s="2"/>
      <c r="C194" s="2"/>
      <c r="D194" s="2"/>
      <c r="E194" s="2"/>
      <c r="F194" s="2"/>
      <c r="G194" s="2"/>
      <c r="H194" s="2"/>
    </row>
    <row r="195" spans="1:8" x14ac:dyDescent="0.2">
      <c r="A195" s="2"/>
      <c r="B195" s="2"/>
      <c r="C195" s="2"/>
      <c r="D195" s="2"/>
      <c r="E195" s="2"/>
      <c r="F195" s="2"/>
      <c r="G195" s="2"/>
      <c r="H195" s="2"/>
    </row>
    <row r="196" spans="1:8" x14ac:dyDescent="0.2">
      <c r="A196" s="2"/>
      <c r="B196" s="2"/>
      <c r="C196" s="2"/>
      <c r="D196" s="2"/>
      <c r="E196" s="2"/>
      <c r="F196" s="2"/>
      <c r="G196" s="2"/>
      <c r="H196" s="2"/>
    </row>
    <row r="197" spans="1:8" x14ac:dyDescent="0.2">
      <c r="A197" s="2"/>
      <c r="B197" s="2"/>
      <c r="C197" s="2"/>
      <c r="D197" s="2"/>
      <c r="E197" s="2"/>
      <c r="F197" s="2"/>
      <c r="G197" s="2"/>
      <c r="H197" s="2"/>
    </row>
    <row r="198" spans="1:8" x14ac:dyDescent="0.2">
      <c r="A198" s="2"/>
      <c r="B198" s="2"/>
      <c r="C198" s="2"/>
      <c r="D198" s="2"/>
      <c r="E198" s="2"/>
      <c r="F198" s="2"/>
      <c r="G198" s="2"/>
      <c r="H198" s="2"/>
    </row>
    <row r="199" spans="1:8" x14ac:dyDescent="0.2">
      <c r="A199" s="2"/>
      <c r="B199" s="2"/>
      <c r="C199" s="2"/>
      <c r="D199" s="2"/>
      <c r="E199" s="2"/>
      <c r="F199" s="2"/>
      <c r="G199" s="2"/>
      <c r="H199" s="2"/>
    </row>
    <row r="200" spans="1:8" x14ac:dyDescent="0.2">
      <c r="A200" s="2"/>
      <c r="B200" s="2"/>
      <c r="C200" s="2"/>
      <c r="D200" s="2"/>
      <c r="E200" s="2"/>
      <c r="F200" s="2"/>
      <c r="G200" s="2"/>
      <c r="H200" s="2"/>
    </row>
    <row r="201" spans="1:8" x14ac:dyDescent="0.2">
      <c r="A201" s="2"/>
      <c r="B201" s="2"/>
      <c r="C201" s="2"/>
      <c r="D201" s="2"/>
      <c r="E201" s="2"/>
      <c r="F201" s="2"/>
      <c r="G201" s="2"/>
      <c r="H201" s="2"/>
    </row>
    <row r="202" spans="1:8" x14ac:dyDescent="0.2">
      <c r="A202" s="2"/>
      <c r="B202" s="2"/>
      <c r="C202" s="2"/>
      <c r="D202" s="2"/>
      <c r="E202" s="2"/>
      <c r="F202" s="2"/>
      <c r="G202" s="2"/>
      <c r="H202" s="2"/>
    </row>
    <row r="203" spans="1:8" x14ac:dyDescent="0.2">
      <c r="A203" s="2"/>
      <c r="B203" s="2"/>
      <c r="C203" s="2"/>
      <c r="D203" s="2"/>
      <c r="E203" s="2"/>
      <c r="F203" s="2"/>
      <c r="G203" s="2"/>
      <c r="H203" s="2"/>
    </row>
    <row r="204" spans="1:8" x14ac:dyDescent="0.2">
      <c r="A204" s="2"/>
      <c r="B204" s="2"/>
      <c r="C204" s="2"/>
      <c r="D204" s="2"/>
      <c r="E204" s="2"/>
      <c r="F204" s="2"/>
      <c r="G204" s="2"/>
      <c r="H204" s="2"/>
    </row>
    <row r="205" spans="1:8" x14ac:dyDescent="0.2">
      <c r="A205" s="2"/>
      <c r="B205" s="2"/>
      <c r="C205" s="2"/>
      <c r="D205" s="2"/>
      <c r="E205" s="2"/>
      <c r="F205" s="2"/>
      <c r="G205" s="2"/>
      <c r="H205" s="2"/>
    </row>
    <row r="206" spans="1:8" x14ac:dyDescent="0.2">
      <c r="A206" s="2"/>
      <c r="B206" s="2"/>
      <c r="C206" s="2"/>
      <c r="D206" s="2"/>
      <c r="E206" s="2"/>
      <c r="F206" s="2"/>
      <c r="G206" s="2"/>
      <c r="H206" s="2"/>
    </row>
    <row r="207" spans="1:8" x14ac:dyDescent="0.2">
      <c r="A207" s="2"/>
      <c r="B207" s="2"/>
      <c r="C207" s="2"/>
      <c r="D207" s="2"/>
      <c r="E207" s="2"/>
      <c r="F207" s="2"/>
      <c r="G207" s="2"/>
      <c r="H207" s="2"/>
    </row>
    <row r="208" spans="1:8" x14ac:dyDescent="0.2">
      <c r="A208" s="2"/>
      <c r="B208" s="2"/>
      <c r="C208" s="2"/>
      <c r="D208" s="2"/>
      <c r="E208" s="2"/>
      <c r="F208" s="2"/>
      <c r="G208" s="2"/>
      <c r="H208" s="2"/>
    </row>
    <row r="209" spans="1:8" x14ac:dyDescent="0.2">
      <c r="A209" s="2"/>
      <c r="B209" s="2"/>
      <c r="C209" s="2"/>
      <c r="D209" s="2"/>
      <c r="E209" s="2"/>
      <c r="F209" s="2"/>
      <c r="G209" s="2"/>
      <c r="H209" s="2"/>
    </row>
    <row r="210" spans="1:8" x14ac:dyDescent="0.2">
      <c r="A210" s="2"/>
      <c r="B210" s="2"/>
      <c r="C210" s="2"/>
      <c r="D210" s="2"/>
      <c r="E210" s="2"/>
      <c r="F210" s="2"/>
      <c r="G210" s="2"/>
      <c r="H210" s="2"/>
    </row>
    <row r="211" spans="1:8" x14ac:dyDescent="0.2">
      <c r="A211" s="2"/>
      <c r="B211" s="2"/>
      <c r="C211" s="2"/>
      <c r="D211" s="2"/>
      <c r="E211" s="2"/>
      <c r="F211" s="2"/>
      <c r="G211" s="2"/>
      <c r="H211" s="2"/>
    </row>
    <row r="212" spans="1:8" x14ac:dyDescent="0.2">
      <c r="A212" s="2"/>
      <c r="B212" s="2"/>
      <c r="C212" s="2"/>
      <c r="D212" s="2"/>
      <c r="E212" s="2"/>
      <c r="F212" s="2"/>
      <c r="G212" s="2"/>
      <c r="H212" s="2"/>
    </row>
    <row r="213" spans="1:8" x14ac:dyDescent="0.2">
      <c r="A213" s="2"/>
      <c r="B213" s="2"/>
      <c r="C213" s="2"/>
      <c r="D213" s="2"/>
      <c r="E213" s="2"/>
      <c r="F213" s="2"/>
      <c r="G213" s="2"/>
      <c r="H213" s="2"/>
    </row>
    <row r="214" spans="1:8" x14ac:dyDescent="0.2">
      <c r="A214" s="2"/>
      <c r="B214" s="2"/>
      <c r="C214" s="2"/>
      <c r="D214" s="2"/>
      <c r="E214" s="2"/>
      <c r="F214" s="2"/>
      <c r="G214" s="2"/>
      <c r="H214" s="2"/>
    </row>
    <row r="215" spans="1:8" x14ac:dyDescent="0.2">
      <c r="A215" s="2"/>
      <c r="B215" s="2"/>
      <c r="C215" s="2"/>
      <c r="D215" s="2"/>
      <c r="E215" s="2"/>
      <c r="F215" s="2"/>
      <c r="G215" s="2"/>
      <c r="H215" s="2"/>
    </row>
    <row r="216" spans="1:8" x14ac:dyDescent="0.2">
      <c r="A216" s="2"/>
      <c r="B216" s="2"/>
      <c r="C216" s="2"/>
      <c r="D216" s="2"/>
      <c r="E216" s="2"/>
      <c r="F216" s="2"/>
      <c r="G216" s="2"/>
      <c r="H216" s="2"/>
    </row>
    <row r="217" spans="1:8" x14ac:dyDescent="0.2">
      <c r="A217" s="2"/>
      <c r="B217" s="2"/>
      <c r="C217" s="2"/>
      <c r="D217" s="2"/>
      <c r="E217" s="2"/>
      <c r="F217" s="2"/>
      <c r="G217" s="2"/>
      <c r="H217" s="2"/>
    </row>
    <row r="218" spans="1:8" x14ac:dyDescent="0.2">
      <c r="A218" s="2"/>
      <c r="B218" s="2"/>
      <c r="C218" s="2"/>
      <c r="D218" s="2"/>
      <c r="E218" s="2"/>
      <c r="F218" s="2"/>
      <c r="G218" s="2"/>
      <c r="H218" s="2"/>
    </row>
    <row r="219" spans="1:8" x14ac:dyDescent="0.2">
      <c r="A219" s="2"/>
      <c r="B219" s="2"/>
      <c r="C219" s="2"/>
      <c r="D219" s="2"/>
      <c r="E219" s="2"/>
      <c r="F219" s="2"/>
      <c r="G219" s="2"/>
      <c r="H219" s="2"/>
    </row>
    <row r="220" spans="1:8" x14ac:dyDescent="0.2">
      <c r="A220" s="2"/>
      <c r="B220" s="2"/>
      <c r="C220" s="2"/>
      <c r="D220" s="2"/>
      <c r="E220" s="2"/>
      <c r="F220" s="2"/>
      <c r="G220" s="2"/>
      <c r="H220" s="2"/>
    </row>
    <row r="221" spans="1:8" x14ac:dyDescent="0.2">
      <c r="A221" s="2"/>
      <c r="B221" s="2"/>
      <c r="C221" s="2"/>
      <c r="D221" s="2"/>
      <c r="E221" s="2"/>
      <c r="F221" s="2"/>
      <c r="G221" s="2"/>
      <c r="H221" s="2"/>
    </row>
    <row r="222" spans="1:8" x14ac:dyDescent="0.2">
      <c r="A222" s="2"/>
      <c r="B222" s="2"/>
      <c r="C222" s="2"/>
      <c r="D222" s="2"/>
      <c r="E222" s="2"/>
      <c r="F222" s="2"/>
      <c r="G222" s="2"/>
      <c r="H222" s="2"/>
    </row>
    <row r="223" spans="1:8" x14ac:dyDescent="0.2">
      <c r="A223" s="2"/>
      <c r="B223" s="2"/>
      <c r="C223" s="2"/>
      <c r="D223" s="2"/>
      <c r="E223" s="2"/>
      <c r="F223" s="2"/>
      <c r="G223" s="2"/>
      <c r="H223" s="2"/>
    </row>
    <row r="224" spans="1:8" x14ac:dyDescent="0.2">
      <c r="A224" s="2"/>
      <c r="B224" s="2"/>
      <c r="C224" s="2"/>
      <c r="D224" s="2"/>
      <c r="E224" s="2"/>
      <c r="F224" s="2"/>
      <c r="G224" s="2"/>
      <c r="H224" s="2"/>
    </row>
    <row r="225" spans="1:8" x14ac:dyDescent="0.2">
      <c r="A225" s="2"/>
      <c r="B225" s="2"/>
      <c r="C225" s="2"/>
      <c r="D225" s="2"/>
      <c r="E225" s="2"/>
      <c r="F225" s="2"/>
      <c r="G225" s="2"/>
      <c r="H225" s="2"/>
    </row>
    <row r="226" spans="1:8" x14ac:dyDescent="0.2">
      <c r="A226" s="2"/>
      <c r="B226" s="2"/>
      <c r="C226" s="2"/>
      <c r="D226" s="2"/>
      <c r="E226" s="2"/>
      <c r="F226" s="2"/>
      <c r="G226" s="2"/>
      <c r="H226" s="2"/>
    </row>
    <row r="227" spans="1:8" x14ac:dyDescent="0.2">
      <c r="A227" s="2"/>
      <c r="B227" s="2"/>
      <c r="C227" s="2"/>
      <c r="D227" s="2"/>
      <c r="E227" s="2"/>
      <c r="F227" s="2"/>
      <c r="G227" s="2"/>
      <c r="H227" s="2"/>
    </row>
    <row r="228" spans="1:8" x14ac:dyDescent="0.2">
      <c r="A228" s="2"/>
      <c r="B228" s="2"/>
      <c r="C228" s="2"/>
      <c r="D228" s="2"/>
      <c r="E228" s="2"/>
      <c r="F228" s="2"/>
      <c r="G228" s="2"/>
      <c r="H228" s="2"/>
    </row>
    <row r="229" spans="1:8" x14ac:dyDescent="0.2">
      <c r="A229" s="2"/>
      <c r="B229" s="2"/>
      <c r="C229" s="2"/>
      <c r="D229" s="2"/>
      <c r="E229" s="2"/>
      <c r="F229" s="2"/>
      <c r="G229" s="2"/>
      <c r="H229" s="2"/>
    </row>
    <row r="230" spans="1:8" x14ac:dyDescent="0.2">
      <c r="A230" s="2"/>
      <c r="B230" s="2"/>
      <c r="C230" s="2"/>
      <c r="D230" s="2"/>
      <c r="E230" s="2"/>
      <c r="F230" s="2"/>
      <c r="G230" s="2"/>
      <c r="H230" s="2"/>
    </row>
    <row r="231" spans="1:8" x14ac:dyDescent="0.2">
      <c r="A231" s="2"/>
      <c r="B231" s="2"/>
      <c r="C231" s="2"/>
      <c r="D231" s="2"/>
      <c r="E231" s="2"/>
      <c r="F231" s="2"/>
      <c r="G231" s="2"/>
      <c r="H231" s="2"/>
    </row>
    <row r="232" spans="1:8" x14ac:dyDescent="0.2">
      <c r="A232" s="2"/>
      <c r="B232" s="2"/>
      <c r="C232" s="2"/>
      <c r="D232" s="2"/>
      <c r="E232" s="2"/>
      <c r="F232" s="2"/>
      <c r="G232" s="2"/>
      <c r="H232" s="2"/>
    </row>
    <row r="233" spans="1:8" x14ac:dyDescent="0.2">
      <c r="A233" s="2"/>
      <c r="B233" s="2"/>
      <c r="C233" s="2"/>
      <c r="D233" s="2"/>
      <c r="E233" s="2"/>
      <c r="F233" s="2"/>
      <c r="G233" s="2"/>
      <c r="H233" s="2"/>
    </row>
    <row r="234" spans="1:8" x14ac:dyDescent="0.2">
      <c r="A234" s="2"/>
      <c r="B234" s="2"/>
      <c r="C234" s="2"/>
      <c r="D234" s="2"/>
      <c r="E234" s="2"/>
      <c r="F234" s="2"/>
      <c r="G234" s="2"/>
      <c r="H234" s="2"/>
    </row>
    <row r="235" spans="1:8" x14ac:dyDescent="0.2">
      <c r="A235" s="2"/>
      <c r="B235" s="2"/>
      <c r="C235" s="2"/>
      <c r="D235" s="2"/>
      <c r="E235" s="2"/>
      <c r="F235" s="2"/>
      <c r="G235" s="2"/>
      <c r="H235" s="2"/>
    </row>
    <row r="236" spans="1:8" x14ac:dyDescent="0.2">
      <c r="A236" s="2"/>
      <c r="B236" s="2"/>
      <c r="C236" s="2"/>
      <c r="D236" s="2"/>
      <c r="E236" s="2"/>
      <c r="F236" s="2"/>
      <c r="G236" s="2"/>
      <c r="H236" s="2"/>
    </row>
    <row r="237" spans="1:8" x14ac:dyDescent="0.2">
      <c r="A237" s="2"/>
      <c r="B237" s="2"/>
      <c r="C237" s="2"/>
      <c r="D237" s="2"/>
      <c r="E237" s="2"/>
      <c r="F237" s="2"/>
      <c r="G237" s="2"/>
      <c r="H237" s="2"/>
    </row>
    <row r="238" spans="1:8" x14ac:dyDescent="0.2">
      <c r="A238" s="2"/>
      <c r="B238" s="2"/>
      <c r="C238" s="2"/>
      <c r="D238" s="2"/>
      <c r="E238" s="2"/>
      <c r="F238" s="2"/>
      <c r="G238" s="2"/>
      <c r="H238" s="2"/>
    </row>
    <row r="239" spans="1:8" x14ac:dyDescent="0.2">
      <c r="A239" s="2"/>
      <c r="B239" s="2"/>
      <c r="C239" s="2"/>
      <c r="D239" s="2"/>
      <c r="E239" s="2"/>
      <c r="F239" s="2"/>
      <c r="G239" s="2"/>
      <c r="H239" s="2"/>
    </row>
    <row r="240" spans="1:8" x14ac:dyDescent="0.2">
      <c r="A240" s="2"/>
      <c r="B240" s="2"/>
      <c r="C240" s="2"/>
      <c r="D240" s="2"/>
      <c r="E240" s="2"/>
      <c r="F240" s="2"/>
      <c r="G240" s="2"/>
      <c r="H240" s="2"/>
    </row>
    <row r="241" spans="1:8" x14ac:dyDescent="0.2">
      <c r="A241" s="2"/>
      <c r="B241" s="2"/>
      <c r="C241" s="2"/>
      <c r="D241" s="2"/>
      <c r="E241" s="2"/>
      <c r="F241" s="2"/>
      <c r="G241" s="2"/>
      <c r="H241" s="2"/>
    </row>
    <row r="242" spans="1:8" x14ac:dyDescent="0.2">
      <c r="A242" s="2"/>
      <c r="B242" s="2"/>
      <c r="C242" s="2"/>
      <c r="D242" s="2"/>
      <c r="E242" s="2"/>
      <c r="F242" s="2"/>
      <c r="G242" s="2"/>
      <c r="H242" s="2"/>
    </row>
    <row r="243" spans="1:8" x14ac:dyDescent="0.2">
      <c r="A243" s="2"/>
      <c r="B243" s="2"/>
      <c r="C243" s="2"/>
      <c r="D243" s="2"/>
      <c r="E243" s="2"/>
      <c r="F243" s="2"/>
      <c r="G243" s="2"/>
      <c r="H243" s="2"/>
    </row>
    <row r="244" spans="1:8" x14ac:dyDescent="0.2">
      <c r="A244" s="2"/>
      <c r="B244" s="2"/>
      <c r="C244" s="2"/>
      <c r="D244" s="2"/>
      <c r="E244" s="2"/>
      <c r="F244" s="2"/>
      <c r="G244" s="2"/>
      <c r="H244" s="2"/>
    </row>
    <row r="245" spans="1:8" x14ac:dyDescent="0.2">
      <c r="A245" s="2"/>
      <c r="B245" s="2"/>
      <c r="C245" s="2"/>
      <c r="D245" s="2"/>
      <c r="E245" s="2"/>
      <c r="F245" s="2"/>
      <c r="G245" s="2"/>
      <c r="H245" s="2"/>
    </row>
    <row r="246" spans="1:8" x14ac:dyDescent="0.2">
      <c r="A246" s="2"/>
      <c r="B246" s="2"/>
      <c r="C246" s="2"/>
      <c r="D246" s="2"/>
      <c r="E246" s="2"/>
      <c r="F246" s="2"/>
      <c r="G246" s="2"/>
      <c r="H246" s="2"/>
    </row>
    <row r="247" spans="1:8" x14ac:dyDescent="0.2">
      <c r="A247" s="2"/>
      <c r="B247" s="2"/>
      <c r="C247" s="2"/>
      <c r="D247" s="2"/>
      <c r="E247" s="2"/>
      <c r="F247" s="2"/>
      <c r="G247" s="2"/>
      <c r="H247" s="2"/>
    </row>
    <row r="248" spans="1:8" x14ac:dyDescent="0.2">
      <c r="A248" s="2"/>
      <c r="B248" s="2"/>
      <c r="C248" s="2"/>
      <c r="D248" s="2"/>
      <c r="E248" s="2"/>
      <c r="F248" s="2"/>
      <c r="G248" s="2"/>
      <c r="H248" s="2"/>
    </row>
    <row r="249" spans="1:8" x14ac:dyDescent="0.2">
      <c r="A249" s="2"/>
      <c r="B249" s="2"/>
      <c r="C249" s="2"/>
      <c r="D249" s="2"/>
      <c r="E249" s="2"/>
      <c r="F249" s="2"/>
      <c r="G249" s="2"/>
      <c r="H249" s="2"/>
    </row>
    <row r="250" spans="1:8" x14ac:dyDescent="0.2">
      <c r="A250" s="2"/>
      <c r="B250" s="2"/>
      <c r="C250" s="2"/>
      <c r="D250" s="2"/>
      <c r="E250" s="2"/>
      <c r="F250" s="2"/>
      <c r="G250" s="2"/>
      <c r="H250" s="2"/>
    </row>
    <row r="251" spans="1:8" x14ac:dyDescent="0.2">
      <c r="A251" s="2"/>
      <c r="B251" s="2"/>
      <c r="C251" s="2"/>
      <c r="D251" s="2"/>
      <c r="E251" s="2"/>
      <c r="F251" s="2"/>
      <c r="G251" s="2"/>
      <c r="H251" s="2"/>
    </row>
    <row r="252" spans="1:8" x14ac:dyDescent="0.2">
      <c r="A252" s="2"/>
      <c r="B252" s="2"/>
      <c r="C252" s="2"/>
      <c r="D252" s="2"/>
      <c r="E252" s="2"/>
      <c r="F252" s="2"/>
      <c r="G252" s="2"/>
      <c r="H252" s="2"/>
    </row>
    <row r="253" spans="1:8" x14ac:dyDescent="0.2">
      <c r="A253" s="2"/>
      <c r="B253" s="2"/>
      <c r="C253" s="2"/>
      <c r="D253" s="2"/>
      <c r="E253" s="2"/>
      <c r="F253" s="2"/>
      <c r="G253" s="2"/>
      <c r="H253" s="2"/>
    </row>
    <row r="254" spans="1:8" x14ac:dyDescent="0.2">
      <c r="A254" s="2"/>
      <c r="B254" s="2"/>
      <c r="C254" s="2"/>
      <c r="D254" s="2"/>
      <c r="E254" s="2"/>
      <c r="F254" s="2"/>
      <c r="G254" s="2"/>
      <c r="H254" s="2"/>
    </row>
    <row r="255" spans="1:8" x14ac:dyDescent="0.2">
      <c r="A255" s="2"/>
      <c r="B255" s="2"/>
      <c r="C255" s="2"/>
      <c r="D255" s="2"/>
      <c r="E255" s="2"/>
      <c r="F255" s="2"/>
      <c r="G255" s="2"/>
      <c r="H255" s="2"/>
    </row>
    <row r="256" spans="1:8" x14ac:dyDescent="0.2">
      <c r="A256" s="2"/>
      <c r="B256" s="2"/>
      <c r="C256" s="2"/>
      <c r="D256" s="2"/>
      <c r="E256" s="2"/>
      <c r="F256" s="2"/>
      <c r="G256" s="2"/>
      <c r="H256" s="2"/>
    </row>
    <row r="257" spans="1:8" x14ac:dyDescent="0.2">
      <c r="A257" s="2"/>
      <c r="B257" s="2"/>
      <c r="C257" s="2"/>
      <c r="D257" s="2"/>
      <c r="E257" s="2"/>
      <c r="F257" s="2"/>
      <c r="G257" s="2"/>
      <c r="H257" s="2"/>
    </row>
    <row r="258" spans="1:8" x14ac:dyDescent="0.2">
      <c r="A258" s="2"/>
      <c r="B258" s="2"/>
      <c r="C258" s="2"/>
      <c r="D258" s="2"/>
      <c r="E258" s="2"/>
      <c r="F258" s="2"/>
      <c r="G258" s="2"/>
      <c r="H258" s="2"/>
    </row>
    <row r="259" spans="1:8" x14ac:dyDescent="0.2">
      <c r="A259" s="2"/>
      <c r="B259" s="2"/>
      <c r="C259" s="2"/>
      <c r="D259" s="2"/>
      <c r="E259" s="2"/>
      <c r="F259" s="2"/>
      <c r="G259" s="2"/>
      <c r="H259" s="2"/>
    </row>
    <row r="260" spans="1:8" x14ac:dyDescent="0.2">
      <c r="A260" s="2"/>
      <c r="B260" s="2"/>
      <c r="C260" s="2"/>
      <c r="D260" s="2"/>
      <c r="E260" s="2"/>
      <c r="F260" s="2"/>
      <c r="G260" s="2"/>
      <c r="H260" s="2"/>
    </row>
    <row r="261" spans="1:8" x14ac:dyDescent="0.2">
      <c r="A261" s="2"/>
      <c r="B261" s="2"/>
      <c r="C261" s="2"/>
      <c r="D261" s="2"/>
      <c r="E261" s="2"/>
      <c r="F261" s="2"/>
      <c r="G261" s="2"/>
      <c r="H261" s="2"/>
    </row>
    <row r="262" spans="1:8" x14ac:dyDescent="0.2">
      <c r="A262" s="2"/>
      <c r="B262" s="2"/>
      <c r="C262" s="2"/>
      <c r="D262" s="2"/>
      <c r="E262" s="2"/>
      <c r="F262" s="2"/>
      <c r="G262" s="2"/>
      <c r="H262" s="2"/>
    </row>
    <row r="263" spans="1:8" x14ac:dyDescent="0.2">
      <c r="A263" s="2"/>
      <c r="B263" s="2"/>
      <c r="C263" s="2"/>
      <c r="D263" s="2"/>
      <c r="E263" s="2"/>
      <c r="F263" s="2"/>
      <c r="G263" s="2"/>
      <c r="H263" s="2"/>
    </row>
    <row r="264" spans="1:8" x14ac:dyDescent="0.2">
      <c r="A264" s="2"/>
      <c r="B264" s="2"/>
      <c r="C264" s="2"/>
      <c r="D264" s="2"/>
      <c r="E264" s="2"/>
      <c r="F264" s="2"/>
      <c r="G264" s="2"/>
      <c r="H264" s="2"/>
    </row>
    <row r="265" spans="1:8" x14ac:dyDescent="0.2">
      <c r="A265" s="2"/>
      <c r="B265" s="2"/>
      <c r="C265" s="2"/>
      <c r="D265" s="2"/>
      <c r="E265" s="2"/>
      <c r="F265" s="2"/>
      <c r="G265" s="2"/>
      <c r="H265" s="2"/>
    </row>
    <row r="266" spans="1:8" x14ac:dyDescent="0.2">
      <c r="A266" s="2"/>
      <c r="B266" s="2"/>
      <c r="C266" s="2"/>
      <c r="D266" s="2"/>
      <c r="E266" s="2"/>
      <c r="F266" s="2"/>
      <c r="G266" s="2"/>
      <c r="H266" s="2"/>
    </row>
    <row r="267" spans="1:8" x14ac:dyDescent="0.2">
      <c r="A267" s="2"/>
      <c r="B267" s="2"/>
      <c r="C267" s="2"/>
      <c r="D267" s="2"/>
      <c r="E267" s="2"/>
      <c r="F267" s="2"/>
      <c r="G267" s="2"/>
      <c r="H267" s="2"/>
    </row>
    <row r="268" spans="1:8" x14ac:dyDescent="0.2">
      <c r="A268" s="2"/>
      <c r="B268" s="2"/>
      <c r="C268" s="2"/>
      <c r="D268" s="2"/>
      <c r="E268" s="2"/>
      <c r="F268" s="2"/>
      <c r="G268" s="2"/>
      <c r="H268" s="2"/>
    </row>
    <row r="269" spans="1:8" x14ac:dyDescent="0.2">
      <c r="A269" s="2"/>
      <c r="B269" s="2"/>
      <c r="C269" s="2"/>
      <c r="D269" s="2"/>
      <c r="E269" s="2"/>
      <c r="F269" s="2"/>
      <c r="G269" s="2"/>
      <c r="H269" s="2"/>
    </row>
    <row r="270" spans="1:8" x14ac:dyDescent="0.2">
      <c r="A270" s="2"/>
      <c r="B270" s="2"/>
      <c r="C270" s="2"/>
      <c r="D270" s="2"/>
      <c r="E270" s="2"/>
      <c r="F270" s="2"/>
      <c r="G270" s="2"/>
      <c r="H270" s="2"/>
    </row>
    <row r="271" spans="1:8" x14ac:dyDescent="0.2">
      <c r="A271" s="2"/>
      <c r="B271" s="2"/>
      <c r="C271" s="2"/>
      <c r="D271" s="2"/>
      <c r="E271" s="2"/>
      <c r="F271" s="2"/>
      <c r="G271" s="2"/>
      <c r="H271" s="2"/>
    </row>
    <row r="272" spans="1:8" x14ac:dyDescent="0.2">
      <c r="A272" s="2"/>
      <c r="B272" s="2"/>
      <c r="C272" s="2"/>
      <c r="D272" s="2"/>
      <c r="E272" s="2"/>
      <c r="F272" s="2"/>
      <c r="G272" s="2"/>
      <c r="H272" s="2"/>
    </row>
    <row r="273" spans="1:8" x14ac:dyDescent="0.2">
      <c r="A273" s="2"/>
      <c r="B273" s="2"/>
      <c r="C273" s="2"/>
      <c r="D273" s="2"/>
      <c r="E273" s="2"/>
      <c r="F273" s="2"/>
      <c r="G273" s="2"/>
      <c r="H273" s="2"/>
    </row>
    <row r="274" spans="1:8" x14ac:dyDescent="0.2">
      <c r="A274" s="2"/>
      <c r="B274" s="2"/>
      <c r="C274" s="2"/>
      <c r="D274" s="2"/>
      <c r="E274" s="2"/>
      <c r="F274" s="2"/>
      <c r="G274" s="2"/>
      <c r="H274" s="2"/>
    </row>
    <row r="275" spans="1:8" x14ac:dyDescent="0.2">
      <c r="A275" s="2"/>
      <c r="B275" s="2"/>
      <c r="C275" s="2"/>
      <c r="D275" s="2"/>
      <c r="E275" s="2"/>
      <c r="F275" s="2"/>
      <c r="G275" s="2"/>
      <c r="H275" s="2"/>
    </row>
    <row r="276" spans="1:8" x14ac:dyDescent="0.2">
      <c r="A276" s="2"/>
      <c r="B276" s="2"/>
      <c r="C276" s="2"/>
      <c r="D276" s="2"/>
      <c r="E276" s="2"/>
      <c r="F276" s="2"/>
      <c r="G276" s="2"/>
      <c r="H276" s="2"/>
    </row>
    <row r="277" spans="1:8" x14ac:dyDescent="0.2">
      <c r="A277" s="2"/>
      <c r="B277" s="2"/>
      <c r="C277" s="2"/>
      <c r="D277" s="2"/>
      <c r="E277" s="2"/>
      <c r="F277" s="2"/>
      <c r="G277" s="2"/>
      <c r="H277" s="2"/>
    </row>
    <row r="278" spans="1:8" x14ac:dyDescent="0.2">
      <c r="A278" s="2"/>
      <c r="B278" s="2"/>
      <c r="C278" s="2"/>
      <c r="D278" s="2"/>
      <c r="E278" s="2"/>
      <c r="F278" s="2"/>
      <c r="G278" s="2"/>
      <c r="H278" s="2"/>
    </row>
    <row r="279" spans="1:8" x14ac:dyDescent="0.2">
      <c r="A279" s="2"/>
      <c r="B279" s="2"/>
      <c r="C279" s="2"/>
      <c r="D279" s="2"/>
      <c r="E279" s="2"/>
      <c r="F279" s="2"/>
      <c r="G279" s="2"/>
      <c r="H279" s="2"/>
    </row>
    <row r="280" spans="1:8" x14ac:dyDescent="0.2">
      <c r="A280" s="2"/>
      <c r="B280" s="2"/>
      <c r="C280" s="2"/>
      <c r="D280" s="2"/>
      <c r="E280" s="2"/>
      <c r="F280" s="2"/>
      <c r="G280" s="2"/>
      <c r="H280" s="2"/>
    </row>
    <row r="281" spans="1:8" x14ac:dyDescent="0.2">
      <c r="A281" s="2"/>
      <c r="B281" s="2"/>
      <c r="C281" s="2"/>
      <c r="D281" s="2"/>
      <c r="E281" s="2"/>
      <c r="F281" s="2"/>
      <c r="G281" s="2"/>
      <c r="H281" s="2"/>
    </row>
    <row r="282" spans="1:8" x14ac:dyDescent="0.2">
      <c r="A282" s="2"/>
      <c r="B282" s="2"/>
      <c r="C282" s="2"/>
      <c r="D282" s="2"/>
      <c r="E282" s="2"/>
      <c r="F282" s="2"/>
      <c r="G282" s="2"/>
      <c r="H282" s="2"/>
    </row>
    <row r="283" spans="1:8" x14ac:dyDescent="0.2">
      <c r="A283" s="2"/>
      <c r="B283" s="2"/>
      <c r="C283" s="2"/>
      <c r="D283" s="2"/>
      <c r="E283" s="2"/>
      <c r="F283" s="2"/>
      <c r="G283" s="2"/>
      <c r="H283" s="2"/>
    </row>
    <row r="284" spans="1:8" x14ac:dyDescent="0.2">
      <c r="A284" s="2"/>
      <c r="B284" s="2"/>
      <c r="C284" s="2"/>
      <c r="D284" s="2"/>
      <c r="E284" s="2"/>
      <c r="F284" s="2"/>
      <c r="G284" s="2"/>
      <c r="H284" s="2"/>
    </row>
    <row r="285" spans="1:8" x14ac:dyDescent="0.2">
      <c r="A285" s="2"/>
      <c r="B285" s="2"/>
      <c r="C285" s="2"/>
      <c r="D285" s="2"/>
      <c r="E285" s="2"/>
      <c r="F285" s="2"/>
      <c r="G285" s="2"/>
      <c r="H285" s="2"/>
    </row>
    <row r="286" spans="1:8" x14ac:dyDescent="0.2">
      <c r="A286" s="2"/>
      <c r="B286" s="2"/>
      <c r="C286" s="2"/>
      <c r="D286" s="2"/>
      <c r="E286" s="2"/>
      <c r="F286" s="2"/>
      <c r="G286" s="2"/>
      <c r="H286" s="2"/>
    </row>
    <row r="287" spans="1:8" x14ac:dyDescent="0.2">
      <c r="A287" s="2"/>
      <c r="B287" s="2"/>
      <c r="C287" s="2"/>
      <c r="D287" s="2"/>
      <c r="E287" s="2"/>
      <c r="F287" s="2"/>
      <c r="G287" s="2"/>
      <c r="H287" s="2"/>
    </row>
    <row r="288" spans="1:8" x14ac:dyDescent="0.2">
      <c r="A288" s="2"/>
      <c r="B288" s="2"/>
      <c r="C288" s="2"/>
      <c r="D288" s="2"/>
      <c r="E288" s="2"/>
      <c r="F288" s="2"/>
      <c r="G288" s="2"/>
      <c r="H288" s="2"/>
    </row>
    <row r="289" spans="1:8" x14ac:dyDescent="0.2">
      <c r="A289" s="2"/>
      <c r="B289" s="2"/>
      <c r="C289" s="2"/>
      <c r="D289" s="2"/>
      <c r="E289" s="2"/>
      <c r="F289" s="2"/>
      <c r="G289" s="2"/>
      <c r="H289" s="2"/>
    </row>
    <row r="290" spans="1:8" x14ac:dyDescent="0.2">
      <c r="A290" s="2"/>
      <c r="B290" s="2"/>
      <c r="C290" s="2"/>
      <c r="D290" s="2"/>
      <c r="E290" s="2"/>
      <c r="F290" s="2"/>
      <c r="G290" s="2"/>
      <c r="H290" s="2"/>
    </row>
    <row r="291" spans="1:8" x14ac:dyDescent="0.2">
      <c r="A291" s="2"/>
      <c r="B291" s="2"/>
      <c r="C291" s="2"/>
      <c r="D291" s="2"/>
      <c r="E291" s="2"/>
      <c r="F291" s="2"/>
      <c r="G291" s="2"/>
      <c r="H291" s="2"/>
    </row>
    <row r="292" spans="1:8" x14ac:dyDescent="0.2">
      <c r="A292" s="2"/>
      <c r="B292" s="2"/>
      <c r="C292" s="2"/>
      <c r="D292" s="2"/>
      <c r="E292" s="2"/>
      <c r="F292" s="2"/>
      <c r="G292" s="2"/>
      <c r="H292" s="2"/>
    </row>
    <row r="293" spans="1:8" x14ac:dyDescent="0.2">
      <c r="A293" s="2"/>
      <c r="B293" s="2"/>
      <c r="C293" s="2"/>
      <c r="D293" s="2"/>
      <c r="E293" s="2"/>
      <c r="F293" s="2"/>
      <c r="G293" s="2"/>
      <c r="H293" s="2"/>
    </row>
    <row r="294" spans="1:8" x14ac:dyDescent="0.2">
      <c r="A294" s="2"/>
      <c r="B294" s="2"/>
      <c r="C294" s="2"/>
      <c r="D294" s="2"/>
      <c r="E294" s="2"/>
      <c r="F294" s="2"/>
      <c r="G294" s="2"/>
      <c r="H294" s="2"/>
    </row>
    <row r="295" spans="1:8" x14ac:dyDescent="0.2">
      <c r="A295" s="2"/>
      <c r="B295" s="2"/>
      <c r="C295" s="2"/>
      <c r="D295" s="2"/>
      <c r="E295" s="2"/>
      <c r="F295" s="2"/>
      <c r="G295" s="2"/>
      <c r="H295" s="2"/>
    </row>
    <row r="296" spans="1:8" x14ac:dyDescent="0.2">
      <c r="A296" s="2"/>
      <c r="B296" s="2"/>
      <c r="C296" s="2"/>
      <c r="D296" s="2"/>
      <c r="E296" s="2"/>
      <c r="F296" s="2"/>
      <c r="G296" s="2"/>
      <c r="H296" s="2"/>
    </row>
    <row r="297" spans="1:8" x14ac:dyDescent="0.2">
      <c r="A297" s="2"/>
      <c r="B297" s="2"/>
      <c r="C297" s="2"/>
      <c r="D297" s="2"/>
      <c r="E297" s="2"/>
      <c r="F297" s="2"/>
      <c r="G297" s="2"/>
      <c r="H297" s="2"/>
    </row>
    <row r="298" spans="1:8" x14ac:dyDescent="0.2">
      <c r="A298" s="2"/>
      <c r="B298" s="2"/>
      <c r="C298" s="2"/>
      <c r="D298" s="2"/>
      <c r="E298" s="2"/>
      <c r="F298" s="2"/>
      <c r="G298" s="2"/>
      <c r="H298" s="2"/>
    </row>
    <row r="299" spans="1:8" x14ac:dyDescent="0.2">
      <c r="A299" s="2"/>
      <c r="B299" s="2"/>
      <c r="C299" s="2"/>
      <c r="D299" s="2"/>
      <c r="E299" s="2"/>
      <c r="F299" s="2"/>
      <c r="G299" s="2"/>
      <c r="H299" s="2"/>
    </row>
    <row r="300" spans="1:8" x14ac:dyDescent="0.2">
      <c r="A300" s="2"/>
      <c r="B300" s="2"/>
      <c r="C300" s="2"/>
      <c r="D300" s="2"/>
      <c r="E300" s="2"/>
      <c r="F300" s="2"/>
      <c r="G300" s="2"/>
      <c r="H300" s="2"/>
    </row>
    <row r="301" spans="1:8" x14ac:dyDescent="0.2">
      <c r="A301" s="2"/>
      <c r="B301" s="2"/>
      <c r="C301" s="2"/>
      <c r="D301" s="2"/>
      <c r="E301" s="2"/>
      <c r="F301" s="2"/>
      <c r="G301" s="2"/>
      <c r="H301" s="2"/>
    </row>
    <row r="302" spans="1:8" x14ac:dyDescent="0.2">
      <c r="A302" s="2"/>
      <c r="B302" s="2"/>
      <c r="C302" s="2"/>
      <c r="D302" s="2"/>
      <c r="E302" s="2"/>
      <c r="F302" s="2"/>
      <c r="G302" s="2"/>
      <c r="H302" s="2"/>
    </row>
    <row r="303" spans="1:8" x14ac:dyDescent="0.2">
      <c r="A303" s="2"/>
      <c r="B303" s="2"/>
      <c r="C303" s="2"/>
      <c r="D303" s="2"/>
      <c r="E303" s="2"/>
      <c r="F303" s="2"/>
      <c r="G303" s="2"/>
      <c r="H303" s="2"/>
    </row>
    <row r="304" spans="1:8" x14ac:dyDescent="0.2">
      <c r="A304" s="2"/>
      <c r="B304" s="2"/>
      <c r="C304" s="2"/>
      <c r="D304" s="2"/>
      <c r="E304" s="2"/>
      <c r="F304" s="2"/>
      <c r="G304" s="2"/>
      <c r="H304" s="2"/>
    </row>
    <row r="305" spans="1:8" x14ac:dyDescent="0.2">
      <c r="A305" s="2"/>
      <c r="B305" s="2"/>
      <c r="C305" s="2"/>
      <c r="D305" s="2"/>
      <c r="E305" s="2"/>
      <c r="F305" s="2"/>
      <c r="G305" s="2"/>
      <c r="H305" s="2"/>
    </row>
    <row r="306" spans="1:8" x14ac:dyDescent="0.2">
      <c r="A306" s="2"/>
      <c r="B306" s="2"/>
      <c r="C306" s="2"/>
      <c r="D306" s="2"/>
      <c r="E306" s="2"/>
      <c r="F306" s="2"/>
      <c r="G306" s="2"/>
      <c r="H306" s="2"/>
    </row>
    <row r="307" spans="1:8" x14ac:dyDescent="0.2">
      <c r="A307" s="2"/>
      <c r="B307" s="2"/>
      <c r="C307" s="2"/>
      <c r="D307" s="2"/>
      <c r="E307" s="2"/>
      <c r="F307" s="2"/>
      <c r="G307" s="2"/>
      <c r="H307" s="2"/>
    </row>
    <row r="308" spans="1:8" x14ac:dyDescent="0.2">
      <c r="A308" s="2"/>
      <c r="B308" s="2"/>
      <c r="C308" s="2"/>
      <c r="D308" s="2"/>
      <c r="E308" s="2"/>
      <c r="F308" s="2"/>
      <c r="G308" s="2"/>
      <c r="H308" s="2"/>
    </row>
    <row r="309" spans="1:8" x14ac:dyDescent="0.2">
      <c r="A309" s="2"/>
      <c r="B309" s="2"/>
      <c r="C309" s="2"/>
      <c r="D309" s="2"/>
      <c r="E309" s="2"/>
      <c r="F309" s="2"/>
      <c r="G309" s="2"/>
      <c r="H309" s="2"/>
    </row>
    <row r="310" spans="1:8" x14ac:dyDescent="0.2">
      <c r="A310" s="2"/>
      <c r="B310" s="2"/>
      <c r="C310" s="2"/>
      <c r="D310" s="2"/>
      <c r="E310" s="2"/>
      <c r="F310" s="2"/>
      <c r="G310" s="2"/>
      <c r="H310" s="2"/>
    </row>
    <row r="311" spans="1:8" x14ac:dyDescent="0.2">
      <c r="A311" s="2"/>
      <c r="B311" s="2"/>
      <c r="C311" s="2"/>
      <c r="D311" s="2"/>
      <c r="E311" s="2"/>
      <c r="F311" s="2"/>
      <c r="G311" s="2"/>
      <c r="H311" s="2"/>
    </row>
    <row r="312" spans="1:8" x14ac:dyDescent="0.2">
      <c r="A312" s="2"/>
      <c r="B312" s="2"/>
      <c r="C312" s="2"/>
      <c r="D312" s="2"/>
      <c r="E312" s="2"/>
      <c r="F312" s="2"/>
      <c r="G312" s="2"/>
      <c r="H312" s="2"/>
    </row>
    <row r="313" spans="1:8" x14ac:dyDescent="0.2">
      <c r="A313" s="2"/>
      <c r="B313" s="2"/>
      <c r="C313" s="2"/>
      <c r="D313" s="2"/>
      <c r="E313" s="2"/>
      <c r="F313" s="2"/>
      <c r="G313" s="2"/>
      <c r="H313" s="2"/>
    </row>
    <row r="314" spans="1:8" x14ac:dyDescent="0.2">
      <c r="A314" s="2"/>
      <c r="B314" s="2"/>
      <c r="C314" s="2"/>
      <c r="D314" s="2"/>
      <c r="E314" s="2"/>
      <c r="F314" s="2"/>
      <c r="G314" s="2"/>
      <c r="H314" s="2"/>
    </row>
    <row r="315" spans="1:8" x14ac:dyDescent="0.2">
      <c r="A315" s="2"/>
      <c r="B315" s="2"/>
      <c r="C315" s="2"/>
      <c r="D315" s="2"/>
      <c r="E315" s="2"/>
      <c r="F315" s="2"/>
      <c r="G315" s="2"/>
      <c r="H315" s="2"/>
    </row>
    <row r="316" spans="1:8" x14ac:dyDescent="0.2">
      <c r="A316" s="2"/>
      <c r="B316" s="2"/>
      <c r="C316" s="2"/>
      <c r="D316" s="2"/>
      <c r="E316" s="2"/>
      <c r="F316" s="2"/>
      <c r="G316" s="2"/>
      <c r="H316" s="2"/>
    </row>
    <row r="317" spans="1:8" x14ac:dyDescent="0.2">
      <c r="A317" s="2"/>
      <c r="B317" s="2"/>
      <c r="C317" s="2"/>
      <c r="D317" s="2"/>
      <c r="E317" s="2"/>
      <c r="F317" s="2"/>
      <c r="G317" s="2"/>
      <c r="H317" s="2"/>
    </row>
    <row r="318" spans="1:8" x14ac:dyDescent="0.2">
      <c r="A318" s="2"/>
      <c r="B318" s="2"/>
      <c r="C318" s="2"/>
      <c r="D318" s="2"/>
      <c r="E318" s="2"/>
      <c r="F318" s="2"/>
      <c r="G318" s="2"/>
      <c r="H318" s="2"/>
    </row>
    <row r="319" spans="1:8" x14ac:dyDescent="0.2">
      <c r="A319" s="2"/>
      <c r="B319" s="2"/>
      <c r="C319" s="2"/>
      <c r="D319" s="2"/>
      <c r="E319" s="2"/>
      <c r="F319" s="2"/>
      <c r="G319" s="2"/>
      <c r="H319" s="2"/>
    </row>
    <row r="320" spans="1:8" x14ac:dyDescent="0.2">
      <c r="A320" s="2"/>
      <c r="B320" s="2"/>
      <c r="C320" s="2"/>
      <c r="D320" s="2"/>
      <c r="E320" s="2"/>
      <c r="F320" s="2"/>
      <c r="G320" s="2"/>
      <c r="H320" s="2"/>
    </row>
    <row r="321" spans="1:8" x14ac:dyDescent="0.2">
      <c r="A321" s="2"/>
      <c r="B321" s="2"/>
      <c r="C321" s="2"/>
      <c r="D321" s="2"/>
      <c r="E321" s="2"/>
      <c r="F321" s="2"/>
      <c r="G321" s="2"/>
      <c r="H321" s="2"/>
    </row>
    <row r="322" spans="1:8" x14ac:dyDescent="0.2">
      <c r="A322" s="2"/>
      <c r="B322" s="2"/>
      <c r="C322" s="2"/>
      <c r="D322" s="2"/>
      <c r="E322" s="2"/>
      <c r="F322" s="2"/>
      <c r="G322" s="2"/>
      <c r="H322" s="2"/>
    </row>
    <row r="323" spans="1:8" x14ac:dyDescent="0.2">
      <c r="A323" s="2"/>
      <c r="B323" s="2"/>
      <c r="C323" s="2"/>
      <c r="D323" s="2"/>
      <c r="E323" s="2"/>
      <c r="F323" s="2"/>
      <c r="G323" s="2"/>
      <c r="H323" s="2"/>
    </row>
    <row r="324" spans="1:8" x14ac:dyDescent="0.2">
      <c r="A324" s="2"/>
      <c r="B324" s="2"/>
      <c r="C324" s="2"/>
      <c r="D324" s="2"/>
      <c r="E324" s="2"/>
      <c r="F324" s="2"/>
      <c r="G324" s="2"/>
      <c r="H324" s="2"/>
    </row>
    <row r="325" spans="1:8" x14ac:dyDescent="0.2">
      <c r="A325" s="2"/>
      <c r="B325" s="2"/>
      <c r="C325" s="2"/>
      <c r="D325" s="2"/>
      <c r="E325" s="2"/>
      <c r="F325" s="2"/>
      <c r="G325" s="2"/>
      <c r="H325" s="2"/>
    </row>
    <row r="326" spans="1:8" x14ac:dyDescent="0.2">
      <c r="A326" s="2"/>
      <c r="B326" s="2"/>
      <c r="C326" s="2"/>
      <c r="D326" s="2"/>
      <c r="E326" s="2"/>
      <c r="F326" s="2"/>
      <c r="G326" s="2"/>
      <c r="H326" s="2"/>
    </row>
    <row r="327" spans="1:8" x14ac:dyDescent="0.2">
      <c r="A327" s="2"/>
      <c r="B327" s="2"/>
      <c r="C327" s="2"/>
      <c r="D327" s="2"/>
      <c r="E327" s="2"/>
      <c r="F327" s="2"/>
      <c r="G327" s="2"/>
      <c r="H327" s="2"/>
    </row>
    <row r="328" spans="1:8" x14ac:dyDescent="0.2">
      <c r="A328" s="2"/>
      <c r="B328" s="2"/>
      <c r="C328" s="2"/>
      <c r="D328" s="2"/>
      <c r="E328" s="2"/>
      <c r="F328" s="2"/>
      <c r="G328" s="2"/>
      <c r="H328" s="2"/>
    </row>
    <row r="329" spans="1:8" x14ac:dyDescent="0.2">
      <c r="A329" s="2"/>
      <c r="B329" s="2"/>
      <c r="C329" s="2"/>
      <c r="D329" s="2"/>
      <c r="E329" s="2"/>
      <c r="F329" s="2"/>
      <c r="G329" s="2"/>
      <c r="H329" s="2"/>
    </row>
    <row r="330" spans="1:8" x14ac:dyDescent="0.2">
      <c r="A330" s="2"/>
      <c r="B330" s="2"/>
      <c r="C330" s="2"/>
      <c r="D330" s="2"/>
      <c r="E330" s="2"/>
      <c r="F330" s="2"/>
      <c r="G330" s="2"/>
      <c r="H330" s="2"/>
    </row>
    <row r="331" spans="1:8" x14ac:dyDescent="0.2">
      <c r="A331" s="2"/>
      <c r="B331" s="2"/>
      <c r="C331" s="2"/>
      <c r="D331" s="2"/>
      <c r="E331" s="2"/>
      <c r="F331" s="2"/>
      <c r="G331" s="2"/>
      <c r="H331" s="2"/>
    </row>
    <row r="332" spans="1:8" x14ac:dyDescent="0.2">
      <c r="A332" s="2"/>
      <c r="B332" s="2"/>
      <c r="C332" s="2"/>
      <c r="D332" s="2"/>
      <c r="E332" s="2"/>
      <c r="F332" s="2"/>
      <c r="G332" s="2"/>
      <c r="H332" s="2"/>
    </row>
    <row r="333" spans="1:8" x14ac:dyDescent="0.2">
      <c r="A333" s="2"/>
      <c r="B333" s="2"/>
      <c r="C333" s="2"/>
      <c r="D333" s="2"/>
      <c r="E333" s="2"/>
      <c r="F333" s="2"/>
      <c r="G333" s="2"/>
      <c r="H333" s="2"/>
    </row>
    <row r="334" spans="1:8" x14ac:dyDescent="0.2">
      <c r="A334" s="2"/>
      <c r="B334" s="2"/>
      <c r="C334" s="2"/>
      <c r="D334" s="2"/>
      <c r="E334" s="2"/>
      <c r="F334" s="2"/>
      <c r="G334" s="2"/>
      <c r="H334" s="2"/>
    </row>
    <row r="335" spans="1:8" x14ac:dyDescent="0.2">
      <c r="A335" s="2"/>
      <c r="B335" s="2"/>
      <c r="C335" s="2"/>
      <c r="D335" s="2"/>
      <c r="E335" s="2"/>
      <c r="F335" s="2"/>
      <c r="G335" s="2"/>
      <c r="H335" s="2"/>
    </row>
    <row r="336" spans="1:8" x14ac:dyDescent="0.2">
      <c r="A336" s="2"/>
      <c r="B336" s="2"/>
      <c r="C336" s="2"/>
      <c r="D336" s="2"/>
      <c r="E336" s="2"/>
      <c r="F336" s="2"/>
      <c r="G336" s="2"/>
      <c r="H336" s="2"/>
    </row>
    <row r="337" spans="1:8" x14ac:dyDescent="0.2">
      <c r="A337" s="2"/>
      <c r="B337" s="2"/>
      <c r="C337" s="2"/>
      <c r="D337" s="2"/>
      <c r="E337" s="2"/>
      <c r="F337" s="2"/>
      <c r="G337" s="2"/>
      <c r="H337" s="2"/>
    </row>
    <row r="338" spans="1:8" x14ac:dyDescent="0.2">
      <c r="A338" s="2"/>
      <c r="B338" s="2"/>
      <c r="C338" s="2"/>
      <c r="D338" s="2"/>
      <c r="E338" s="2"/>
      <c r="F338" s="2"/>
      <c r="G338" s="2"/>
      <c r="H338" s="2"/>
    </row>
    <row r="339" spans="1:8" x14ac:dyDescent="0.2">
      <c r="A339" s="2"/>
      <c r="B339" s="2"/>
      <c r="C339" s="2"/>
      <c r="D339" s="2"/>
      <c r="E339" s="2"/>
      <c r="F339" s="2"/>
      <c r="G339" s="2"/>
      <c r="H339" s="2"/>
    </row>
    <row r="340" spans="1:8" x14ac:dyDescent="0.2">
      <c r="A340" s="2"/>
      <c r="B340" s="2"/>
      <c r="C340" s="2"/>
      <c r="D340" s="2"/>
      <c r="E340" s="2"/>
      <c r="F340" s="2"/>
      <c r="G340" s="2"/>
      <c r="H340" s="2"/>
    </row>
    <row r="341" spans="1:8" x14ac:dyDescent="0.2">
      <c r="A341" s="2"/>
      <c r="B341" s="2"/>
      <c r="C341" s="2"/>
      <c r="D341" s="2"/>
      <c r="E341" s="2"/>
      <c r="F341" s="2"/>
      <c r="G341" s="2"/>
      <c r="H341" s="2"/>
    </row>
    <row r="342" spans="1:8" x14ac:dyDescent="0.2">
      <c r="A342" s="2"/>
      <c r="B342" s="2"/>
      <c r="C342" s="2"/>
      <c r="D342" s="2"/>
      <c r="E342" s="2"/>
      <c r="F342" s="2"/>
      <c r="G342" s="2"/>
      <c r="H342" s="2"/>
    </row>
    <row r="343" spans="1:8" x14ac:dyDescent="0.2">
      <c r="A343" s="2"/>
      <c r="B343" s="2"/>
      <c r="C343" s="2"/>
      <c r="D343" s="2"/>
      <c r="E343" s="2"/>
      <c r="F343" s="2"/>
      <c r="G343" s="2"/>
      <c r="H343" s="2"/>
    </row>
    <row r="344" spans="1:8" x14ac:dyDescent="0.2">
      <c r="A344" s="2"/>
      <c r="B344" s="2"/>
      <c r="C344" s="2"/>
      <c r="D344" s="2"/>
      <c r="E344" s="2"/>
      <c r="F344" s="2"/>
      <c r="G344" s="2"/>
      <c r="H344" s="2"/>
    </row>
    <row r="345" spans="1:8" x14ac:dyDescent="0.2">
      <c r="A345" s="2"/>
      <c r="B345" s="2"/>
      <c r="C345" s="2"/>
      <c r="D345" s="2"/>
      <c r="E345" s="2"/>
      <c r="F345" s="2"/>
      <c r="G345" s="2"/>
      <c r="H345" s="2"/>
    </row>
    <row r="346" spans="1:8" x14ac:dyDescent="0.2">
      <c r="A346" s="2"/>
      <c r="B346" s="2"/>
      <c r="C346" s="2"/>
      <c r="D346" s="2"/>
      <c r="E346" s="2"/>
      <c r="F346" s="2"/>
      <c r="G346" s="2"/>
      <c r="H346" s="2"/>
    </row>
    <row r="347" spans="1:8" x14ac:dyDescent="0.2">
      <c r="A347" s="2"/>
      <c r="B347" s="2"/>
      <c r="C347" s="2"/>
      <c r="D347" s="2"/>
      <c r="E347" s="2"/>
      <c r="F347" s="2"/>
      <c r="G347" s="2"/>
      <c r="H347" s="2"/>
    </row>
    <row r="348" spans="1:8" x14ac:dyDescent="0.2">
      <c r="A348" s="2"/>
      <c r="B348" s="2"/>
      <c r="C348" s="2"/>
      <c r="D348" s="2"/>
      <c r="E348" s="2"/>
      <c r="F348" s="2"/>
      <c r="G348" s="2"/>
      <c r="H348" s="2"/>
    </row>
    <row r="349" spans="1:8" x14ac:dyDescent="0.2">
      <c r="A349" s="2"/>
      <c r="B349" s="2"/>
      <c r="C349" s="2"/>
      <c r="D349" s="2"/>
      <c r="E349" s="2"/>
      <c r="F349" s="2"/>
      <c r="G349" s="2"/>
      <c r="H349" s="2"/>
    </row>
    <row r="350" spans="1:8" x14ac:dyDescent="0.2">
      <c r="A350" s="2"/>
      <c r="B350" s="2"/>
      <c r="C350" s="2"/>
      <c r="D350" s="2"/>
      <c r="E350" s="2"/>
      <c r="F350" s="2"/>
      <c r="G350" s="2"/>
      <c r="H350" s="2"/>
    </row>
    <row r="351" spans="1:8" x14ac:dyDescent="0.2">
      <c r="A351" s="2"/>
      <c r="B351" s="2"/>
      <c r="C351" s="2"/>
      <c r="D351" s="2"/>
      <c r="E351" s="2"/>
      <c r="F351" s="2"/>
      <c r="G351" s="2"/>
      <c r="H351" s="2"/>
    </row>
    <row r="352" spans="1:8" x14ac:dyDescent="0.2">
      <c r="A352" s="2"/>
      <c r="B352" s="2"/>
      <c r="C352" s="2"/>
      <c r="D352" s="2"/>
      <c r="E352" s="2"/>
      <c r="F352" s="2"/>
      <c r="G352" s="2"/>
      <c r="H352" s="2"/>
    </row>
    <row r="353" spans="1:8" x14ac:dyDescent="0.2">
      <c r="A353" s="2"/>
      <c r="B353" s="2"/>
      <c r="C353" s="2"/>
      <c r="D353" s="2"/>
      <c r="E353" s="2"/>
      <c r="F353" s="2"/>
      <c r="G353" s="2"/>
      <c r="H353" s="2"/>
    </row>
    <row r="354" spans="1:8" x14ac:dyDescent="0.2">
      <c r="A354" s="2"/>
      <c r="B354" s="2"/>
      <c r="C354" s="2"/>
      <c r="D354" s="2"/>
      <c r="E354" s="2"/>
      <c r="F354" s="2"/>
      <c r="G354" s="2"/>
      <c r="H354" s="2"/>
    </row>
    <row r="355" spans="1:8" x14ac:dyDescent="0.2">
      <c r="A355" s="2"/>
      <c r="B355" s="2"/>
      <c r="C355" s="2"/>
      <c r="D355" s="2"/>
      <c r="E355" s="2"/>
      <c r="F355" s="2"/>
      <c r="G355" s="2"/>
      <c r="H355" s="2"/>
    </row>
    <row r="356" spans="1:8" x14ac:dyDescent="0.2">
      <c r="A356" s="2"/>
      <c r="B356" s="2"/>
      <c r="C356" s="2"/>
      <c r="D356" s="2"/>
      <c r="E356" s="2"/>
      <c r="F356" s="2"/>
      <c r="G356" s="2"/>
      <c r="H356" s="2"/>
    </row>
    <row r="357" spans="1:8" x14ac:dyDescent="0.2">
      <c r="A357" s="2"/>
      <c r="B357" s="2"/>
      <c r="C357" s="2"/>
      <c r="D357" s="2"/>
      <c r="E357" s="2"/>
      <c r="F357" s="2"/>
      <c r="G357" s="2"/>
      <c r="H357" s="2"/>
    </row>
    <row r="358" spans="1:8" x14ac:dyDescent="0.2">
      <c r="A358" s="2"/>
      <c r="B358" s="2"/>
      <c r="C358" s="2"/>
      <c r="D358" s="2"/>
      <c r="E358" s="2"/>
      <c r="F358" s="2"/>
      <c r="G358" s="2"/>
      <c r="H358" s="2"/>
    </row>
    <row r="359" spans="1:8" x14ac:dyDescent="0.2">
      <c r="A359" s="2"/>
      <c r="B359" s="2"/>
      <c r="C359" s="2"/>
      <c r="D359" s="2"/>
      <c r="E359" s="2"/>
      <c r="F359" s="2"/>
      <c r="G359" s="2"/>
      <c r="H359" s="2"/>
    </row>
    <row r="360" spans="1:8" x14ac:dyDescent="0.2">
      <c r="A360" s="2"/>
      <c r="B360" s="2"/>
      <c r="C360" s="2"/>
      <c r="D360" s="2"/>
      <c r="E360" s="2"/>
      <c r="F360" s="2"/>
      <c r="G360" s="2"/>
      <c r="H360" s="2"/>
    </row>
    <row r="361" spans="1:8" x14ac:dyDescent="0.2">
      <c r="A361" s="2"/>
      <c r="B361" s="2"/>
      <c r="C361" s="2"/>
      <c r="D361" s="2"/>
      <c r="E361" s="2"/>
      <c r="F361" s="2"/>
      <c r="G361" s="2"/>
      <c r="H361" s="2"/>
    </row>
    <row r="362" spans="1:8" x14ac:dyDescent="0.2">
      <c r="A362" s="2"/>
      <c r="B362" s="2"/>
      <c r="C362" s="2"/>
      <c r="D362" s="2"/>
      <c r="E362" s="2"/>
      <c r="F362" s="2"/>
      <c r="G362" s="2"/>
      <c r="H362" s="2"/>
    </row>
    <row r="363" spans="1:8" x14ac:dyDescent="0.2">
      <c r="A363" s="2"/>
      <c r="B363" s="2"/>
      <c r="C363" s="2"/>
      <c r="D363" s="2"/>
      <c r="E363" s="2"/>
      <c r="F363" s="2"/>
      <c r="G363" s="2"/>
      <c r="H363" s="2"/>
    </row>
    <row r="364" spans="1:8" x14ac:dyDescent="0.2">
      <c r="A364" s="2"/>
      <c r="B364" s="2"/>
      <c r="C364" s="2"/>
      <c r="D364" s="2"/>
      <c r="E364" s="2"/>
      <c r="F364" s="2"/>
      <c r="G364" s="2"/>
      <c r="H364" s="2"/>
    </row>
    <row r="365" spans="1:8" x14ac:dyDescent="0.2">
      <c r="A365" s="2"/>
      <c r="B365" s="2"/>
      <c r="C365" s="2"/>
      <c r="D365" s="2"/>
      <c r="E365" s="2"/>
      <c r="F365" s="2"/>
      <c r="G365" s="2"/>
      <c r="H365" s="2"/>
    </row>
    <row r="366" spans="1:8" x14ac:dyDescent="0.2">
      <c r="A366" s="2"/>
      <c r="B366" s="2"/>
      <c r="C366" s="2"/>
      <c r="D366" s="2"/>
      <c r="E366" s="2"/>
      <c r="F366" s="2"/>
      <c r="G366" s="2"/>
      <c r="H366" s="2"/>
    </row>
    <row r="367" spans="1:8" x14ac:dyDescent="0.2">
      <c r="A367" s="2"/>
      <c r="B367" s="2"/>
      <c r="C367" s="2"/>
      <c r="D367" s="2"/>
      <c r="E367" s="2"/>
      <c r="F367" s="2"/>
      <c r="G367" s="2"/>
      <c r="H367" s="2"/>
    </row>
    <row r="368" spans="1:8" x14ac:dyDescent="0.2">
      <c r="A368" s="2"/>
      <c r="B368" s="2"/>
      <c r="C368" s="2"/>
      <c r="D368" s="2"/>
      <c r="E368" s="2"/>
      <c r="F368" s="2"/>
      <c r="G368" s="2"/>
      <c r="H368" s="2"/>
    </row>
    <row r="369" spans="1:8" x14ac:dyDescent="0.2">
      <c r="A369" s="2"/>
      <c r="B369" s="2"/>
      <c r="C369" s="2"/>
      <c r="D369" s="2"/>
      <c r="E369" s="2"/>
      <c r="F369" s="2"/>
      <c r="G369" s="2"/>
      <c r="H369" s="2"/>
    </row>
    <row r="370" spans="1:8" x14ac:dyDescent="0.2">
      <c r="A370" s="2"/>
      <c r="B370" s="2"/>
      <c r="C370" s="2"/>
      <c r="D370" s="2"/>
      <c r="E370" s="2"/>
      <c r="F370" s="2"/>
      <c r="G370" s="2"/>
      <c r="H370" s="2"/>
    </row>
    <row r="371" spans="1:8" x14ac:dyDescent="0.2">
      <c r="A371" s="2"/>
      <c r="B371" s="2"/>
      <c r="C371" s="2"/>
      <c r="D371" s="2"/>
      <c r="E371" s="2"/>
      <c r="F371" s="2"/>
      <c r="G371" s="2"/>
      <c r="H371" s="2"/>
    </row>
    <row r="372" spans="1:8" x14ac:dyDescent="0.2">
      <c r="A372" s="2"/>
      <c r="B372" s="2"/>
      <c r="C372" s="2"/>
      <c r="D372" s="2"/>
      <c r="E372" s="2"/>
      <c r="F372" s="2"/>
      <c r="G372" s="2"/>
      <c r="H372" s="2"/>
    </row>
    <row r="373" spans="1:8" x14ac:dyDescent="0.2">
      <c r="A373" s="2"/>
      <c r="B373" s="2"/>
      <c r="C373" s="2"/>
      <c r="D373" s="2"/>
      <c r="E373" s="2"/>
      <c r="F373" s="2"/>
      <c r="G373" s="2"/>
      <c r="H373" s="2"/>
    </row>
    <row r="374" spans="1:8" x14ac:dyDescent="0.2">
      <c r="A374" s="2"/>
      <c r="B374" s="2"/>
      <c r="C374" s="2"/>
      <c r="D374" s="2"/>
      <c r="E374" s="2"/>
      <c r="F374" s="2"/>
      <c r="G374" s="2"/>
      <c r="H374" s="2"/>
    </row>
    <row r="375" spans="1:8" x14ac:dyDescent="0.2">
      <c r="A375" s="2"/>
      <c r="B375" s="2"/>
      <c r="C375" s="2"/>
      <c r="D375" s="2"/>
      <c r="E375" s="2"/>
      <c r="F375" s="2"/>
      <c r="G375" s="2"/>
      <c r="H375" s="2"/>
    </row>
    <row r="376" spans="1:8" x14ac:dyDescent="0.2">
      <c r="A376" s="2"/>
      <c r="B376" s="2"/>
      <c r="C376" s="2"/>
      <c r="D376" s="2"/>
      <c r="E376" s="2"/>
      <c r="F376" s="2"/>
      <c r="G376" s="2"/>
      <c r="H376" s="2"/>
    </row>
    <row r="377" spans="1:8" x14ac:dyDescent="0.2">
      <c r="A377" s="2"/>
      <c r="B377" s="2"/>
      <c r="C377" s="2"/>
      <c r="D377" s="2"/>
      <c r="E377" s="2"/>
      <c r="F377" s="2"/>
      <c r="G377" s="2"/>
      <c r="H377" s="2"/>
    </row>
    <row r="378" spans="1:8" x14ac:dyDescent="0.2">
      <c r="A378" s="2"/>
      <c r="B378" s="2"/>
      <c r="C378" s="2"/>
      <c r="D378" s="2"/>
      <c r="E378" s="2"/>
      <c r="F378" s="2"/>
      <c r="G378" s="2"/>
      <c r="H378" s="2"/>
    </row>
    <row r="379" spans="1:8" x14ac:dyDescent="0.2">
      <c r="A379" s="2"/>
      <c r="B379" s="2"/>
      <c r="C379" s="2"/>
      <c r="D379" s="2"/>
      <c r="E379" s="2"/>
      <c r="F379" s="2"/>
      <c r="G379" s="2"/>
      <c r="H379" s="2"/>
    </row>
    <row r="380" spans="1:8" x14ac:dyDescent="0.2">
      <c r="A380" s="2"/>
      <c r="B380" s="2"/>
      <c r="C380" s="2"/>
      <c r="D380" s="2"/>
      <c r="E380" s="2"/>
      <c r="F380" s="2"/>
      <c r="G380" s="2"/>
      <c r="H380" s="2"/>
    </row>
    <row r="381" spans="1:8" x14ac:dyDescent="0.2">
      <c r="A381" s="2"/>
      <c r="B381" s="2"/>
      <c r="C381" s="2"/>
      <c r="D381" s="2"/>
      <c r="E381" s="2"/>
      <c r="F381" s="2"/>
      <c r="G381" s="2"/>
      <c r="H381" s="2"/>
    </row>
    <row r="382" spans="1:8" x14ac:dyDescent="0.2">
      <c r="A382" s="2"/>
      <c r="B382" s="2"/>
      <c r="C382" s="2"/>
      <c r="D382" s="2"/>
      <c r="E382" s="2"/>
      <c r="F382" s="2"/>
      <c r="G382" s="2"/>
      <c r="H382" s="2"/>
    </row>
    <row r="383" spans="1:8" x14ac:dyDescent="0.2">
      <c r="A383" s="2"/>
      <c r="B383" s="2"/>
      <c r="C383" s="2"/>
      <c r="D383" s="2"/>
      <c r="E383" s="2"/>
      <c r="F383" s="2"/>
      <c r="G383" s="2"/>
      <c r="H383" s="2"/>
    </row>
    <row r="384" spans="1:8" x14ac:dyDescent="0.2">
      <c r="A384" s="2"/>
      <c r="B384" s="2"/>
      <c r="C384" s="2"/>
      <c r="D384" s="2"/>
      <c r="E384" s="2"/>
      <c r="F384" s="2"/>
      <c r="G384" s="2"/>
      <c r="H384" s="2"/>
    </row>
    <row r="385" spans="1:8" x14ac:dyDescent="0.2">
      <c r="A385" s="2"/>
      <c r="B385" s="2"/>
      <c r="C385" s="2"/>
      <c r="D385" s="2"/>
      <c r="E385" s="2"/>
      <c r="F385" s="2"/>
      <c r="G385" s="2"/>
      <c r="H385" s="2"/>
    </row>
    <row r="386" spans="1:8" x14ac:dyDescent="0.2">
      <c r="A386" s="2"/>
      <c r="B386" s="2"/>
      <c r="C386" s="2"/>
      <c r="D386" s="2"/>
      <c r="E386" s="2"/>
      <c r="F386" s="2"/>
      <c r="G386" s="2"/>
      <c r="H386" s="2"/>
    </row>
    <row r="387" spans="1:8" x14ac:dyDescent="0.2">
      <c r="A387" s="2"/>
      <c r="B387" s="2"/>
      <c r="C387" s="2"/>
      <c r="D387" s="2"/>
      <c r="E387" s="2"/>
      <c r="F387" s="2"/>
      <c r="G387" s="2"/>
      <c r="H387" s="2"/>
    </row>
    <row r="388" spans="1:8" x14ac:dyDescent="0.2">
      <c r="A388" s="2"/>
      <c r="B388" s="2"/>
      <c r="C388" s="2"/>
      <c r="D388" s="2"/>
      <c r="E388" s="2"/>
      <c r="F388" s="2"/>
      <c r="G388" s="2"/>
      <c r="H388" s="2"/>
    </row>
    <row r="389" spans="1:8" x14ac:dyDescent="0.2">
      <c r="A389" s="2"/>
      <c r="B389" s="2"/>
      <c r="C389" s="2"/>
      <c r="D389" s="2"/>
      <c r="E389" s="2"/>
      <c r="F389" s="2"/>
      <c r="G389" s="2"/>
      <c r="H389" s="2"/>
    </row>
    <row r="390" spans="1:8" x14ac:dyDescent="0.2">
      <c r="A390" s="2"/>
      <c r="B390" s="2"/>
      <c r="C390" s="2"/>
      <c r="D390" s="2"/>
      <c r="E390" s="2"/>
      <c r="F390" s="2"/>
      <c r="G390" s="2"/>
      <c r="H390" s="2"/>
    </row>
    <row r="391" spans="1:8" x14ac:dyDescent="0.2">
      <c r="A391" s="2"/>
      <c r="B391" s="2"/>
      <c r="C391" s="2"/>
      <c r="D391" s="2"/>
      <c r="E391" s="2"/>
      <c r="F391" s="2"/>
      <c r="G391" s="2"/>
      <c r="H391" s="2"/>
    </row>
    <row r="392" spans="1:8" x14ac:dyDescent="0.2">
      <c r="A392" s="2"/>
      <c r="B392" s="2"/>
      <c r="C392" s="2"/>
      <c r="D392" s="2"/>
      <c r="E392" s="2"/>
      <c r="F392" s="2"/>
      <c r="G392" s="2"/>
      <c r="H392" s="2"/>
    </row>
    <row r="393" spans="1:8" x14ac:dyDescent="0.2">
      <c r="A393" s="2"/>
      <c r="B393" s="2"/>
      <c r="C393" s="2"/>
      <c r="D393" s="2"/>
      <c r="E393" s="2"/>
      <c r="F393" s="2"/>
      <c r="G393" s="2"/>
      <c r="H393" s="2"/>
    </row>
    <row r="394" spans="1:8" x14ac:dyDescent="0.2">
      <c r="A394" s="2"/>
      <c r="B394" s="2"/>
      <c r="C394" s="2"/>
      <c r="D394" s="2"/>
      <c r="E394" s="2"/>
      <c r="F394" s="2"/>
      <c r="G394" s="2"/>
      <c r="H394" s="2"/>
    </row>
    <row r="395" spans="1:8" x14ac:dyDescent="0.2">
      <c r="A395" s="2"/>
      <c r="B395" s="2"/>
      <c r="C395" s="2"/>
      <c r="D395" s="2"/>
      <c r="E395" s="2"/>
      <c r="F395" s="2"/>
      <c r="G395" s="2"/>
      <c r="H395" s="2"/>
    </row>
    <row r="396" spans="1:8" x14ac:dyDescent="0.2">
      <c r="A396" s="2"/>
      <c r="B396" s="2"/>
      <c r="C396" s="2"/>
      <c r="D396" s="2"/>
      <c r="E396" s="2"/>
      <c r="F396" s="2"/>
      <c r="G396" s="2"/>
      <c r="H396" s="2"/>
    </row>
    <row r="397" spans="1:8" x14ac:dyDescent="0.2">
      <c r="A397" s="2"/>
      <c r="B397" s="2"/>
      <c r="C397" s="2"/>
      <c r="D397" s="2"/>
      <c r="E397" s="2"/>
      <c r="F397" s="2"/>
      <c r="G397" s="2"/>
      <c r="H397" s="2"/>
    </row>
    <row r="398" spans="1:8" x14ac:dyDescent="0.2">
      <c r="A398" s="2"/>
      <c r="B398" s="2"/>
      <c r="C398" s="2"/>
      <c r="D398" s="2"/>
      <c r="E398" s="2"/>
      <c r="F398" s="2"/>
      <c r="G398" s="2"/>
      <c r="H398" s="2"/>
    </row>
    <row r="399" spans="1:8" x14ac:dyDescent="0.2">
      <c r="A399" s="2"/>
      <c r="B399" s="2"/>
      <c r="C399" s="2"/>
      <c r="D399" s="2"/>
      <c r="E399" s="2"/>
      <c r="F399" s="2"/>
      <c r="G399" s="2"/>
      <c r="H399" s="2"/>
    </row>
    <row r="400" spans="1:8" x14ac:dyDescent="0.2">
      <c r="A400" s="2"/>
      <c r="B400" s="2"/>
      <c r="C400" s="2"/>
      <c r="D400" s="2"/>
      <c r="E400" s="2"/>
      <c r="F400" s="2"/>
      <c r="G400" s="2"/>
      <c r="H400" s="2"/>
    </row>
    <row r="401" spans="1:8" x14ac:dyDescent="0.2">
      <c r="A401" s="2"/>
      <c r="B401" s="2"/>
      <c r="C401" s="2"/>
      <c r="D401" s="2"/>
      <c r="E401" s="2"/>
      <c r="F401" s="2"/>
      <c r="G401" s="2"/>
      <c r="H401" s="2"/>
    </row>
    <row r="402" spans="1:8" x14ac:dyDescent="0.2">
      <c r="A402" s="2"/>
      <c r="B402" s="2"/>
      <c r="C402" s="2"/>
      <c r="D402" s="2"/>
      <c r="E402" s="2"/>
      <c r="F402" s="2"/>
      <c r="G402" s="2"/>
      <c r="H402" s="2"/>
    </row>
    <row r="403" spans="1:8" x14ac:dyDescent="0.2">
      <c r="A403" s="2"/>
      <c r="B403" s="2"/>
      <c r="C403" s="2"/>
      <c r="D403" s="2"/>
      <c r="E403" s="2"/>
      <c r="F403" s="2"/>
      <c r="G403" s="2"/>
      <c r="H403" s="2"/>
    </row>
    <row r="404" spans="1:8" x14ac:dyDescent="0.2">
      <c r="A404" s="2"/>
      <c r="B404" s="2"/>
      <c r="C404" s="2"/>
      <c r="D404" s="2"/>
      <c r="E404" s="2"/>
      <c r="F404" s="2"/>
      <c r="G404" s="2"/>
      <c r="H404" s="2"/>
    </row>
    <row r="405" spans="1:8" x14ac:dyDescent="0.2">
      <c r="A405" s="2"/>
      <c r="B405" s="2"/>
      <c r="C405" s="2"/>
      <c r="D405" s="2"/>
      <c r="E405" s="2"/>
      <c r="F405" s="2"/>
      <c r="G405" s="2"/>
      <c r="H405" s="2"/>
    </row>
    <row r="406" spans="1:8" x14ac:dyDescent="0.2">
      <c r="A406" s="2"/>
      <c r="B406" s="2"/>
      <c r="C406" s="2"/>
      <c r="D406" s="2"/>
      <c r="E406" s="2"/>
      <c r="F406" s="2"/>
      <c r="G406" s="2"/>
      <c r="H406" s="2"/>
    </row>
    <row r="407" spans="1:8" x14ac:dyDescent="0.2">
      <c r="A407" s="2"/>
      <c r="B407" s="2"/>
      <c r="C407" s="2"/>
      <c r="D407" s="2"/>
      <c r="E407" s="2"/>
      <c r="F407" s="2"/>
      <c r="G407" s="2"/>
      <c r="H407" s="2"/>
    </row>
    <row r="408" spans="1:8" x14ac:dyDescent="0.2">
      <c r="A408" s="2"/>
      <c r="B408" s="2"/>
      <c r="C408" s="2"/>
      <c r="D408" s="2"/>
      <c r="E408" s="2"/>
      <c r="F408" s="2"/>
      <c r="G408" s="2"/>
      <c r="H408" s="2"/>
    </row>
    <row r="409" spans="1:8" x14ac:dyDescent="0.2">
      <c r="A409" s="2"/>
      <c r="B409" s="2"/>
      <c r="C409" s="2"/>
      <c r="D409" s="2"/>
      <c r="E409" s="2"/>
      <c r="F409" s="2"/>
      <c r="G409" s="2"/>
      <c r="H409" s="2"/>
    </row>
    <row r="410" spans="1:8" x14ac:dyDescent="0.2">
      <c r="A410" s="2"/>
      <c r="B410" s="2"/>
      <c r="C410" s="2"/>
      <c r="D410" s="2"/>
      <c r="E410" s="2"/>
      <c r="F410" s="2"/>
      <c r="G410" s="2"/>
      <c r="H410" s="2"/>
    </row>
    <row r="411" spans="1:8" x14ac:dyDescent="0.2">
      <c r="A411" s="2"/>
      <c r="B411" s="2"/>
      <c r="C411" s="2"/>
      <c r="D411" s="2"/>
      <c r="E411" s="2"/>
      <c r="F411" s="2"/>
      <c r="G411" s="2"/>
      <c r="H411" s="2"/>
    </row>
    <row r="412" spans="1:8" x14ac:dyDescent="0.2">
      <c r="A412" s="2"/>
      <c r="B412" s="2"/>
      <c r="C412" s="2"/>
      <c r="D412" s="2"/>
      <c r="E412" s="2"/>
      <c r="F412" s="2"/>
      <c r="G412" s="2"/>
      <c r="H412" s="2"/>
    </row>
    <row r="413" spans="1:8" x14ac:dyDescent="0.2">
      <c r="A413" s="2"/>
      <c r="B413" s="2"/>
      <c r="C413" s="2"/>
      <c r="D413" s="2"/>
      <c r="E413" s="2"/>
      <c r="F413" s="2"/>
      <c r="G413" s="2"/>
      <c r="H413" s="2"/>
    </row>
    <row r="414" spans="1:8" x14ac:dyDescent="0.2">
      <c r="A414" s="2"/>
      <c r="B414" s="2"/>
      <c r="C414" s="2"/>
      <c r="D414" s="2"/>
      <c r="E414" s="2"/>
      <c r="F414" s="2"/>
      <c r="G414" s="2"/>
      <c r="H414" s="2"/>
    </row>
    <row r="415" spans="1:8" x14ac:dyDescent="0.2">
      <c r="A415" s="2"/>
      <c r="B415" s="2"/>
      <c r="C415" s="2"/>
      <c r="D415" s="2"/>
      <c r="E415" s="2"/>
      <c r="F415" s="2"/>
      <c r="G415" s="2"/>
      <c r="H415" s="2"/>
    </row>
    <row r="416" spans="1:8" x14ac:dyDescent="0.2">
      <c r="A416" s="2"/>
      <c r="B416" s="2"/>
      <c r="C416" s="2"/>
      <c r="D416" s="2"/>
      <c r="E416" s="2"/>
      <c r="F416" s="2"/>
      <c r="G416" s="2"/>
      <c r="H416" s="2"/>
    </row>
    <row r="417" spans="1:8" x14ac:dyDescent="0.2">
      <c r="A417" s="2"/>
      <c r="B417" s="2"/>
      <c r="C417" s="2"/>
      <c r="D417" s="2"/>
      <c r="E417" s="2"/>
      <c r="F417" s="2"/>
      <c r="G417" s="2"/>
      <c r="H417" s="2"/>
    </row>
    <row r="418" spans="1:8" x14ac:dyDescent="0.2">
      <c r="A418" s="2"/>
      <c r="B418" s="2"/>
      <c r="C418" s="2"/>
      <c r="D418" s="2"/>
      <c r="E418" s="2"/>
      <c r="F418" s="2"/>
      <c r="G418" s="2"/>
      <c r="H418" s="2"/>
    </row>
    <row r="419" spans="1:8" x14ac:dyDescent="0.2">
      <c r="A419" s="2"/>
      <c r="B419" s="2"/>
      <c r="C419" s="2"/>
      <c r="D419" s="2"/>
      <c r="E419" s="2"/>
      <c r="F419" s="2"/>
      <c r="G419" s="2"/>
      <c r="H419" s="2"/>
    </row>
    <row r="420" spans="1:8" x14ac:dyDescent="0.2">
      <c r="A420" s="2"/>
      <c r="B420" s="2"/>
      <c r="C420" s="2"/>
      <c r="D420" s="2"/>
      <c r="E420" s="2"/>
      <c r="F420" s="2"/>
      <c r="G420" s="2"/>
      <c r="H420" s="2"/>
    </row>
    <row r="421" spans="1:8" x14ac:dyDescent="0.2">
      <c r="A421" s="2"/>
      <c r="B421" s="2"/>
      <c r="C421" s="2"/>
      <c r="D421" s="2"/>
      <c r="E421" s="2"/>
      <c r="F421" s="2"/>
      <c r="G421" s="2"/>
      <c r="H421" s="2"/>
    </row>
    <row r="422" spans="1:8" x14ac:dyDescent="0.2">
      <c r="A422" s="2"/>
      <c r="B422" s="2"/>
      <c r="C422" s="2"/>
      <c r="D422" s="2"/>
      <c r="E422" s="2"/>
      <c r="F422" s="2"/>
      <c r="G422" s="2"/>
      <c r="H422" s="2"/>
    </row>
    <row r="423" spans="1:8" x14ac:dyDescent="0.2">
      <c r="A423" s="2"/>
      <c r="B423" s="2"/>
      <c r="C423" s="2"/>
      <c r="D423" s="2"/>
      <c r="E423" s="2"/>
      <c r="F423" s="2"/>
      <c r="G423" s="2"/>
      <c r="H423" s="2"/>
    </row>
    <row r="424" spans="1:8" x14ac:dyDescent="0.2">
      <c r="A424" s="2"/>
      <c r="B424" s="2"/>
      <c r="C424" s="2"/>
      <c r="D424" s="2"/>
      <c r="E424" s="2"/>
      <c r="F424" s="2"/>
      <c r="G424" s="2"/>
      <c r="H424" s="2"/>
    </row>
    <row r="425" spans="1:8" x14ac:dyDescent="0.2">
      <c r="A425" s="2"/>
      <c r="B425" s="2"/>
      <c r="C425" s="2"/>
      <c r="D425" s="2"/>
      <c r="E425" s="2"/>
      <c r="F425" s="2"/>
      <c r="G425" s="2"/>
      <c r="H425" s="2"/>
    </row>
    <row r="426" spans="1:8" x14ac:dyDescent="0.2">
      <c r="A426" s="2"/>
      <c r="B426" s="2"/>
      <c r="C426" s="2"/>
      <c r="D426" s="2"/>
      <c r="E426" s="2"/>
      <c r="F426" s="2"/>
      <c r="G426" s="2"/>
      <c r="H426" s="2"/>
    </row>
    <row r="427" spans="1:8" x14ac:dyDescent="0.2">
      <c r="A427" s="2"/>
      <c r="B427" s="2"/>
      <c r="C427" s="2"/>
      <c r="D427" s="2"/>
      <c r="E427" s="2"/>
      <c r="F427" s="2"/>
      <c r="G427" s="2"/>
      <c r="H427" s="2"/>
    </row>
    <row r="428" spans="1:8" x14ac:dyDescent="0.2">
      <c r="A428" s="2"/>
      <c r="B428" s="2"/>
      <c r="C428" s="2"/>
      <c r="D428" s="2"/>
      <c r="E428" s="2"/>
      <c r="F428" s="2"/>
      <c r="G428" s="2"/>
      <c r="H428" s="2"/>
    </row>
    <row r="429" spans="1:8" x14ac:dyDescent="0.2">
      <c r="A429" s="2"/>
      <c r="B429" s="2"/>
      <c r="C429" s="2"/>
      <c r="D429" s="2"/>
      <c r="E429" s="2"/>
      <c r="F429" s="2"/>
      <c r="G429" s="2"/>
      <c r="H429" s="2"/>
    </row>
    <row r="430" spans="1:8" x14ac:dyDescent="0.2">
      <c r="A430" s="2"/>
      <c r="B430" s="2"/>
      <c r="C430" s="2"/>
      <c r="D430" s="2"/>
      <c r="E430" s="2"/>
      <c r="F430" s="2"/>
      <c r="G430" s="2"/>
      <c r="H430" s="2"/>
    </row>
    <row r="431" spans="1:8" x14ac:dyDescent="0.2">
      <c r="A431" s="2"/>
      <c r="B431" s="2"/>
      <c r="C431" s="2"/>
      <c r="D431" s="2"/>
      <c r="E431" s="2"/>
      <c r="F431" s="2"/>
      <c r="G431" s="2"/>
      <c r="H431" s="2"/>
    </row>
    <row r="432" spans="1:8" x14ac:dyDescent="0.2">
      <c r="A432" s="2"/>
      <c r="B432" s="2"/>
      <c r="C432" s="2"/>
      <c r="D432" s="2"/>
      <c r="E432" s="2"/>
      <c r="F432" s="2"/>
      <c r="G432" s="2"/>
      <c r="H432" s="2"/>
    </row>
    <row r="433" spans="1:8" x14ac:dyDescent="0.2">
      <c r="A433" s="2"/>
      <c r="B433" s="2"/>
      <c r="C433" s="2"/>
      <c r="D433" s="2"/>
      <c r="E433" s="2"/>
      <c r="F433" s="2"/>
      <c r="G433" s="2"/>
      <c r="H433" s="2"/>
    </row>
    <row r="434" spans="1:8" x14ac:dyDescent="0.2">
      <c r="A434" s="2"/>
      <c r="B434" s="2"/>
      <c r="C434" s="2"/>
      <c r="D434" s="2"/>
      <c r="E434" s="2"/>
      <c r="F434" s="2"/>
      <c r="G434" s="2"/>
      <c r="H434" s="2"/>
    </row>
    <row r="435" spans="1:8" x14ac:dyDescent="0.2">
      <c r="A435" s="2"/>
      <c r="B435" s="2"/>
      <c r="C435" s="2"/>
      <c r="D435" s="2"/>
      <c r="E435" s="2"/>
      <c r="F435" s="2"/>
      <c r="G435" s="2"/>
      <c r="H435" s="2"/>
    </row>
    <row r="436" spans="1:8" x14ac:dyDescent="0.2">
      <c r="A436" s="2"/>
      <c r="B436" s="2"/>
      <c r="C436" s="2"/>
      <c r="D436" s="2"/>
      <c r="E436" s="2"/>
      <c r="F436" s="2"/>
      <c r="G436" s="2"/>
      <c r="H436" s="2"/>
    </row>
    <row r="437" spans="1:8" x14ac:dyDescent="0.2">
      <c r="A437" s="2"/>
      <c r="B437" s="2"/>
      <c r="C437" s="2"/>
      <c r="D437" s="2"/>
      <c r="E437" s="2"/>
      <c r="F437" s="2"/>
      <c r="G437" s="2"/>
      <c r="H437" s="2"/>
    </row>
    <row r="438" spans="1:8" x14ac:dyDescent="0.2">
      <c r="A438" s="2"/>
      <c r="B438" s="2"/>
      <c r="C438" s="2"/>
      <c r="D438" s="2"/>
      <c r="E438" s="2"/>
      <c r="F438" s="2"/>
      <c r="G438" s="2"/>
      <c r="H438" s="2"/>
    </row>
    <row r="439" spans="1:8" x14ac:dyDescent="0.2">
      <c r="A439" s="2"/>
      <c r="B439" s="2"/>
      <c r="C439" s="2"/>
      <c r="D439" s="2"/>
      <c r="E439" s="2"/>
      <c r="F439" s="2"/>
      <c r="G439" s="2"/>
      <c r="H439" s="2"/>
    </row>
    <row r="440" spans="1:8" x14ac:dyDescent="0.2">
      <c r="A440" s="2"/>
      <c r="B440" s="2"/>
      <c r="C440" s="2"/>
      <c r="D440" s="2"/>
      <c r="E440" s="2"/>
      <c r="F440" s="2"/>
      <c r="G440" s="2"/>
      <c r="H440" s="2"/>
    </row>
    <row r="441" spans="1:8" x14ac:dyDescent="0.2">
      <c r="A441" s="2"/>
      <c r="B441" s="2"/>
      <c r="C441" s="2"/>
      <c r="D441" s="2"/>
      <c r="E441" s="2"/>
      <c r="F441" s="2"/>
      <c r="G441" s="2"/>
      <c r="H441" s="2"/>
    </row>
    <row r="442" spans="1:8" x14ac:dyDescent="0.2">
      <c r="A442" s="2"/>
      <c r="B442" s="2"/>
      <c r="C442" s="2"/>
      <c r="D442" s="2"/>
      <c r="E442" s="2"/>
      <c r="F442" s="2"/>
      <c r="G442" s="2"/>
      <c r="H442" s="2"/>
    </row>
    <row r="443" spans="1:8" x14ac:dyDescent="0.2">
      <c r="A443" s="2"/>
      <c r="B443" s="2"/>
      <c r="C443" s="2"/>
      <c r="D443" s="2"/>
      <c r="E443" s="2"/>
      <c r="F443" s="2"/>
      <c r="G443" s="2"/>
      <c r="H443" s="2"/>
    </row>
    <row r="444" spans="1:8" x14ac:dyDescent="0.2">
      <c r="A444" s="2"/>
      <c r="B444" s="2"/>
      <c r="C444" s="2"/>
      <c r="D444" s="2"/>
      <c r="E444" s="2"/>
      <c r="F444" s="2"/>
      <c r="G444" s="2"/>
      <c r="H444" s="2"/>
    </row>
    <row r="445" spans="1:8" x14ac:dyDescent="0.2">
      <c r="A445" s="2"/>
      <c r="B445" s="2"/>
      <c r="C445" s="2"/>
      <c r="D445" s="2"/>
      <c r="E445" s="2"/>
      <c r="F445" s="2"/>
      <c r="G445" s="2"/>
      <c r="H445" s="2"/>
    </row>
    <row r="446" spans="1:8" x14ac:dyDescent="0.2">
      <c r="A446" s="2"/>
      <c r="B446" s="2"/>
      <c r="C446" s="2"/>
      <c r="D446" s="2"/>
      <c r="E446" s="2"/>
      <c r="F446" s="2"/>
      <c r="G446" s="2"/>
      <c r="H446" s="2"/>
    </row>
    <row r="447" spans="1:8" x14ac:dyDescent="0.2">
      <c r="A447" s="2"/>
      <c r="B447" s="2"/>
      <c r="C447" s="2"/>
      <c r="D447" s="2"/>
      <c r="E447" s="2"/>
      <c r="F447" s="2"/>
      <c r="G447" s="2"/>
      <c r="H447" s="2"/>
    </row>
    <row r="448" spans="1:8" x14ac:dyDescent="0.2">
      <c r="A448" s="2"/>
      <c r="B448" s="2"/>
      <c r="C448" s="2"/>
      <c r="D448" s="2"/>
      <c r="E448" s="2"/>
      <c r="F448" s="2"/>
      <c r="G448" s="2"/>
      <c r="H448" s="2"/>
    </row>
    <row r="449" spans="1:8" x14ac:dyDescent="0.2">
      <c r="A449" s="2"/>
      <c r="B449" s="2"/>
      <c r="C449" s="2"/>
      <c r="D449" s="2"/>
      <c r="E449" s="2"/>
      <c r="F449" s="2"/>
      <c r="G449" s="2"/>
      <c r="H449" s="2"/>
    </row>
    <row r="450" spans="1:8" x14ac:dyDescent="0.2">
      <c r="A450" s="2"/>
      <c r="B450" s="2"/>
      <c r="C450" s="2"/>
      <c r="D450" s="2"/>
      <c r="E450" s="2"/>
      <c r="F450" s="2"/>
      <c r="G450" s="2"/>
      <c r="H450" s="2"/>
    </row>
    <row r="451" spans="1:8" x14ac:dyDescent="0.2">
      <c r="A451" s="2"/>
      <c r="B451" s="2"/>
      <c r="C451" s="2"/>
      <c r="D451" s="2"/>
      <c r="E451" s="2"/>
      <c r="F451" s="2"/>
      <c r="G451" s="2"/>
      <c r="H451" s="2"/>
    </row>
    <row r="452" spans="1:8" x14ac:dyDescent="0.2">
      <c r="A452" s="2"/>
      <c r="B452" s="2"/>
      <c r="C452" s="2"/>
      <c r="D452" s="2"/>
      <c r="E452" s="2"/>
      <c r="F452" s="2"/>
      <c r="G452" s="2"/>
      <c r="H452" s="2"/>
    </row>
    <row r="453" spans="1:8" x14ac:dyDescent="0.2">
      <c r="A453" s="2"/>
      <c r="B453" s="2"/>
      <c r="C453" s="2"/>
      <c r="D453" s="2"/>
      <c r="E453" s="2"/>
      <c r="F453" s="2"/>
      <c r="G453" s="2"/>
      <c r="H453" s="2"/>
    </row>
    <row r="454" spans="1:8" x14ac:dyDescent="0.2">
      <c r="A454" s="2"/>
      <c r="B454" s="2"/>
      <c r="C454" s="2"/>
      <c r="D454" s="2"/>
      <c r="E454" s="2"/>
      <c r="F454" s="2"/>
      <c r="G454" s="2"/>
      <c r="H454" s="2"/>
    </row>
    <row r="455" spans="1:8" x14ac:dyDescent="0.2">
      <c r="A455" s="2"/>
      <c r="B455" s="2"/>
      <c r="C455" s="2"/>
      <c r="D455" s="2"/>
      <c r="E455" s="2"/>
      <c r="F455" s="2"/>
      <c r="G455" s="2"/>
      <c r="H455" s="2"/>
    </row>
    <row r="456" spans="1:8" x14ac:dyDescent="0.2">
      <c r="A456" s="2"/>
      <c r="B456" s="2"/>
      <c r="C456" s="2"/>
      <c r="D456" s="2"/>
      <c r="E456" s="2"/>
      <c r="F456" s="2"/>
      <c r="G456" s="2"/>
      <c r="H456" s="2"/>
    </row>
    <row r="457" spans="1:8" x14ac:dyDescent="0.2">
      <c r="A457" s="2"/>
      <c r="B457" s="2"/>
      <c r="C457" s="2"/>
      <c r="D457" s="2"/>
      <c r="E457" s="2"/>
      <c r="F457" s="2"/>
      <c r="G457" s="2"/>
      <c r="H457" s="2"/>
    </row>
    <row r="458" spans="1:8" x14ac:dyDescent="0.2">
      <c r="A458" s="2"/>
      <c r="B458" s="2"/>
      <c r="C458" s="2"/>
      <c r="D458" s="2"/>
      <c r="E458" s="2"/>
      <c r="F458" s="2"/>
      <c r="G458" s="2"/>
      <c r="H458" s="2"/>
    </row>
    <row r="459" spans="1:8" x14ac:dyDescent="0.2">
      <c r="A459" s="2"/>
      <c r="B459" s="2"/>
      <c r="C459" s="2"/>
      <c r="D459" s="2"/>
      <c r="E459" s="2"/>
      <c r="F459" s="2"/>
      <c r="G459" s="2"/>
      <c r="H459" s="2"/>
    </row>
    <row r="460" spans="1:8" x14ac:dyDescent="0.2">
      <c r="A460" s="2"/>
      <c r="B460" s="2"/>
      <c r="C460" s="2"/>
      <c r="D460" s="2"/>
      <c r="E460" s="2"/>
      <c r="F460" s="2"/>
      <c r="G460" s="2"/>
      <c r="H460" s="2"/>
    </row>
    <row r="461" spans="1:8" x14ac:dyDescent="0.2">
      <c r="A461" s="2"/>
      <c r="B461" s="2"/>
      <c r="C461" s="2"/>
      <c r="D461" s="2"/>
      <c r="E461" s="2"/>
      <c r="F461" s="2"/>
      <c r="G461" s="2"/>
      <c r="H461" s="2"/>
    </row>
    <row r="462" spans="1:8" x14ac:dyDescent="0.2">
      <c r="A462" s="2"/>
      <c r="B462" s="2"/>
      <c r="C462" s="2"/>
      <c r="D462" s="2"/>
      <c r="E462" s="2"/>
      <c r="F462" s="2"/>
      <c r="G462" s="2"/>
      <c r="H462" s="2"/>
    </row>
    <row r="463" spans="1:8" x14ac:dyDescent="0.2">
      <c r="A463" s="2"/>
      <c r="B463" s="2"/>
      <c r="C463" s="2"/>
      <c r="D463" s="2"/>
      <c r="E463" s="2"/>
      <c r="F463" s="2"/>
      <c r="G463" s="2"/>
      <c r="H463" s="2"/>
    </row>
    <row r="464" spans="1:8" x14ac:dyDescent="0.2">
      <c r="A464" s="2"/>
      <c r="B464" s="2"/>
      <c r="C464" s="2"/>
      <c r="D464" s="2"/>
      <c r="E464" s="2"/>
      <c r="F464" s="2"/>
      <c r="G464" s="2"/>
      <c r="H464" s="2"/>
    </row>
    <row r="465" spans="1:8" x14ac:dyDescent="0.2">
      <c r="A465" s="2"/>
      <c r="B465" s="2"/>
      <c r="C465" s="2"/>
      <c r="D465" s="2"/>
      <c r="E465" s="2"/>
      <c r="F465" s="2"/>
      <c r="G465" s="2"/>
      <c r="H465" s="2"/>
    </row>
    <row r="466" spans="1:8" x14ac:dyDescent="0.2">
      <c r="A466" s="2"/>
      <c r="B466" s="2"/>
      <c r="C466" s="2"/>
      <c r="D466" s="2"/>
      <c r="E466" s="2"/>
      <c r="F466" s="2"/>
      <c r="G466" s="2"/>
      <c r="H466" s="2"/>
    </row>
    <row r="467" spans="1:8" x14ac:dyDescent="0.2">
      <c r="A467" s="2"/>
      <c r="B467" s="2"/>
      <c r="C467" s="2"/>
      <c r="D467" s="2"/>
      <c r="E467" s="2"/>
      <c r="F467" s="2"/>
      <c r="G467" s="2"/>
      <c r="H467" s="2"/>
    </row>
    <row r="468" spans="1:8" x14ac:dyDescent="0.2">
      <c r="A468" s="2"/>
      <c r="B468" s="2"/>
      <c r="C468" s="2"/>
      <c r="D468" s="2"/>
      <c r="E468" s="2"/>
      <c r="F468" s="2"/>
      <c r="G468" s="2"/>
      <c r="H468" s="2"/>
    </row>
    <row r="469" spans="1:8" x14ac:dyDescent="0.2">
      <c r="A469" s="2"/>
      <c r="B469" s="2"/>
      <c r="C469" s="2"/>
      <c r="D469" s="2"/>
      <c r="E469" s="2"/>
      <c r="F469" s="2"/>
      <c r="G469" s="2"/>
      <c r="H469" s="2"/>
    </row>
    <row r="470" spans="1:8" x14ac:dyDescent="0.2">
      <c r="A470" s="2"/>
      <c r="B470" s="2"/>
      <c r="C470" s="2"/>
      <c r="D470" s="2"/>
      <c r="E470" s="2"/>
      <c r="F470" s="2"/>
      <c r="G470" s="2"/>
      <c r="H470" s="2"/>
    </row>
    <row r="471" spans="1:8" x14ac:dyDescent="0.2">
      <c r="A471" s="2"/>
      <c r="B471" s="2"/>
      <c r="C471" s="2"/>
      <c r="D471" s="2"/>
      <c r="E471" s="2"/>
      <c r="F471" s="2"/>
      <c r="G471" s="2"/>
      <c r="H471" s="2"/>
    </row>
    <row r="472" spans="1:8" x14ac:dyDescent="0.2">
      <c r="A472" s="2"/>
      <c r="B472" s="2"/>
      <c r="C472" s="2"/>
      <c r="D472" s="2"/>
      <c r="E472" s="2"/>
      <c r="F472" s="2"/>
      <c r="G472" s="2"/>
      <c r="H472" s="2"/>
    </row>
    <row r="473" spans="1:8" x14ac:dyDescent="0.2">
      <c r="A473" s="2"/>
      <c r="B473" s="2"/>
      <c r="C473" s="2"/>
      <c r="D473" s="2"/>
      <c r="E473" s="2"/>
      <c r="F473" s="2"/>
      <c r="G473" s="2"/>
      <c r="H473" s="2"/>
    </row>
    <row r="474" spans="1:8" x14ac:dyDescent="0.2">
      <c r="A474" s="2"/>
      <c r="B474" s="2"/>
      <c r="C474" s="2"/>
      <c r="D474" s="2"/>
      <c r="E474" s="2"/>
      <c r="F474" s="2"/>
      <c r="G474" s="2"/>
      <c r="H474" s="2"/>
    </row>
    <row r="475" spans="1:8" x14ac:dyDescent="0.2">
      <c r="A475" s="2"/>
      <c r="B475" s="2"/>
      <c r="C475" s="2"/>
      <c r="D475" s="2"/>
      <c r="E475" s="2"/>
      <c r="F475" s="2"/>
      <c r="G475" s="2"/>
      <c r="H475" s="2"/>
    </row>
    <row r="476" spans="1:8" x14ac:dyDescent="0.2">
      <c r="A476" s="2"/>
      <c r="B476" s="2"/>
      <c r="C476" s="2"/>
      <c r="D476" s="2"/>
      <c r="E476" s="2"/>
      <c r="F476" s="2"/>
      <c r="G476" s="2"/>
      <c r="H476" s="2"/>
    </row>
    <row r="477" spans="1:8" x14ac:dyDescent="0.2">
      <c r="A477" s="2"/>
      <c r="B477" s="2"/>
      <c r="C477" s="2"/>
      <c r="D477" s="2"/>
      <c r="E477" s="2"/>
      <c r="F477" s="2"/>
      <c r="G477" s="2"/>
      <c r="H477" s="2"/>
    </row>
    <row r="478" spans="1:8" x14ac:dyDescent="0.2">
      <c r="A478" s="2"/>
      <c r="B478" s="2"/>
      <c r="C478" s="2"/>
      <c r="D478" s="2"/>
      <c r="E478" s="2"/>
      <c r="F478" s="2"/>
      <c r="G478" s="2"/>
      <c r="H478" s="2"/>
    </row>
    <row r="479" spans="1:8" x14ac:dyDescent="0.2">
      <c r="A479" s="2"/>
      <c r="B479" s="2"/>
      <c r="C479" s="2"/>
      <c r="D479" s="2"/>
      <c r="E479" s="2"/>
      <c r="F479" s="2"/>
      <c r="G479" s="2"/>
      <c r="H479" s="2"/>
    </row>
    <row r="480" spans="1:8" x14ac:dyDescent="0.2">
      <c r="A480" s="2"/>
      <c r="B480" s="2"/>
      <c r="C480" s="2"/>
      <c r="D480" s="2"/>
      <c r="E480" s="2"/>
      <c r="F480" s="2"/>
      <c r="G480" s="2"/>
      <c r="H480" s="2"/>
    </row>
    <row r="481" spans="1:8" x14ac:dyDescent="0.2">
      <c r="A481" s="2"/>
      <c r="B481" s="2"/>
      <c r="C481" s="2"/>
      <c r="D481" s="2"/>
      <c r="E481" s="2"/>
      <c r="F481" s="2"/>
      <c r="G481" s="2"/>
      <c r="H481" s="2"/>
    </row>
    <row r="482" spans="1:8" x14ac:dyDescent="0.2">
      <c r="A482" s="2"/>
      <c r="B482" s="2"/>
      <c r="C482" s="2"/>
      <c r="D482" s="2"/>
      <c r="E482" s="2"/>
      <c r="F482" s="2"/>
      <c r="G482" s="2"/>
      <c r="H482" s="2"/>
    </row>
    <row r="483" spans="1:8" x14ac:dyDescent="0.2">
      <c r="A483" s="2"/>
      <c r="B483" s="2"/>
      <c r="C483" s="2"/>
      <c r="D483" s="2"/>
      <c r="E483" s="2"/>
      <c r="F483" s="2"/>
      <c r="G483" s="2"/>
      <c r="H483" s="2"/>
    </row>
    <row r="484" spans="1:8" x14ac:dyDescent="0.2">
      <c r="A484" s="2"/>
      <c r="B484" s="2"/>
      <c r="C484" s="2"/>
      <c r="D484" s="2"/>
      <c r="E484" s="2"/>
      <c r="F484" s="2"/>
      <c r="G484" s="2"/>
      <c r="H484" s="2"/>
    </row>
    <row r="485" spans="1:8" x14ac:dyDescent="0.2">
      <c r="A485" s="2"/>
      <c r="B485" s="2"/>
      <c r="C485" s="2"/>
      <c r="D485" s="2"/>
      <c r="E485" s="2"/>
      <c r="F485" s="2"/>
      <c r="G485" s="2"/>
      <c r="H485" s="2"/>
    </row>
    <row r="486" spans="1:8" x14ac:dyDescent="0.2">
      <c r="A486" s="2"/>
      <c r="B486" s="2"/>
      <c r="C486" s="2"/>
      <c r="D486" s="2"/>
      <c r="E486" s="2"/>
      <c r="F486" s="2"/>
      <c r="G486" s="2"/>
      <c r="H486" s="2"/>
    </row>
    <row r="487" spans="1:8" x14ac:dyDescent="0.2">
      <c r="A487" s="2"/>
      <c r="B487" s="2"/>
      <c r="C487" s="2"/>
      <c r="D487" s="2"/>
      <c r="E487" s="2"/>
      <c r="F487" s="2"/>
      <c r="G487" s="2"/>
      <c r="H487" s="2"/>
    </row>
    <row r="488" spans="1:8" x14ac:dyDescent="0.2">
      <c r="A488" s="2"/>
      <c r="B488" s="2"/>
      <c r="C488" s="2"/>
      <c r="D488" s="2"/>
      <c r="E488" s="2"/>
      <c r="F488" s="2"/>
      <c r="G488" s="2"/>
      <c r="H488" s="2"/>
    </row>
    <row r="489" spans="1:8" x14ac:dyDescent="0.2">
      <c r="A489" s="2"/>
      <c r="B489" s="2"/>
      <c r="C489" s="2"/>
      <c r="D489" s="2"/>
      <c r="E489" s="2"/>
      <c r="F489" s="2"/>
      <c r="G489" s="2"/>
      <c r="H489" s="2"/>
    </row>
    <row r="490" spans="1:8" x14ac:dyDescent="0.2">
      <c r="A490" s="2"/>
      <c r="B490" s="2"/>
      <c r="C490" s="2"/>
      <c r="D490" s="2"/>
      <c r="E490" s="2"/>
      <c r="F490" s="2"/>
      <c r="G490" s="2"/>
      <c r="H490" s="2"/>
    </row>
    <row r="491" spans="1:8" x14ac:dyDescent="0.2">
      <c r="A491" s="2"/>
      <c r="B491" s="2"/>
      <c r="C491" s="2"/>
      <c r="D491" s="2"/>
      <c r="E491" s="2"/>
      <c r="F491" s="2"/>
      <c r="G491" s="2"/>
      <c r="H491" s="2"/>
    </row>
    <row r="492" spans="1:8" x14ac:dyDescent="0.2">
      <c r="A492" s="2"/>
      <c r="B492" s="2"/>
      <c r="C492" s="2"/>
      <c r="D492" s="2"/>
      <c r="E492" s="2"/>
      <c r="F492" s="2"/>
      <c r="G492" s="2"/>
      <c r="H492" s="2"/>
    </row>
    <row r="493" spans="1:8" x14ac:dyDescent="0.2">
      <c r="A493" s="2"/>
      <c r="B493" s="2"/>
      <c r="C493" s="2"/>
      <c r="D493" s="2"/>
      <c r="E493" s="2"/>
      <c r="F493" s="2"/>
      <c r="G493" s="2"/>
      <c r="H493" s="2"/>
    </row>
    <row r="494" spans="1:8" x14ac:dyDescent="0.2">
      <c r="A494" s="2"/>
      <c r="B494" s="2"/>
      <c r="C494" s="2"/>
      <c r="D494" s="2"/>
      <c r="E494" s="2"/>
      <c r="F494" s="2"/>
      <c r="G494" s="2"/>
      <c r="H494" s="2"/>
    </row>
    <row r="495" spans="1:8" x14ac:dyDescent="0.2">
      <c r="A495" s="2"/>
      <c r="B495" s="2"/>
      <c r="C495" s="2"/>
      <c r="D495" s="2"/>
      <c r="E495" s="2"/>
      <c r="F495" s="2"/>
      <c r="G495" s="2"/>
      <c r="H495" s="2"/>
    </row>
    <row r="496" spans="1:8" x14ac:dyDescent="0.2">
      <c r="A496" s="2"/>
      <c r="B496" s="2"/>
      <c r="C496" s="2"/>
      <c r="D496" s="2"/>
      <c r="E496" s="2"/>
      <c r="F496" s="2"/>
      <c r="G496" s="2"/>
      <c r="H496" s="2"/>
    </row>
    <row r="497" spans="1:8" x14ac:dyDescent="0.2">
      <c r="A497" s="2"/>
      <c r="B497" s="2"/>
      <c r="C497" s="2"/>
      <c r="D497" s="2"/>
      <c r="E497" s="2"/>
      <c r="F497" s="2"/>
      <c r="G497" s="2"/>
      <c r="H497" s="2"/>
    </row>
    <row r="498" spans="1:8" x14ac:dyDescent="0.2">
      <c r="A498" s="2"/>
      <c r="B498" s="2"/>
      <c r="C498" s="2"/>
      <c r="D498" s="2"/>
      <c r="E498" s="2"/>
      <c r="F498" s="2"/>
      <c r="G498" s="2"/>
      <c r="H498" s="2"/>
    </row>
    <row r="499" spans="1:8" x14ac:dyDescent="0.2">
      <c r="A499" s="2"/>
      <c r="B499" s="2"/>
      <c r="C499" s="2"/>
      <c r="D499" s="2"/>
      <c r="E499" s="2"/>
      <c r="F499" s="2"/>
      <c r="G499" s="2"/>
      <c r="H499" s="2"/>
    </row>
    <row r="500" spans="1:8" x14ac:dyDescent="0.2">
      <c r="A500" s="2"/>
      <c r="B500" s="2"/>
      <c r="C500" s="2"/>
      <c r="D500" s="2"/>
      <c r="E500" s="2"/>
      <c r="F500" s="2"/>
      <c r="G500" s="2"/>
      <c r="H500" s="2"/>
    </row>
    <row r="501" spans="1:8" x14ac:dyDescent="0.2">
      <c r="A501" s="2"/>
      <c r="B501" s="2"/>
      <c r="C501" s="2"/>
      <c r="D501" s="2"/>
      <c r="E501" s="2"/>
      <c r="F501" s="2"/>
      <c r="G501" s="2"/>
      <c r="H501" s="2"/>
    </row>
    <row r="502" spans="1:8" x14ac:dyDescent="0.2">
      <c r="A502" s="2"/>
      <c r="B502" s="2"/>
      <c r="C502" s="2"/>
      <c r="D502" s="2"/>
      <c r="E502" s="2"/>
      <c r="F502" s="2"/>
      <c r="G502" s="2"/>
      <c r="H502" s="2"/>
    </row>
    <row r="503" spans="1:8" x14ac:dyDescent="0.2">
      <c r="A503" s="2"/>
      <c r="B503" s="2"/>
      <c r="C503" s="2"/>
      <c r="D503" s="2"/>
      <c r="E503" s="2"/>
      <c r="F503" s="2"/>
      <c r="G503" s="2"/>
      <c r="H503" s="2"/>
    </row>
    <row r="504" spans="1:8" x14ac:dyDescent="0.2">
      <c r="A504" s="2"/>
      <c r="B504" s="2"/>
      <c r="C504" s="2"/>
      <c r="D504" s="2"/>
      <c r="E504" s="2"/>
      <c r="F504" s="2"/>
      <c r="G504" s="2"/>
      <c r="H504" s="2"/>
    </row>
    <row r="505" spans="1:8" x14ac:dyDescent="0.2">
      <c r="A505" s="2"/>
      <c r="B505" s="2"/>
      <c r="C505" s="2"/>
      <c r="D505" s="2"/>
      <c r="E505" s="2"/>
      <c r="F505" s="2"/>
      <c r="G505" s="2"/>
      <c r="H505" s="2"/>
    </row>
    <row r="506" spans="1:8" x14ac:dyDescent="0.2">
      <c r="A506" s="2"/>
      <c r="B506" s="2"/>
      <c r="C506" s="2"/>
      <c r="D506" s="2"/>
      <c r="E506" s="2"/>
      <c r="F506" s="2"/>
      <c r="G506" s="2"/>
      <c r="H506" s="2"/>
    </row>
    <row r="507" spans="1:8" x14ac:dyDescent="0.2">
      <c r="A507" s="2"/>
      <c r="B507" s="2"/>
      <c r="C507" s="2"/>
      <c r="D507" s="2"/>
      <c r="E507" s="2"/>
      <c r="F507" s="2"/>
      <c r="G507" s="2"/>
      <c r="H507" s="2"/>
    </row>
    <row r="508" spans="1:8" x14ac:dyDescent="0.2">
      <c r="A508" s="2"/>
      <c r="B508" s="2"/>
      <c r="C508" s="2"/>
      <c r="D508" s="2"/>
      <c r="E508" s="2"/>
      <c r="F508" s="2"/>
      <c r="G508" s="2"/>
      <c r="H508" s="2"/>
    </row>
    <row r="509" spans="1:8" x14ac:dyDescent="0.2">
      <c r="A509" s="2"/>
      <c r="B509" s="2"/>
      <c r="C509" s="2"/>
      <c r="D509" s="2"/>
      <c r="E509" s="2"/>
      <c r="F509" s="2"/>
      <c r="G509" s="2"/>
      <c r="H509" s="2"/>
    </row>
    <row r="510" spans="1:8" x14ac:dyDescent="0.2">
      <c r="A510" s="2"/>
      <c r="B510" s="2"/>
      <c r="C510" s="2"/>
      <c r="D510" s="2"/>
      <c r="E510" s="2"/>
      <c r="F510" s="2"/>
      <c r="G510" s="2"/>
      <c r="H510" s="2"/>
    </row>
    <row r="511" spans="1:8" x14ac:dyDescent="0.2">
      <c r="A511" s="2"/>
      <c r="B511" s="2"/>
      <c r="C511" s="2"/>
      <c r="D511" s="2"/>
      <c r="E511" s="2"/>
      <c r="F511" s="2"/>
      <c r="G511" s="2"/>
      <c r="H511" s="2"/>
    </row>
    <row r="512" spans="1:8" x14ac:dyDescent="0.2">
      <c r="A512" s="2"/>
      <c r="B512" s="2"/>
      <c r="C512" s="2"/>
      <c r="D512" s="2"/>
      <c r="E512" s="2"/>
      <c r="F512" s="2"/>
      <c r="G512" s="2"/>
      <c r="H512" s="2"/>
    </row>
    <row r="513" spans="1:8" x14ac:dyDescent="0.2">
      <c r="A513" s="2"/>
      <c r="B513" s="2"/>
      <c r="C513" s="2"/>
      <c r="D513" s="2"/>
      <c r="E513" s="2"/>
      <c r="F513" s="2"/>
      <c r="G513" s="2"/>
      <c r="H513" s="2"/>
    </row>
    <row r="514" spans="1:8" x14ac:dyDescent="0.2">
      <c r="A514" s="2"/>
      <c r="B514" s="2"/>
      <c r="C514" s="2"/>
      <c r="D514" s="2"/>
      <c r="E514" s="2"/>
      <c r="F514" s="2"/>
      <c r="G514" s="2"/>
      <c r="H514" s="2"/>
    </row>
    <row r="515" spans="1:8" x14ac:dyDescent="0.2">
      <c r="A515" s="2"/>
      <c r="B515" s="2"/>
      <c r="C515" s="2"/>
      <c r="D515" s="2"/>
      <c r="E515" s="2"/>
      <c r="F515" s="2"/>
      <c r="G515" s="2"/>
      <c r="H515" s="2"/>
    </row>
    <row r="516" spans="1:8" x14ac:dyDescent="0.2">
      <c r="A516" s="2"/>
      <c r="B516" s="2"/>
      <c r="C516" s="2"/>
      <c r="D516" s="2"/>
      <c r="E516" s="2"/>
      <c r="F516" s="2"/>
      <c r="G516" s="2"/>
      <c r="H516" s="2"/>
    </row>
    <row r="517" spans="1:8" x14ac:dyDescent="0.2">
      <c r="A517" s="2"/>
      <c r="B517" s="2"/>
      <c r="C517" s="2"/>
      <c r="D517" s="2"/>
      <c r="E517" s="2"/>
      <c r="F517" s="2"/>
      <c r="G517" s="2"/>
      <c r="H517" s="2"/>
    </row>
    <row r="518" spans="1:8" x14ac:dyDescent="0.2">
      <c r="A518" s="2"/>
      <c r="B518" s="2"/>
      <c r="C518" s="2"/>
      <c r="D518" s="2"/>
      <c r="E518" s="2"/>
      <c r="F518" s="2"/>
      <c r="G518" s="2"/>
      <c r="H518" s="2"/>
    </row>
    <row r="519" spans="1:8" x14ac:dyDescent="0.2">
      <c r="A519" s="2"/>
      <c r="B519" s="2"/>
      <c r="C519" s="2"/>
      <c r="D519" s="2"/>
      <c r="E519" s="2"/>
      <c r="F519" s="2"/>
      <c r="G519" s="2"/>
      <c r="H519" s="2"/>
    </row>
    <row r="520" spans="1:8" x14ac:dyDescent="0.2">
      <c r="A520" s="2"/>
      <c r="B520" s="2"/>
      <c r="C520" s="2"/>
      <c r="D520" s="2"/>
      <c r="E520" s="2"/>
      <c r="F520" s="2"/>
      <c r="G520" s="2"/>
      <c r="H520" s="2"/>
    </row>
    <row r="521" spans="1:8" x14ac:dyDescent="0.2">
      <c r="A521" s="2"/>
      <c r="B521" s="2"/>
      <c r="C521" s="2"/>
      <c r="D521" s="2"/>
      <c r="E521" s="2"/>
      <c r="F521" s="2"/>
      <c r="G521" s="2"/>
      <c r="H521" s="2"/>
    </row>
    <row r="522" spans="1:8" x14ac:dyDescent="0.2">
      <c r="A522" s="2"/>
      <c r="B522" s="2"/>
      <c r="C522" s="2"/>
      <c r="D522" s="2"/>
      <c r="E522" s="2"/>
      <c r="F522" s="2"/>
      <c r="G522" s="2"/>
      <c r="H522" s="2"/>
    </row>
    <row r="523" spans="1:8" x14ac:dyDescent="0.2">
      <c r="A523" s="2"/>
      <c r="B523" s="2"/>
      <c r="C523" s="2"/>
      <c r="D523" s="2"/>
      <c r="E523" s="2"/>
      <c r="F523" s="2"/>
      <c r="G523" s="2"/>
      <c r="H523" s="2"/>
    </row>
    <row r="524" spans="1:8" x14ac:dyDescent="0.2">
      <c r="A524" s="2"/>
      <c r="B524" s="2"/>
      <c r="C524" s="2"/>
      <c r="D524" s="2"/>
      <c r="E524" s="2"/>
      <c r="F524" s="2"/>
      <c r="G524" s="2"/>
      <c r="H524" s="2"/>
    </row>
    <row r="525" spans="1:8" x14ac:dyDescent="0.2">
      <c r="A525" s="2"/>
      <c r="B525" s="2"/>
      <c r="C525" s="2"/>
      <c r="D525" s="2"/>
      <c r="E525" s="2"/>
      <c r="F525" s="2"/>
      <c r="G525" s="2"/>
      <c r="H525" s="2"/>
    </row>
    <row r="526" spans="1:8" x14ac:dyDescent="0.2">
      <c r="A526" s="2"/>
      <c r="B526" s="2"/>
      <c r="C526" s="2"/>
      <c r="D526" s="2"/>
      <c r="E526" s="2"/>
      <c r="F526" s="2"/>
      <c r="G526" s="2"/>
      <c r="H526" s="2"/>
    </row>
    <row r="527" spans="1:8" x14ac:dyDescent="0.2">
      <c r="A527" s="2"/>
      <c r="B527" s="2"/>
      <c r="C527" s="2"/>
      <c r="D527" s="2"/>
      <c r="E527" s="2"/>
      <c r="F527" s="2"/>
      <c r="G527" s="2"/>
      <c r="H527" s="2"/>
    </row>
    <row r="528" spans="1:8" x14ac:dyDescent="0.2">
      <c r="A528" s="2"/>
      <c r="B528" s="2"/>
      <c r="C528" s="2"/>
      <c r="D528" s="2"/>
      <c r="E528" s="2"/>
      <c r="F528" s="2"/>
      <c r="G528" s="2"/>
      <c r="H528" s="2"/>
    </row>
    <row r="529" spans="1:8" x14ac:dyDescent="0.2">
      <c r="A529" s="2"/>
      <c r="B529" s="2"/>
      <c r="C529" s="2"/>
      <c r="D529" s="2"/>
      <c r="E529" s="2"/>
      <c r="F529" s="2"/>
      <c r="G529" s="2"/>
      <c r="H529" s="2"/>
    </row>
    <row r="530" spans="1:8" x14ac:dyDescent="0.2">
      <c r="A530" s="2"/>
      <c r="B530" s="2"/>
      <c r="C530" s="2"/>
      <c r="D530" s="2"/>
      <c r="E530" s="2"/>
      <c r="F530" s="2"/>
      <c r="G530" s="2"/>
      <c r="H530" s="2"/>
    </row>
    <row r="531" spans="1:8" x14ac:dyDescent="0.2">
      <c r="A531" s="2"/>
      <c r="B531" s="2"/>
      <c r="C531" s="2"/>
      <c r="D531" s="2"/>
      <c r="E531" s="2"/>
      <c r="F531" s="2"/>
      <c r="G531" s="2"/>
      <c r="H531" s="2"/>
    </row>
    <row r="532" spans="1:8" x14ac:dyDescent="0.2">
      <c r="A532" s="2"/>
      <c r="B532" s="2"/>
      <c r="C532" s="2"/>
      <c r="D532" s="2"/>
      <c r="E532" s="2"/>
      <c r="F532" s="2"/>
      <c r="G532" s="2"/>
      <c r="H532" s="2"/>
    </row>
    <row r="533" spans="1:8" x14ac:dyDescent="0.2">
      <c r="A533" s="2"/>
      <c r="B533" s="2"/>
      <c r="C533" s="2"/>
      <c r="D533" s="2"/>
      <c r="E533" s="2"/>
      <c r="F533" s="2"/>
      <c r="G533" s="2"/>
      <c r="H533" s="2"/>
    </row>
    <row r="534" spans="1:8" x14ac:dyDescent="0.2">
      <c r="A534" s="2"/>
      <c r="B534" s="2"/>
      <c r="C534" s="2"/>
      <c r="D534" s="2"/>
      <c r="E534" s="2"/>
      <c r="F534" s="2"/>
      <c r="G534" s="2"/>
      <c r="H534" s="2"/>
    </row>
    <row r="535" spans="1:8" x14ac:dyDescent="0.2">
      <c r="A535" s="2"/>
      <c r="B535" s="2"/>
      <c r="C535" s="2"/>
      <c r="D535" s="2"/>
      <c r="E535" s="2"/>
      <c r="F535" s="2"/>
      <c r="G535" s="2"/>
      <c r="H535" s="2"/>
    </row>
    <row r="536" spans="1:8" x14ac:dyDescent="0.2">
      <c r="A536" s="2"/>
      <c r="B536" s="2"/>
      <c r="C536" s="2"/>
      <c r="D536" s="2"/>
      <c r="E536" s="2"/>
      <c r="F536" s="2"/>
      <c r="G536" s="2"/>
      <c r="H536" s="2"/>
    </row>
    <row r="537" spans="1:8" x14ac:dyDescent="0.2">
      <c r="A537" s="2"/>
      <c r="B537" s="2"/>
      <c r="C537" s="2"/>
      <c r="D537" s="2"/>
      <c r="E537" s="2"/>
      <c r="F537" s="2"/>
      <c r="G537" s="2"/>
      <c r="H537" s="2"/>
    </row>
    <row r="538" spans="1:8" x14ac:dyDescent="0.2">
      <c r="A538" s="2"/>
      <c r="B538" s="2"/>
      <c r="C538" s="2"/>
      <c r="D538" s="2"/>
      <c r="E538" s="2"/>
      <c r="F538" s="2"/>
      <c r="G538" s="2"/>
      <c r="H538" s="2"/>
    </row>
    <row r="539" spans="1:8" x14ac:dyDescent="0.2">
      <c r="A539" s="2"/>
      <c r="B539" s="2"/>
      <c r="C539" s="2"/>
      <c r="D539" s="2"/>
      <c r="E539" s="2"/>
      <c r="F539" s="2"/>
      <c r="G539" s="2"/>
      <c r="H539" s="2"/>
    </row>
    <row r="540" spans="1:8" x14ac:dyDescent="0.2">
      <c r="A540" s="2"/>
      <c r="B540" s="2"/>
      <c r="C540" s="2"/>
      <c r="D540" s="2"/>
      <c r="E540" s="2"/>
      <c r="F540" s="2"/>
      <c r="G540" s="2"/>
      <c r="H540" s="2"/>
    </row>
    <row r="541" spans="1:8" x14ac:dyDescent="0.2">
      <c r="A541" s="2"/>
      <c r="B541" s="2"/>
      <c r="C541" s="2"/>
      <c r="D541" s="2"/>
      <c r="E541" s="2"/>
      <c r="F541" s="2"/>
      <c r="G541" s="2"/>
      <c r="H541" s="2"/>
    </row>
    <row r="542" spans="1:8" x14ac:dyDescent="0.2">
      <c r="A542" s="2"/>
      <c r="B542" s="2"/>
      <c r="C542" s="2"/>
      <c r="D542" s="2"/>
      <c r="E542" s="2"/>
      <c r="F542" s="2"/>
      <c r="G542" s="2"/>
      <c r="H542" s="2"/>
    </row>
    <row r="543" spans="1:8" x14ac:dyDescent="0.2">
      <c r="A543" s="2"/>
      <c r="B543" s="2"/>
      <c r="C543" s="2"/>
      <c r="D543" s="2"/>
      <c r="E543" s="2"/>
      <c r="F543" s="2"/>
      <c r="G543" s="2"/>
      <c r="H543" s="2"/>
    </row>
    <row r="544" spans="1:8" x14ac:dyDescent="0.2">
      <c r="A544" s="2"/>
      <c r="B544" s="2"/>
      <c r="C544" s="2"/>
      <c r="D544" s="2"/>
      <c r="E544" s="2"/>
      <c r="F544" s="2"/>
      <c r="G544" s="2"/>
      <c r="H544" s="2"/>
    </row>
    <row r="545" spans="1:8" x14ac:dyDescent="0.2">
      <c r="A545" s="2"/>
      <c r="B545" s="2"/>
      <c r="C545" s="2"/>
      <c r="D545" s="2"/>
      <c r="E545" s="2"/>
      <c r="F545" s="2"/>
      <c r="G545" s="2"/>
      <c r="H545" s="2"/>
    </row>
    <row r="546" spans="1:8" x14ac:dyDescent="0.2">
      <c r="A546" s="2"/>
      <c r="B546" s="2"/>
      <c r="C546" s="2"/>
      <c r="D546" s="2"/>
      <c r="E546" s="2"/>
      <c r="F546" s="2"/>
      <c r="G546" s="2"/>
      <c r="H546" s="2"/>
    </row>
    <row r="547" spans="1:8" x14ac:dyDescent="0.2">
      <c r="A547" s="2"/>
      <c r="B547" s="2"/>
      <c r="C547" s="2"/>
      <c r="D547" s="2"/>
      <c r="E547" s="2"/>
      <c r="F547" s="2"/>
      <c r="G547" s="2"/>
      <c r="H547" s="2"/>
    </row>
    <row r="548" spans="1:8" x14ac:dyDescent="0.2">
      <c r="A548" s="2"/>
      <c r="B548" s="2"/>
      <c r="C548" s="2"/>
      <c r="D548" s="2"/>
      <c r="E548" s="2"/>
      <c r="F548" s="2"/>
      <c r="G548" s="2"/>
      <c r="H548" s="2"/>
    </row>
    <row r="549" spans="1:8" x14ac:dyDescent="0.2">
      <c r="A549" s="2"/>
      <c r="B549" s="2"/>
      <c r="C549" s="2"/>
      <c r="D549" s="2"/>
      <c r="E549" s="2"/>
      <c r="F549" s="2"/>
      <c r="G549" s="2"/>
      <c r="H549" s="2"/>
    </row>
    <row r="550" spans="1:8" x14ac:dyDescent="0.2">
      <c r="A550" s="2"/>
      <c r="B550" s="2"/>
      <c r="C550" s="2"/>
      <c r="D550" s="2"/>
      <c r="E550" s="2"/>
      <c r="F550" s="2"/>
      <c r="G550" s="2"/>
      <c r="H550" s="2"/>
    </row>
    <row r="551" spans="1:8" x14ac:dyDescent="0.2">
      <c r="A551" s="2"/>
      <c r="B551" s="2"/>
      <c r="C551" s="2"/>
      <c r="D551" s="2"/>
      <c r="E551" s="2"/>
      <c r="F551" s="2"/>
      <c r="G551" s="2"/>
      <c r="H551" s="2"/>
    </row>
    <row r="552" spans="1:8" x14ac:dyDescent="0.2">
      <c r="A552" s="2"/>
      <c r="B552" s="2"/>
      <c r="C552" s="2"/>
      <c r="D552" s="2"/>
      <c r="E552" s="2"/>
      <c r="F552" s="2"/>
      <c r="G552" s="2"/>
      <c r="H552" s="2"/>
    </row>
    <row r="553" spans="1:8" x14ac:dyDescent="0.2">
      <c r="A553" s="2"/>
      <c r="B553" s="2"/>
      <c r="C553" s="2"/>
      <c r="D553" s="2"/>
      <c r="E553" s="2"/>
      <c r="F553" s="2"/>
      <c r="G553" s="2"/>
      <c r="H553" s="2"/>
    </row>
    <row r="554" spans="1:8" x14ac:dyDescent="0.2">
      <c r="A554" s="2"/>
      <c r="B554" s="2"/>
      <c r="C554" s="2"/>
      <c r="D554" s="2"/>
      <c r="E554" s="2"/>
      <c r="F554" s="2"/>
      <c r="G554" s="2"/>
      <c r="H554" s="2"/>
    </row>
    <row r="555" spans="1:8" x14ac:dyDescent="0.2">
      <c r="A555" s="2"/>
      <c r="B555" s="2"/>
      <c r="C555" s="2"/>
      <c r="D555" s="2"/>
      <c r="E555" s="2"/>
      <c r="F555" s="2"/>
      <c r="G555" s="2"/>
      <c r="H555" s="2"/>
    </row>
    <row r="556" spans="1:8" x14ac:dyDescent="0.2">
      <c r="A556" s="2"/>
      <c r="B556" s="2"/>
      <c r="C556" s="2"/>
      <c r="D556" s="2"/>
      <c r="E556" s="2"/>
      <c r="F556" s="2"/>
      <c r="G556" s="2"/>
      <c r="H556" s="2"/>
    </row>
    <row r="557" spans="1:8" x14ac:dyDescent="0.2">
      <c r="A557" s="2"/>
      <c r="B557" s="2"/>
      <c r="C557" s="2"/>
      <c r="D557" s="2"/>
      <c r="E557" s="2"/>
      <c r="F557" s="2"/>
      <c r="G557" s="2"/>
      <c r="H557" s="2"/>
    </row>
    <row r="558" spans="1:8" x14ac:dyDescent="0.2">
      <c r="A558" s="2"/>
      <c r="B558" s="2"/>
      <c r="C558" s="2"/>
      <c r="D558" s="2"/>
      <c r="E558" s="2"/>
      <c r="F558" s="2"/>
      <c r="G558" s="2"/>
      <c r="H558" s="2"/>
    </row>
    <row r="559" spans="1:8" x14ac:dyDescent="0.2">
      <c r="A559" s="2"/>
      <c r="B559" s="2"/>
      <c r="C559" s="2"/>
      <c r="D559" s="2"/>
      <c r="E559" s="2"/>
      <c r="F559" s="2"/>
      <c r="G559" s="2"/>
      <c r="H559" s="2"/>
    </row>
    <row r="560" spans="1:8" x14ac:dyDescent="0.2">
      <c r="A560" s="2"/>
      <c r="B560" s="2"/>
      <c r="C560" s="2"/>
      <c r="D560" s="2"/>
      <c r="E560" s="2"/>
      <c r="F560" s="2"/>
      <c r="G560" s="2"/>
      <c r="H560" s="2"/>
    </row>
    <row r="561" spans="1:8" x14ac:dyDescent="0.2">
      <c r="A561" s="2"/>
      <c r="B561" s="2"/>
      <c r="C561" s="2"/>
      <c r="D561" s="2"/>
      <c r="E561" s="2"/>
      <c r="F561" s="2"/>
      <c r="G561" s="2"/>
      <c r="H561" s="2"/>
    </row>
    <row r="562" spans="1:8" x14ac:dyDescent="0.2">
      <c r="A562" s="2"/>
      <c r="B562" s="2"/>
      <c r="C562" s="2"/>
      <c r="D562" s="2"/>
      <c r="E562" s="2"/>
      <c r="F562" s="2"/>
      <c r="G562" s="2"/>
      <c r="H562" s="2"/>
    </row>
    <row r="563" spans="1:8" x14ac:dyDescent="0.2">
      <c r="A563" s="2"/>
      <c r="B563" s="2"/>
      <c r="C563" s="2"/>
      <c r="D563" s="2"/>
      <c r="E563" s="2"/>
      <c r="F563" s="2"/>
      <c r="G563" s="2"/>
      <c r="H563" s="2"/>
    </row>
    <row r="564" spans="1:8" x14ac:dyDescent="0.2">
      <c r="A564" s="2"/>
      <c r="B564" s="2"/>
      <c r="C564" s="2"/>
      <c r="D564" s="2"/>
      <c r="E564" s="2"/>
      <c r="F564" s="2"/>
      <c r="G564" s="2"/>
      <c r="H564" s="2"/>
    </row>
    <row r="565" spans="1:8" x14ac:dyDescent="0.2">
      <c r="A565" s="2"/>
      <c r="B565" s="2"/>
      <c r="C565" s="2"/>
      <c r="D565" s="2"/>
      <c r="E565" s="2"/>
      <c r="F565" s="2"/>
      <c r="G565" s="2"/>
      <c r="H565" s="2"/>
    </row>
    <row r="566" spans="1:8" x14ac:dyDescent="0.2">
      <c r="A566" s="2"/>
      <c r="B566" s="2"/>
      <c r="C566" s="2"/>
      <c r="D566" s="2"/>
      <c r="E566" s="2"/>
      <c r="F566" s="2"/>
      <c r="G566" s="2"/>
      <c r="H566" s="2"/>
    </row>
    <row r="567" spans="1:8" x14ac:dyDescent="0.2">
      <c r="A567" s="2"/>
      <c r="B567" s="2"/>
      <c r="C567" s="2"/>
      <c r="D567" s="2"/>
      <c r="E567" s="2"/>
      <c r="F567" s="2"/>
      <c r="G567" s="2"/>
      <c r="H567" s="2"/>
    </row>
    <row r="568" spans="1:8" x14ac:dyDescent="0.2">
      <c r="A568" s="2"/>
      <c r="B568" s="2"/>
      <c r="C568" s="2"/>
      <c r="D568" s="2"/>
      <c r="E568" s="2"/>
      <c r="F568" s="2"/>
      <c r="G568" s="2"/>
      <c r="H568" s="2"/>
    </row>
    <row r="569" spans="1:8" x14ac:dyDescent="0.2">
      <c r="A569" s="2"/>
      <c r="B569" s="2"/>
      <c r="C569" s="2"/>
      <c r="D569" s="2"/>
      <c r="E569" s="2"/>
      <c r="F569" s="2"/>
      <c r="G569" s="2"/>
      <c r="H569" s="2"/>
    </row>
    <row r="570" spans="1:8" x14ac:dyDescent="0.2">
      <c r="A570" s="2"/>
      <c r="B570" s="2"/>
      <c r="C570" s="2"/>
      <c r="D570" s="2"/>
      <c r="E570" s="2"/>
      <c r="F570" s="2"/>
      <c r="G570" s="2"/>
      <c r="H570" s="2"/>
    </row>
    <row r="571" spans="1:8" x14ac:dyDescent="0.2">
      <c r="A571" s="2"/>
      <c r="B571" s="2"/>
      <c r="C571" s="2"/>
      <c r="D571" s="2"/>
      <c r="E571" s="2"/>
      <c r="F571" s="2"/>
      <c r="G571" s="2"/>
      <c r="H571" s="2"/>
    </row>
    <row r="572" spans="1:8" x14ac:dyDescent="0.2">
      <c r="A572" s="2"/>
      <c r="B572" s="2"/>
      <c r="C572" s="2"/>
      <c r="D572" s="2"/>
      <c r="E572" s="2"/>
      <c r="F572" s="2"/>
      <c r="G572" s="2"/>
      <c r="H572" s="2"/>
    </row>
    <row r="573" spans="1:8" x14ac:dyDescent="0.2">
      <c r="A573" s="2"/>
      <c r="B573" s="2"/>
      <c r="C573" s="2"/>
      <c r="D573" s="2"/>
      <c r="E573" s="2"/>
      <c r="F573" s="2"/>
      <c r="G573" s="2"/>
      <c r="H573" s="2"/>
    </row>
    <row r="574" spans="1:8" x14ac:dyDescent="0.2">
      <c r="A574" s="2"/>
      <c r="B574" s="2"/>
      <c r="C574" s="2"/>
      <c r="D574" s="2"/>
      <c r="E574" s="2"/>
      <c r="F574" s="2"/>
      <c r="G574" s="2"/>
      <c r="H574" s="2"/>
    </row>
    <row r="575" spans="1:8" x14ac:dyDescent="0.2">
      <c r="A575" s="2"/>
      <c r="B575" s="2"/>
      <c r="C575" s="2"/>
      <c r="D575" s="2"/>
      <c r="E575" s="2"/>
      <c r="F575" s="2"/>
      <c r="G575" s="2"/>
      <c r="H575" s="2"/>
    </row>
    <row r="576" spans="1:8" x14ac:dyDescent="0.2">
      <c r="A576" s="2"/>
      <c r="B576" s="2"/>
      <c r="C576" s="2"/>
      <c r="D576" s="2"/>
      <c r="E576" s="2"/>
      <c r="F576" s="2"/>
      <c r="G576" s="2"/>
      <c r="H576" s="2"/>
    </row>
    <row r="577" spans="1:8" x14ac:dyDescent="0.2">
      <c r="A577" s="2"/>
      <c r="B577" s="2"/>
      <c r="C577" s="2"/>
      <c r="D577" s="2"/>
      <c r="E577" s="2"/>
      <c r="F577" s="2"/>
      <c r="G577" s="2"/>
      <c r="H577" s="2"/>
    </row>
    <row r="578" spans="1:8" x14ac:dyDescent="0.2">
      <c r="A578" s="2"/>
      <c r="B578" s="2"/>
      <c r="C578" s="2"/>
      <c r="D578" s="2"/>
      <c r="E578" s="2"/>
      <c r="F578" s="2"/>
      <c r="G578" s="2"/>
      <c r="H578" s="2"/>
    </row>
    <row r="579" spans="1:8" x14ac:dyDescent="0.2">
      <c r="A579" s="2"/>
      <c r="B579" s="2"/>
      <c r="C579" s="2"/>
      <c r="D579" s="2"/>
      <c r="E579" s="2"/>
      <c r="F579" s="2"/>
      <c r="G579" s="2"/>
      <c r="H579" s="2"/>
    </row>
    <row r="580" spans="1:8" x14ac:dyDescent="0.2">
      <c r="A580" s="2"/>
      <c r="B580" s="2"/>
      <c r="C580" s="2"/>
      <c r="D580" s="2"/>
      <c r="E580" s="2"/>
      <c r="F580" s="2"/>
      <c r="G580" s="2"/>
      <c r="H580" s="2"/>
    </row>
    <row r="581" spans="1:8" x14ac:dyDescent="0.2">
      <c r="A581" s="2"/>
      <c r="B581" s="2"/>
      <c r="C581" s="2"/>
      <c r="D581" s="2"/>
      <c r="E581" s="2"/>
      <c r="F581" s="2"/>
      <c r="G581" s="2"/>
      <c r="H581" s="2"/>
    </row>
    <row r="582" spans="1:8" x14ac:dyDescent="0.2">
      <c r="A582" s="2"/>
      <c r="B582" s="2"/>
      <c r="C582" s="2"/>
      <c r="D582" s="2"/>
      <c r="E582" s="2"/>
      <c r="F582" s="2"/>
      <c r="G582" s="2"/>
      <c r="H582" s="2"/>
    </row>
    <row r="583" spans="1:8" x14ac:dyDescent="0.2">
      <c r="A583" s="2"/>
      <c r="B583" s="2"/>
      <c r="C583" s="2"/>
      <c r="D583" s="2"/>
      <c r="E583" s="2"/>
      <c r="F583" s="2"/>
      <c r="G583" s="2"/>
      <c r="H583" s="2"/>
    </row>
    <row r="584" spans="1:8" x14ac:dyDescent="0.2">
      <c r="A584" s="2"/>
      <c r="B584" s="2"/>
      <c r="C584" s="2"/>
      <c r="D584" s="2"/>
      <c r="E584" s="2"/>
      <c r="F584" s="2"/>
      <c r="G584" s="2"/>
      <c r="H584" s="2"/>
    </row>
    <row r="585" spans="1:8" x14ac:dyDescent="0.2">
      <c r="A585" s="2"/>
      <c r="B585" s="2"/>
      <c r="C585" s="2"/>
      <c r="D585" s="2"/>
      <c r="E585" s="2"/>
      <c r="F585" s="2"/>
      <c r="G585" s="2"/>
      <c r="H585" s="2"/>
    </row>
    <row r="586" spans="1:8" x14ac:dyDescent="0.2">
      <c r="A586" s="2"/>
      <c r="B586" s="2"/>
      <c r="C586" s="2"/>
      <c r="D586" s="2"/>
      <c r="E586" s="2"/>
      <c r="F586" s="2"/>
      <c r="G586" s="2"/>
      <c r="H586" s="2"/>
    </row>
    <row r="587" spans="1:8" x14ac:dyDescent="0.2">
      <c r="A587" s="2"/>
      <c r="B587" s="2"/>
      <c r="C587" s="2"/>
      <c r="D587" s="2"/>
      <c r="E587" s="2"/>
      <c r="F587" s="2"/>
      <c r="G587" s="2"/>
      <c r="H587" s="2"/>
    </row>
    <row r="588" spans="1:8" x14ac:dyDescent="0.2">
      <c r="A588" s="2"/>
      <c r="B588" s="2"/>
      <c r="C588" s="2"/>
      <c r="D588" s="2"/>
      <c r="E588" s="2"/>
      <c r="F588" s="2"/>
      <c r="G588" s="2"/>
      <c r="H588" s="2"/>
    </row>
    <row r="589" spans="1:8" x14ac:dyDescent="0.2">
      <c r="A589" s="2"/>
      <c r="B589" s="2"/>
      <c r="C589" s="2"/>
      <c r="D589" s="2"/>
      <c r="E589" s="2"/>
      <c r="F589" s="2"/>
      <c r="G589" s="2"/>
      <c r="H589" s="2"/>
    </row>
    <row r="590" spans="1:8" x14ac:dyDescent="0.2">
      <c r="A590" s="2"/>
      <c r="B590" s="2"/>
      <c r="C590" s="2"/>
      <c r="D590" s="2"/>
      <c r="E590" s="2"/>
      <c r="F590" s="2"/>
      <c r="G590" s="2"/>
      <c r="H590" s="2"/>
    </row>
    <row r="591" spans="1:8" x14ac:dyDescent="0.2">
      <c r="A591" s="2"/>
      <c r="B591" s="2"/>
      <c r="C591" s="2"/>
      <c r="D591" s="2"/>
      <c r="E591" s="2"/>
      <c r="F591" s="2"/>
      <c r="G591" s="2"/>
      <c r="H591" s="2"/>
    </row>
    <row r="592" spans="1:8" x14ac:dyDescent="0.2">
      <c r="A592" s="2"/>
      <c r="B592" s="2"/>
      <c r="C592" s="2"/>
      <c r="D592" s="2"/>
      <c r="E592" s="2"/>
      <c r="F592" s="2"/>
      <c r="G592" s="2"/>
      <c r="H592" s="2"/>
    </row>
    <row r="593" spans="1:8" x14ac:dyDescent="0.2">
      <c r="A593" s="2"/>
      <c r="B593" s="2"/>
      <c r="C593" s="2"/>
      <c r="D593" s="2"/>
      <c r="E593" s="2"/>
      <c r="F593" s="2"/>
      <c r="G593" s="2"/>
      <c r="H593" s="2"/>
    </row>
    <row r="594" spans="1:8" x14ac:dyDescent="0.2">
      <c r="A594" s="2"/>
      <c r="B594" s="2"/>
      <c r="C594" s="2"/>
      <c r="D594" s="2"/>
      <c r="E594" s="2"/>
      <c r="F594" s="2"/>
      <c r="G594" s="2"/>
      <c r="H594" s="2"/>
    </row>
    <row r="595" spans="1:8" x14ac:dyDescent="0.2">
      <c r="A595" s="2"/>
      <c r="B595" s="2"/>
      <c r="C595" s="2"/>
      <c r="D595" s="2"/>
      <c r="E595" s="2"/>
      <c r="F595" s="2"/>
      <c r="G595" s="2"/>
      <c r="H595" s="2"/>
    </row>
    <row r="596" spans="1:8" x14ac:dyDescent="0.2">
      <c r="A596" s="2"/>
      <c r="B596" s="2"/>
      <c r="C596" s="2"/>
      <c r="D596" s="2"/>
      <c r="E596" s="2"/>
      <c r="F596" s="2"/>
      <c r="G596" s="2"/>
      <c r="H596" s="2"/>
    </row>
    <row r="597" spans="1:8" x14ac:dyDescent="0.2">
      <c r="A597" s="2"/>
      <c r="B597" s="2"/>
      <c r="C597" s="2"/>
      <c r="D597" s="2"/>
      <c r="E597" s="2"/>
      <c r="F597" s="2"/>
      <c r="G597" s="2"/>
      <c r="H597" s="2"/>
    </row>
    <row r="598" spans="1:8" x14ac:dyDescent="0.2">
      <c r="A598" s="2"/>
      <c r="B598" s="2"/>
      <c r="C598" s="2"/>
      <c r="D598" s="2"/>
      <c r="E598" s="2"/>
      <c r="F598" s="2"/>
      <c r="G598" s="2"/>
      <c r="H598" s="2"/>
    </row>
    <row r="599" spans="1:8" x14ac:dyDescent="0.2">
      <c r="A599" s="2"/>
      <c r="B599" s="2"/>
      <c r="C599" s="2"/>
      <c r="D599" s="2"/>
      <c r="E599" s="2"/>
      <c r="F599" s="2"/>
      <c r="G599" s="2"/>
      <c r="H599" s="2"/>
    </row>
    <row r="600" spans="1:8" x14ac:dyDescent="0.2">
      <c r="A600" s="2"/>
      <c r="B600" s="2"/>
      <c r="C600" s="2"/>
      <c r="D600" s="2"/>
      <c r="E600" s="2"/>
      <c r="F600" s="2"/>
      <c r="G600" s="2"/>
      <c r="H600" s="2"/>
    </row>
    <row r="601" spans="1:8" x14ac:dyDescent="0.2">
      <c r="A601" s="2"/>
      <c r="B601" s="2"/>
      <c r="C601" s="2"/>
      <c r="D601" s="2"/>
      <c r="E601" s="2"/>
      <c r="F601" s="2"/>
      <c r="G601" s="2"/>
      <c r="H601" s="2"/>
    </row>
    <row r="602" spans="1:8" x14ac:dyDescent="0.2">
      <c r="A602" s="2"/>
      <c r="B602" s="2"/>
      <c r="C602" s="2"/>
      <c r="D602" s="2"/>
      <c r="E602" s="2"/>
      <c r="F602" s="2"/>
      <c r="G602" s="2"/>
      <c r="H602" s="2"/>
    </row>
    <row r="603" spans="1:8" x14ac:dyDescent="0.2">
      <c r="A603" s="2"/>
      <c r="B603" s="2"/>
      <c r="C603" s="2"/>
      <c r="D603" s="2"/>
      <c r="E603" s="2"/>
      <c r="F603" s="2"/>
      <c r="G603" s="2"/>
      <c r="H603" s="2"/>
    </row>
    <row r="604" spans="1:8" x14ac:dyDescent="0.2">
      <c r="A604" s="2"/>
      <c r="B604" s="2"/>
      <c r="C604" s="2"/>
      <c r="D604" s="2"/>
      <c r="E604" s="2"/>
      <c r="F604" s="2"/>
      <c r="G604" s="2"/>
      <c r="H604" s="2"/>
    </row>
    <row r="605" spans="1:8" x14ac:dyDescent="0.2">
      <c r="A605" s="2"/>
      <c r="B605" s="2"/>
      <c r="C605" s="2"/>
      <c r="D605" s="2"/>
      <c r="E605" s="2"/>
      <c r="F605" s="2"/>
      <c r="G605" s="2"/>
      <c r="H605" s="2"/>
    </row>
    <row r="606" spans="1:8" x14ac:dyDescent="0.2">
      <c r="A606" s="2"/>
      <c r="B606" s="2"/>
      <c r="C606" s="2"/>
      <c r="D606" s="2"/>
      <c r="E606" s="2"/>
      <c r="F606" s="2"/>
      <c r="G606" s="2"/>
      <c r="H606" s="2"/>
    </row>
    <row r="607" spans="1:8" x14ac:dyDescent="0.2">
      <c r="A607" s="2"/>
      <c r="B607" s="2"/>
      <c r="C607" s="2"/>
      <c r="D607" s="2"/>
      <c r="E607" s="2"/>
      <c r="F607" s="2"/>
      <c r="G607" s="2"/>
      <c r="H607" s="2"/>
    </row>
    <row r="608" spans="1:8" x14ac:dyDescent="0.2">
      <c r="A608" s="2"/>
      <c r="B608" s="2"/>
      <c r="C608" s="2"/>
      <c r="D608" s="2"/>
      <c r="E608" s="2"/>
      <c r="F608" s="2"/>
      <c r="G608" s="2"/>
      <c r="H608" s="2"/>
    </row>
    <row r="609" spans="1:8" x14ac:dyDescent="0.2">
      <c r="A609" s="2"/>
      <c r="B609" s="2"/>
      <c r="C609" s="2"/>
      <c r="D609" s="2"/>
      <c r="E609" s="2"/>
      <c r="F609" s="2"/>
      <c r="G609" s="2"/>
      <c r="H609" s="2"/>
    </row>
    <row r="610" spans="1:8" x14ac:dyDescent="0.2">
      <c r="A610" s="2"/>
      <c r="B610" s="2"/>
      <c r="C610" s="2"/>
      <c r="D610" s="2"/>
      <c r="E610" s="2"/>
      <c r="F610" s="2"/>
      <c r="G610" s="2"/>
      <c r="H610" s="2"/>
    </row>
    <row r="611" spans="1:8" x14ac:dyDescent="0.2">
      <c r="A611" s="2"/>
      <c r="B611" s="2"/>
      <c r="C611" s="2"/>
      <c r="D611" s="2"/>
      <c r="E611" s="2"/>
      <c r="F611" s="2"/>
      <c r="G611" s="2"/>
      <c r="H611" s="2"/>
    </row>
    <row r="612" spans="1:8" x14ac:dyDescent="0.2">
      <c r="A612" s="2"/>
      <c r="B612" s="2"/>
      <c r="C612" s="2"/>
      <c r="D612" s="2"/>
      <c r="E612" s="2"/>
      <c r="F612" s="2"/>
      <c r="G612" s="2"/>
      <c r="H612" s="2"/>
    </row>
    <row r="613" spans="1:8" x14ac:dyDescent="0.2">
      <c r="A613" s="2"/>
      <c r="B613" s="2"/>
      <c r="C613" s="2"/>
      <c r="D613" s="2"/>
      <c r="E613" s="2"/>
      <c r="F613" s="2"/>
      <c r="G613" s="2"/>
      <c r="H613" s="2"/>
    </row>
    <row r="614" spans="1:8" x14ac:dyDescent="0.2">
      <c r="A614" s="2"/>
      <c r="B614" s="2"/>
      <c r="C614" s="2"/>
      <c r="D614" s="2"/>
      <c r="E614" s="2"/>
      <c r="F614" s="2"/>
      <c r="G614" s="2"/>
      <c r="H614" s="2"/>
    </row>
    <row r="615" spans="1:8" x14ac:dyDescent="0.2">
      <c r="A615" s="2"/>
      <c r="B615" s="2"/>
      <c r="C615" s="2"/>
      <c r="D615" s="2"/>
      <c r="E615" s="2"/>
      <c r="F615" s="2"/>
      <c r="G615" s="2"/>
      <c r="H615" s="2"/>
    </row>
    <row r="616" spans="1:8" x14ac:dyDescent="0.2">
      <c r="A616" s="2"/>
      <c r="B616" s="2"/>
      <c r="C616" s="2"/>
      <c r="D616" s="2"/>
      <c r="E616" s="2"/>
      <c r="F616" s="2"/>
      <c r="G616" s="2"/>
      <c r="H616" s="2"/>
    </row>
    <row r="617" spans="1:8" x14ac:dyDescent="0.2">
      <c r="A617" s="2"/>
      <c r="B617" s="2"/>
      <c r="C617" s="2"/>
      <c r="D617" s="2"/>
      <c r="E617" s="2"/>
      <c r="F617" s="2"/>
      <c r="G617" s="2"/>
      <c r="H617" s="2"/>
    </row>
    <row r="618" spans="1:8" x14ac:dyDescent="0.2">
      <c r="A618" s="2"/>
      <c r="B618" s="2"/>
      <c r="C618" s="2"/>
      <c r="D618" s="2"/>
      <c r="E618" s="2"/>
      <c r="F618" s="2"/>
      <c r="G618" s="2"/>
      <c r="H618" s="2"/>
    </row>
    <row r="619" spans="1:8" x14ac:dyDescent="0.2">
      <c r="A619" s="2"/>
      <c r="B619" s="2"/>
      <c r="C619" s="2"/>
      <c r="D619" s="2"/>
      <c r="E619" s="2"/>
      <c r="F619" s="2"/>
      <c r="G619" s="2"/>
      <c r="H619" s="2"/>
    </row>
    <row r="620" spans="1:8" x14ac:dyDescent="0.2">
      <c r="A620" s="2"/>
      <c r="B620" s="2"/>
      <c r="C620" s="2"/>
      <c r="D620" s="2"/>
      <c r="E620" s="2"/>
      <c r="F620" s="2"/>
      <c r="G620" s="2"/>
      <c r="H620" s="2"/>
    </row>
    <row r="621" spans="1:8" x14ac:dyDescent="0.2">
      <c r="A621" s="2"/>
      <c r="B621" s="2"/>
      <c r="C621" s="2"/>
      <c r="D621" s="2"/>
      <c r="E621" s="2"/>
      <c r="F621" s="2"/>
      <c r="G621" s="2"/>
      <c r="H621" s="2"/>
    </row>
    <row r="622" spans="1:8" x14ac:dyDescent="0.2">
      <c r="A622" s="2"/>
      <c r="B622" s="2"/>
      <c r="C622" s="2"/>
      <c r="D622" s="2"/>
      <c r="E622" s="2"/>
      <c r="F622" s="2"/>
      <c r="G622" s="2"/>
      <c r="H622" s="2"/>
    </row>
    <row r="623" spans="1:8" x14ac:dyDescent="0.2">
      <c r="A623" s="2"/>
      <c r="B623" s="2"/>
      <c r="C623" s="2"/>
      <c r="D623" s="2"/>
      <c r="E623" s="2"/>
      <c r="F623" s="2"/>
      <c r="G623" s="2"/>
      <c r="H623" s="2"/>
    </row>
    <row r="624" spans="1:8" x14ac:dyDescent="0.2">
      <c r="A624" s="2"/>
      <c r="B624" s="2"/>
      <c r="C624" s="2"/>
      <c r="D624" s="2"/>
      <c r="E624" s="2"/>
      <c r="F624" s="2"/>
      <c r="G624" s="2"/>
      <c r="H624" s="2"/>
    </row>
    <row r="625" spans="1:8" x14ac:dyDescent="0.2">
      <c r="A625" s="2"/>
      <c r="B625" s="2"/>
      <c r="C625" s="2"/>
      <c r="D625" s="2"/>
      <c r="E625" s="2"/>
      <c r="F625" s="2"/>
      <c r="G625" s="2"/>
      <c r="H625" s="2"/>
    </row>
    <row r="626" spans="1:8" x14ac:dyDescent="0.2">
      <c r="A626" s="2"/>
      <c r="B626" s="2"/>
      <c r="C626" s="2"/>
      <c r="D626" s="2"/>
      <c r="E626" s="2"/>
      <c r="F626" s="2"/>
      <c r="G626" s="2"/>
      <c r="H626" s="2"/>
    </row>
    <row r="627" spans="1:8" x14ac:dyDescent="0.2">
      <c r="A627" s="2"/>
      <c r="B627" s="2"/>
      <c r="C627" s="2"/>
      <c r="D627" s="2"/>
      <c r="E627" s="2"/>
      <c r="F627" s="2"/>
      <c r="G627" s="2"/>
      <c r="H627" s="2"/>
    </row>
    <row r="628" spans="1:8" x14ac:dyDescent="0.2">
      <c r="A628" s="2"/>
      <c r="B628" s="2"/>
      <c r="C628" s="2"/>
      <c r="D628" s="2"/>
      <c r="E628" s="2"/>
      <c r="F628" s="2"/>
      <c r="G628" s="2"/>
      <c r="H628" s="2"/>
    </row>
    <row r="629" spans="1:8" x14ac:dyDescent="0.2">
      <c r="A629" s="2"/>
      <c r="B629" s="2"/>
      <c r="C629" s="2"/>
      <c r="D629" s="2"/>
      <c r="E629" s="2"/>
      <c r="F629" s="2"/>
      <c r="G629" s="2"/>
      <c r="H629" s="2"/>
    </row>
    <row r="630" spans="1:8" x14ac:dyDescent="0.2">
      <c r="A630" s="2"/>
      <c r="B630" s="2"/>
      <c r="C630" s="2"/>
      <c r="D630" s="2"/>
      <c r="E630" s="2"/>
      <c r="F630" s="2"/>
      <c r="G630" s="2"/>
      <c r="H630" s="2"/>
    </row>
    <row r="631" spans="1:8" x14ac:dyDescent="0.2">
      <c r="A631" s="2"/>
      <c r="B631" s="2"/>
      <c r="C631" s="2"/>
      <c r="D631" s="2"/>
      <c r="E631" s="2"/>
      <c r="F631" s="2"/>
      <c r="G631" s="2"/>
      <c r="H631" s="2"/>
    </row>
    <row r="632" spans="1:8" x14ac:dyDescent="0.2">
      <c r="A632" s="2"/>
      <c r="B632" s="2"/>
      <c r="C632" s="2"/>
      <c r="D632" s="2"/>
      <c r="E632" s="2"/>
      <c r="F632" s="2"/>
      <c r="G632" s="2"/>
      <c r="H632" s="2"/>
    </row>
    <row r="633" spans="1:8" x14ac:dyDescent="0.2">
      <c r="A633" s="2"/>
      <c r="B633" s="2"/>
      <c r="C633" s="2"/>
      <c r="D633" s="2"/>
      <c r="E633" s="2"/>
      <c r="F633" s="2"/>
      <c r="G633" s="2"/>
      <c r="H633" s="2"/>
    </row>
    <row r="634" spans="1:8" x14ac:dyDescent="0.2">
      <c r="A634" s="2"/>
      <c r="B634" s="2"/>
      <c r="C634" s="2"/>
      <c r="D634" s="2"/>
      <c r="E634" s="2"/>
      <c r="F634" s="2"/>
      <c r="G634" s="2"/>
      <c r="H634" s="2"/>
    </row>
    <row r="635" spans="1:8" x14ac:dyDescent="0.2">
      <c r="A635" s="2"/>
      <c r="B635" s="2"/>
      <c r="C635" s="2"/>
      <c r="D635" s="2"/>
      <c r="E635" s="2"/>
      <c r="F635" s="2"/>
      <c r="G635" s="2"/>
      <c r="H635" s="2"/>
    </row>
    <row r="636" spans="1:8" x14ac:dyDescent="0.2">
      <c r="A636" s="2"/>
      <c r="B636" s="2"/>
      <c r="C636" s="2"/>
      <c r="D636" s="2"/>
      <c r="E636" s="2"/>
      <c r="F636" s="2"/>
      <c r="G636" s="2"/>
      <c r="H636" s="2"/>
    </row>
    <row r="637" spans="1:8" x14ac:dyDescent="0.2">
      <c r="A637" s="2"/>
      <c r="B637" s="2"/>
      <c r="C637" s="2"/>
      <c r="D637" s="2"/>
      <c r="E637" s="2"/>
      <c r="F637" s="2"/>
      <c r="G637" s="2"/>
      <c r="H637" s="2"/>
    </row>
    <row r="638" spans="1:8" x14ac:dyDescent="0.2">
      <c r="A638" s="2"/>
      <c r="B638" s="2"/>
      <c r="C638" s="2"/>
      <c r="D638" s="2"/>
      <c r="E638" s="2"/>
      <c r="F638" s="2"/>
      <c r="G638" s="2"/>
      <c r="H638" s="2"/>
    </row>
    <row r="639" spans="1:8" x14ac:dyDescent="0.2">
      <c r="A639" s="2"/>
      <c r="B639" s="2"/>
      <c r="C639" s="2"/>
      <c r="D639" s="2"/>
      <c r="E639" s="2"/>
      <c r="F639" s="2"/>
      <c r="G639" s="2"/>
      <c r="H639" s="2"/>
    </row>
    <row r="640" spans="1:8" x14ac:dyDescent="0.2">
      <c r="A640" s="2"/>
      <c r="B640" s="2"/>
      <c r="C640" s="2"/>
      <c r="D640" s="2"/>
      <c r="E640" s="2"/>
      <c r="F640" s="2"/>
      <c r="G640" s="2"/>
      <c r="H640" s="2"/>
    </row>
    <row r="641" spans="1:8" x14ac:dyDescent="0.2">
      <c r="A641" s="2"/>
      <c r="B641" s="2"/>
      <c r="C641" s="2"/>
      <c r="D641" s="2"/>
      <c r="E641" s="2"/>
      <c r="F641" s="2"/>
      <c r="G641" s="2"/>
      <c r="H641" s="2"/>
    </row>
    <row r="642" spans="1:8" x14ac:dyDescent="0.2">
      <c r="A642" s="2"/>
      <c r="B642" s="2"/>
      <c r="C642" s="2"/>
      <c r="D642" s="2"/>
      <c r="E642" s="2"/>
      <c r="F642" s="2"/>
      <c r="G642" s="2"/>
      <c r="H642" s="2"/>
    </row>
    <row r="643" spans="1:8" x14ac:dyDescent="0.2">
      <c r="A643" s="2"/>
      <c r="B643" s="2"/>
      <c r="C643" s="2"/>
      <c r="D643" s="2"/>
      <c r="E643" s="2"/>
      <c r="F643" s="2"/>
      <c r="G643" s="2"/>
      <c r="H643" s="2"/>
    </row>
    <row r="644" spans="1:8" x14ac:dyDescent="0.2">
      <c r="A644" s="2"/>
      <c r="B644" s="2"/>
      <c r="C644" s="2"/>
      <c r="D644" s="2"/>
      <c r="E644" s="2"/>
      <c r="F644" s="2"/>
      <c r="G644" s="2"/>
      <c r="H644" s="2"/>
    </row>
    <row r="645" spans="1:8" x14ac:dyDescent="0.2">
      <c r="A645" s="2"/>
      <c r="B645" s="2"/>
      <c r="C645" s="2"/>
      <c r="D645" s="2"/>
      <c r="E645" s="2"/>
      <c r="F645" s="2"/>
      <c r="G645" s="2"/>
      <c r="H645" s="2"/>
    </row>
    <row r="646" spans="1:8" x14ac:dyDescent="0.2">
      <c r="A646" s="2"/>
      <c r="B646" s="2"/>
      <c r="C646" s="2"/>
      <c r="D646" s="2"/>
      <c r="E646" s="2"/>
      <c r="F646" s="2"/>
      <c r="G646" s="2"/>
      <c r="H646" s="2"/>
    </row>
    <row r="647" spans="1:8" x14ac:dyDescent="0.2">
      <c r="A647" s="2"/>
      <c r="B647" s="2"/>
      <c r="C647" s="2"/>
      <c r="D647" s="2"/>
      <c r="E647" s="2"/>
      <c r="F647" s="2"/>
      <c r="G647" s="2"/>
      <c r="H647" s="2"/>
    </row>
    <row r="648" spans="1:8" x14ac:dyDescent="0.2">
      <c r="A648" s="2"/>
      <c r="B648" s="2"/>
      <c r="C648" s="2"/>
      <c r="D648" s="2"/>
      <c r="E648" s="2"/>
      <c r="F648" s="2"/>
      <c r="G648" s="2"/>
      <c r="H648" s="2"/>
    </row>
    <row r="649" spans="1:8" x14ac:dyDescent="0.2">
      <c r="A649" s="2"/>
      <c r="B649" s="2"/>
      <c r="C649" s="2"/>
      <c r="D649" s="2"/>
      <c r="E649" s="2"/>
      <c r="F649" s="2"/>
      <c r="G649" s="2"/>
      <c r="H649" s="2"/>
    </row>
    <row r="650" spans="1:8" x14ac:dyDescent="0.2">
      <c r="A650" s="2"/>
      <c r="B650" s="2"/>
      <c r="C650" s="2"/>
      <c r="D650" s="2"/>
      <c r="E650" s="2"/>
      <c r="F650" s="2"/>
      <c r="G650" s="2"/>
      <c r="H650" s="2"/>
    </row>
    <row r="651" spans="1:8" x14ac:dyDescent="0.2">
      <c r="A651" s="2"/>
      <c r="B651" s="2"/>
      <c r="C651" s="2"/>
      <c r="D651" s="2"/>
      <c r="E651" s="2"/>
      <c r="F651" s="2"/>
      <c r="G651" s="2"/>
      <c r="H651" s="2"/>
    </row>
    <row r="652" spans="1:8" x14ac:dyDescent="0.2">
      <c r="A652" s="2"/>
      <c r="B652" s="2"/>
      <c r="C652" s="2"/>
      <c r="D652" s="2"/>
      <c r="E652" s="2"/>
      <c r="F652" s="2"/>
      <c r="G652" s="2"/>
      <c r="H652" s="2"/>
    </row>
    <row r="653" spans="1:8" x14ac:dyDescent="0.2">
      <c r="A653" s="2"/>
      <c r="B653" s="2"/>
      <c r="C653" s="2"/>
      <c r="D653" s="2"/>
      <c r="E653" s="2"/>
      <c r="F653" s="2"/>
      <c r="G653" s="2"/>
      <c r="H653" s="2"/>
    </row>
    <row r="654" spans="1:8" x14ac:dyDescent="0.2">
      <c r="A654" s="2"/>
      <c r="B654" s="2"/>
      <c r="C654" s="2"/>
      <c r="D654" s="2"/>
      <c r="E654" s="2"/>
      <c r="F654" s="2"/>
      <c r="G654" s="2"/>
      <c r="H654" s="2"/>
    </row>
    <row r="655" spans="1:8" x14ac:dyDescent="0.2">
      <c r="A655" s="2"/>
      <c r="B655" s="2"/>
      <c r="C655" s="2"/>
      <c r="D655" s="2"/>
      <c r="E655" s="2"/>
      <c r="F655" s="2"/>
      <c r="G655" s="2"/>
      <c r="H655" s="2"/>
    </row>
    <row r="656" spans="1:8" x14ac:dyDescent="0.2">
      <c r="A656" s="2"/>
      <c r="B656" s="2"/>
      <c r="C656" s="2"/>
      <c r="D656" s="2"/>
      <c r="E656" s="2"/>
      <c r="F656" s="2"/>
      <c r="G656" s="2"/>
      <c r="H656" s="2"/>
    </row>
    <row r="657" spans="1:8" x14ac:dyDescent="0.2">
      <c r="A657" s="2"/>
      <c r="B657" s="2"/>
      <c r="C657" s="2"/>
      <c r="D657" s="2"/>
      <c r="E657" s="2"/>
      <c r="F657" s="2"/>
      <c r="G657" s="2"/>
      <c r="H657" s="2"/>
    </row>
    <row r="658" spans="1:8" x14ac:dyDescent="0.2">
      <c r="A658" s="2"/>
      <c r="B658" s="2"/>
      <c r="C658" s="2"/>
      <c r="D658" s="2"/>
      <c r="E658" s="2"/>
      <c r="F658" s="2"/>
      <c r="G658" s="2"/>
      <c r="H658" s="2"/>
    </row>
    <row r="659" spans="1:8" x14ac:dyDescent="0.2">
      <c r="A659" s="2"/>
      <c r="B659" s="2"/>
      <c r="C659" s="2"/>
      <c r="D659" s="2"/>
      <c r="E659" s="2"/>
      <c r="F659" s="2"/>
      <c r="G659" s="2"/>
      <c r="H659" s="2"/>
    </row>
    <row r="660" spans="1:8" x14ac:dyDescent="0.2">
      <c r="A660" s="2"/>
      <c r="B660" s="2"/>
      <c r="C660" s="2"/>
      <c r="D660" s="2"/>
      <c r="E660" s="2"/>
      <c r="F660" s="2"/>
      <c r="G660" s="2"/>
      <c r="H660" s="2"/>
    </row>
    <row r="661" spans="1:8" x14ac:dyDescent="0.2">
      <c r="A661" s="2"/>
      <c r="B661" s="2"/>
      <c r="C661" s="2"/>
      <c r="D661" s="2"/>
      <c r="E661" s="2"/>
      <c r="F661" s="2"/>
      <c r="G661" s="2"/>
      <c r="H661" s="2"/>
    </row>
    <row r="662" spans="1:8" x14ac:dyDescent="0.2">
      <c r="A662" s="2"/>
      <c r="B662" s="2"/>
      <c r="C662" s="2"/>
      <c r="D662" s="2"/>
      <c r="E662" s="2"/>
      <c r="F662" s="2"/>
      <c r="G662" s="2"/>
      <c r="H662" s="2"/>
    </row>
    <row r="663" spans="1:8" x14ac:dyDescent="0.2">
      <c r="A663" s="2"/>
      <c r="B663" s="2"/>
      <c r="C663" s="2"/>
      <c r="D663" s="2"/>
      <c r="E663" s="2"/>
      <c r="F663" s="2"/>
      <c r="G663" s="2"/>
      <c r="H663" s="2"/>
    </row>
    <row r="664" spans="1:8" x14ac:dyDescent="0.2">
      <c r="A664" s="2"/>
      <c r="B664" s="2"/>
      <c r="C664" s="2"/>
      <c r="D664" s="2"/>
      <c r="E664" s="2"/>
      <c r="F664" s="2"/>
      <c r="G664" s="2"/>
      <c r="H664" s="2"/>
    </row>
    <row r="665" spans="1:8" x14ac:dyDescent="0.2">
      <c r="A665" s="2"/>
      <c r="B665" s="2"/>
      <c r="C665" s="2"/>
      <c r="D665" s="2"/>
      <c r="E665" s="2"/>
      <c r="F665" s="2"/>
      <c r="G665" s="2"/>
      <c r="H665" s="2"/>
    </row>
    <row r="666" spans="1:8" x14ac:dyDescent="0.2">
      <c r="A666" s="2"/>
      <c r="B666" s="2"/>
      <c r="C666" s="2"/>
      <c r="D666" s="2"/>
      <c r="E666" s="2"/>
      <c r="F666" s="2"/>
      <c r="G666" s="2"/>
      <c r="H666" s="2"/>
    </row>
    <row r="667" spans="1:8" x14ac:dyDescent="0.2">
      <c r="A667" s="2"/>
      <c r="B667" s="2"/>
      <c r="C667" s="2"/>
      <c r="D667" s="2"/>
      <c r="E667" s="2"/>
      <c r="F667" s="2"/>
      <c r="G667" s="2"/>
      <c r="H667" s="2"/>
    </row>
    <row r="668" spans="1:8" x14ac:dyDescent="0.2">
      <c r="A668" s="2"/>
      <c r="B668" s="2"/>
      <c r="C668" s="2"/>
      <c r="D668" s="2"/>
      <c r="E668" s="2"/>
      <c r="F668" s="2"/>
      <c r="G668" s="2"/>
      <c r="H668" s="2"/>
    </row>
    <row r="669" spans="1:8" x14ac:dyDescent="0.2">
      <c r="A669" s="2"/>
      <c r="B669" s="2"/>
      <c r="C669" s="2"/>
      <c r="D669" s="2"/>
      <c r="E669" s="2"/>
      <c r="F669" s="2"/>
      <c r="G669" s="2"/>
      <c r="H669" s="2"/>
    </row>
    <row r="670" spans="1:8" x14ac:dyDescent="0.2">
      <c r="A670" s="2"/>
      <c r="B670" s="2"/>
      <c r="C670" s="2"/>
      <c r="D670" s="2"/>
      <c r="E670" s="2"/>
      <c r="F670" s="2"/>
      <c r="G670" s="2"/>
      <c r="H670" s="2"/>
    </row>
    <row r="671" spans="1:8" x14ac:dyDescent="0.2">
      <c r="A671" s="2"/>
      <c r="B671" s="2"/>
      <c r="C671" s="2"/>
      <c r="D671" s="2"/>
      <c r="E671" s="2"/>
      <c r="F671" s="2"/>
      <c r="G671" s="2"/>
      <c r="H671" s="2"/>
    </row>
    <row r="672" spans="1:8" x14ac:dyDescent="0.2">
      <c r="A672" s="2"/>
      <c r="B672" s="2"/>
      <c r="C672" s="2"/>
      <c r="D672" s="2"/>
      <c r="E672" s="2"/>
      <c r="F672" s="2"/>
      <c r="G672" s="2"/>
      <c r="H672" s="2"/>
    </row>
    <row r="673" spans="1:8" x14ac:dyDescent="0.2">
      <c r="A673" s="2"/>
      <c r="B673" s="2"/>
      <c r="C673" s="2"/>
      <c r="D673" s="2"/>
      <c r="E673" s="2"/>
      <c r="F673" s="2"/>
      <c r="G673" s="2"/>
      <c r="H673" s="2"/>
    </row>
    <row r="674" spans="1:8" x14ac:dyDescent="0.2">
      <c r="A674" s="2"/>
      <c r="B674" s="2"/>
      <c r="C674" s="2"/>
      <c r="D674" s="2"/>
      <c r="E674" s="2"/>
      <c r="F674" s="2"/>
      <c r="G674" s="2"/>
      <c r="H674" s="2"/>
    </row>
    <row r="675" spans="1:8" x14ac:dyDescent="0.2">
      <c r="A675" s="2"/>
      <c r="B675" s="2"/>
      <c r="C675" s="2"/>
      <c r="D675" s="2"/>
      <c r="E675" s="2"/>
      <c r="F675" s="2"/>
      <c r="G675" s="2"/>
      <c r="H675" s="2"/>
    </row>
    <row r="676" spans="1:8" x14ac:dyDescent="0.2">
      <c r="A676" s="2"/>
      <c r="B676" s="2"/>
      <c r="C676" s="2"/>
      <c r="D676" s="2"/>
      <c r="E676" s="2"/>
      <c r="F676" s="2"/>
      <c r="G676" s="2"/>
      <c r="H676" s="2"/>
    </row>
    <row r="677" spans="1:8" x14ac:dyDescent="0.2">
      <c r="A677" s="2"/>
      <c r="B677" s="2"/>
      <c r="C677" s="2"/>
      <c r="D677" s="2"/>
      <c r="E677" s="2"/>
      <c r="F677" s="2"/>
      <c r="G677" s="2"/>
      <c r="H677" s="2"/>
    </row>
    <row r="678" spans="1:8" x14ac:dyDescent="0.2">
      <c r="A678" s="2"/>
      <c r="B678" s="2"/>
      <c r="C678" s="2"/>
      <c r="D678" s="2"/>
      <c r="E678" s="2"/>
      <c r="F678" s="2"/>
      <c r="G678" s="2"/>
      <c r="H678" s="2"/>
    </row>
    <row r="679" spans="1:8" x14ac:dyDescent="0.2">
      <c r="A679" s="2"/>
      <c r="B679" s="2"/>
      <c r="C679" s="2"/>
      <c r="D679" s="2"/>
      <c r="E679" s="2"/>
      <c r="F679" s="2"/>
      <c r="G679" s="2"/>
      <c r="H679" s="2"/>
    </row>
    <row r="680" spans="1:8" x14ac:dyDescent="0.2">
      <c r="A680" s="2"/>
      <c r="B680" s="2"/>
      <c r="C680" s="2"/>
      <c r="D680" s="2"/>
      <c r="E680" s="2"/>
      <c r="F680" s="2"/>
      <c r="G680" s="2"/>
      <c r="H680" s="2"/>
    </row>
    <row r="681" spans="1:8" x14ac:dyDescent="0.2">
      <c r="A681" s="2"/>
      <c r="B681" s="2"/>
      <c r="C681" s="2"/>
      <c r="D681" s="2"/>
      <c r="E681" s="2"/>
      <c r="F681" s="2"/>
      <c r="G681" s="2"/>
      <c r="H681" s="2"/>
    </row>
    <row r="682" spans="1:8" x14ac:dyDescent="0.2">
      <c r="A682" s="2"/>
      <c r="B682" s="2"/>
      <c r="C682" s="2"/>
      <c r="D682" s="2"/>
      <c r="E682" s="2"/>
      <c r="F682" s="2"/>
      <c r="G682" s="2"/>
      <c r="H682" s="2"/>
    </row>
    <row r="683" spans="1:8" x14ac:dyDescent="0.2">
      <c r="A683" s="2"/>
      <c r="B683" s="2"/>
      <c r="C683" s="2"/>
      <c r="D683" s="2"/>
      <c r="E683" s="2"/>
      <c r="F683" s="2"/>
      <c r="G683" s="2"/>
      <c r="H683" s="2"/>
    </row>
    <row r="684" spans="1:8" x14ac:dyDescent="0.2">
      <c r="A684" s="2"/>
      <c r="B684" s="2"/>
      <c r="C684" s="2"/>
      <c r="D684" s="2"/>
      <c r="E684" s="2"/>
      <c r="F684" s="2"/>
      <c r="G684" s="2"/>
      <c r="H684" s="2"/>
    </row>
    <row r="685" spans="1:8" x14ac:dyDescent="0.2">
      <c r="A685" s="2"/>
      <c r="B685" s="2"/>
      <c r="C685" s="2"/>
      <c r="D685" s="2"/>
      <c r="E685" s="2"/>
      <c r="F685" s="2"/>
      <c r="G685" s="2"/>
      <c r="H685" s="2"/>
    </row>
    <row r="686" spans="1:8" x14ac:dyDescent="0.2">
      <c r="A686" s="2"/>
      <c r="B686" s="2"/>
      <c r="C686" s="2"/>
      <c r="D686" s="2"/>
      <c r="E686" s="2"/>
      <c r="F686" s="2"/>
      <c r="G686" s="2"/>
      <c r="H686" s="2"/>
    </row>
    <row r="687" spans="1:8" x14ac:dyDescent="0.2">
      <c r="A687" s="2"/>
      <c r="B687" s="2"/>
      <c r="C687" s="2"/>
      <c r="D687" s="2"/>
      <c r="E687" s="2"/>
      <c r="F687" s="2"/>
      <c r="G687" s="2"/>
      <c r="H687" s="2"/>
    </row>
    <row r="688" spans="1:8" x14ac:dyDescent="0.2">
      <c r="A688" s="2"/>
      <c r="B688" s="2"/>
      <c r="C688" s="2"/>
      <c r="D688" s="2"/>
      <c r="E688" s="2"/>
      <c r="F688" s="2"/>
      <c r="G688" s="2"/>
      <c r="H688" s="2"/>
    </row>
    <row r="689" spans="1:8" x14ac:dyDescent="0.2">
      <c r="A689" s="2"/>
      <c r="B689" s="2"/>
      <c r="C689" s="2"/>
      <c r="D689" s="2"/>
      <c r="E689" s="2"/>
      <c r="F689" s="2"/>
      <c r="G689" s="2"/>
      <c r="H689" s="2"/>
    </row>
    <row r="690" spans="1:8" x14ac:dyDescent="0.2">
      <c r="A690" s="2"/>
      <c r="B690" s="2"/>
      <c r="C690" s="2"/>
      <c r="D690" s="2"/>
      <c r="E690" s="2"/>
      <c r="F690" s="2"/>
      <c r="G690" s="2"/>
      <c r="H690" s="2"/>
    </row>
    <row r="691" spans="1:8" x14ac:dyDescent="0.2">
      <c r="A691" s="2"/>
      <c r="B691" s="2"/>
      <c r="C691" s="2"/>
      <c r="D691" s="2"/>
      <c r="E691" s="2"/>
      <c r="F691" s="2"/>
      <c r="G691" s="2"/>
      <c r="H691" s="2"/>
    </row>
    <row r="692" spans="1:8" x14ac:dyDescent="0.2">
      <c r="A692" s="2"/>
      <c r="B692" s="2"/>
      <c r="C692" s="2"/>
      <c r="D692" s="2"/>
      <c r="E692" s="2"/>
      <c r="F692" s="2"/>
      <c r="G692" s="2"/>
      <c r="H692" s="2"/>
    </row>
    <row r="693" spans="1:8" x14ac:dyDescent="0.2">
      <c r="A693" s="2"/>
      <c r="B693" s="2"/>
      <c r="C693" s="2"/>
      <c r="D693" s="2"/>
      <c r="E693" s="2"/>
      <c r="F693" s="2"/>
      <c r="G693" s="2"/>
      <c r="H693" s="2"/>
    </row>
    <row r="694" spans="1:8" x14ac:dyDescent="0.2">
      <c r="A694" s="2"/>
      <c r="B694" s="2"/>
      <c r="C694" s="2"/>
      <c r="D694" s="2"/>
      <c r="E694" s="2"/>
      <c r="F694" s="2"/>
      <c r="G694" s="2"/>
      <c r="H694" s="2"/>
    </row>
    <row r="695" spans="1:8" x14ac:dyDescent="0.2">
      <c r="A695" s="2"/>
      <c r="B695" s="2"/>
      <c r="C695" s="2"/>
      <c r="D695" s="2"/>
      <c r="E695" s="2"/>
      <c r="F695" s="2"/>
      <c r="G695" s="2"/>
      <c r="H695" s="2"/>
    </row>
    <row r="696" spans="1:8" x14ac:dyDescent="0.2">
      <c r="A696" s="2"/>
      <c r="B696" s="2"/>
      <c r="C696" s="2"/>
      <c r="D696" s="2"/>
      <c r="E696" s="2"/>
      <c r="F696" s="2"/>
      <c r="G696" s="2"/>
      <c r="H696" s="2"/>
    </row>
    <row r="697" spans="1:8" x14ac:dyDescent="0.2">
      <c r="A697" s="2"/>
      <c r="B697" s="2"/>
      <c r="C697" s="2"/>
      <c r="D697" s="2"/>
      <c r="E697" s="2"/>
      <c r="F697" s="2"/>
      <c r="G697" s="2"/>
      <c r="H697" s="2"/>
    </row>
    <row r="698" spans="1:8" x14ac:dyDescent="0.2">
      <c r="A698" s="2"/>
      <c r="B698" s="2"/>
      <c r="C698" s="2"/>
      <c r="D698" s="2"/>
      <c r="E698" s="2"/>
      <c r="F698" s="2"/>
      <c r="G698" s="2"/>
      <c r="H698" s="2"/>
    </row>
    <row r="699" spans="1:8" x14ac:dyDescent="0.2">
      <c r="A699" s="2"/>
      <c r="B699" s="2"/>
      <c r="C699" s="2"/>
      <c r="D699" s="2"/>
      <c r="E699" s="2"/>
      <c r="F699" s="2"/>
      <c r="G699" s="2"/>
      <c r="H699" s="2"/>
    </row>
    <row r="700" spans="1:8" x14ac:dyDescent="0.2">
      <c r="A700" s="2"/>
      <c r="B700" s="2"/>
      <c r="C700" s="2"/>
      <c r="D700" s="2"/>
      <c r="E700" s="2"/>
      <c r="F700" s="2"/>
      <c r="G700" s="2"/>
      <c r="H700" s="2"/>
    </row>
    <row r="701" spans="1:8" x14ac:dyDescent="0.2">
      <c r="A701" s="2"/>
      <c r="B701" s="2"/>
      <c r="C701" s="2"/>
      <c r="D701" s="2"/>
      <c r="E701" s="2"/>
      <c r="F701" s="2"/>
      <c r="G701" s="2"/>
      <c r="H701" s="2"/>
    </row>
    <row r="702" spans="1:8" x14ac:dyDescent="0.2">
      <c r="A702" s="2"/>
      <c r="B702" s="2"/>
      <c r="C702" s="2"/>
      <c r="D702" s="2"/>
      <c r="E702" s="2"/>
      <c r="F702" s="2"/>
      <c r="G702" s="2"/>
      <c r="H702" s="2"/>
    </row>
    <row r="703" spans="1:8" x14ac:dyDescent="0.2">
      <c r="A703" s="2"/>
      <c r="B703" s="2"/>
      <c r="C703" s="2"/>
      <c r="D703" s="2"/>
      <c r="E703" s="2"/>
      <c r="F703" s="2"/>
      <c r="G703" s="2"/>
      <c r="H703" s="2"/>
    </row>
    <row r="704" spans="1:8" x14ac:dyDescent="0.2">
      <c r="A704" s="2"/>
      <c r="B704" s="2"/>
      <c r="C704" s="2"/>
      <c r="D704" s="2"/>
      <c r="E704" s="2"/>
      <c r="F704" s="2"/>
      <c r="G704" s="2"/>
      <c r="H704" s="2"/>
    </row>
    <row r="705" spans="1:8" x14ac:dyDescent="0.2">
      <c r="A705" s="2"/>
      <c r="B705" s="2"/>
      <c r="C705" s="2"/>
      <c r="D705" s="2"/>
      <c r="E705" s="2"/>
      <c r="F705" s="2"/>
      <c r="G705" s="2"/>
      <c r="H705" s="2"/>
    </row>
    <row r="706" spans="1:8" x14ac:dyDescent="0.2">
      <c r="A706" s="2"/>
      <c r="B706" s="2"/>
      <c r="C706" s="2"/>
      <c r="D706" s="2"/>
      <c r="E706" s="2"/>
      <c r="F706" s="2"/>
      <c r="G706" s="2"/>
      <c r="H706" s="2"/>
    </row>
    <row r="707" spans="1:8" x14ac:dyDescent="0.2">
      <c r="A707" s="2"/>
      <c r="B707" s="2"/>
      <c r="C707" s="2"/>
      <c r="D707" s="2"/>
      <c r="E707" s="2"/>
      <c r="F707" s="2"/>
      <c r="G707" s="2"/>
      <c r="H707" s="2"/>
    </row>
    <row r="708" spans="1:8" x14ac:dyDescent="0.2">
      <c r="A708" s="2"/>
      <c r="B708" s="2"/>
      <c r="C708" s="2"/>
      <c r="D708" s="2"/>
      <c r="E708" s="2"/>
      <c r="F708" s="2"/>
      <c r="G708" s="2"/>
      <c r="H708" s="2"/>
    </row>
    <row r="709" spans="1:8" x14ac:dyDescent="0.2">
      <c r="A709" s="2"/>
      <c r="B709" s="2"/>
      <c r="C709" s="2"/>
      <c r="D709" s="2"/>
      <c r="E709" s="2"/>
      <c r="F709" s="2"/>
      <c r="G709" s="2"/>
      <c r="H709" s="2"/>
    </row>
    <row r="710" spans="1:8" x14ac:dyDescent="0.2">
      <c r="A710" s="2"/>
      <c r="B710" s="2"/>
      <c r="C710" s="2"/>
      <c r="D710" s="2"/>
      <c r="E710" s="2"/>
      <c r="F710" s="2"/>
      <c r="G710" s="2"/>
      <c r="H710" s="2"/>
    </row>
    <row r="711" spans="1:8" x14ac:dyDescent="0.2">
      <c r="A711" s="2"/>
      <c r="B711" s="2"/>
      <c r="C711" s="2"/>
      <c r="D711" s="2"/>
      <c r="E711" s="2"/>
      <c r="F711" s="2"/>
      <c r="G711" s="2"/>
      <c r="H711" s="2"/>
    </row>
    <row r="712" spans="1:8" x14ac:dyDescent="0.2">
      <c r="A712" s="2"/>
      <c r="B712" s="2"/>
      <c r="C712" s="2"/>
      <c r="D712" s="2"/>
      <c r="E712" s="2"/>
      <c r="F712" s="2"/>
      <c r="G712" s="2"/>
      <c r="H712" s="2"/>
    </row>
    <row r="713" spans="1:8" x14ac:dyDescent="0.2">
      <c r="A713" s="2"/>
      <c r="B713" s="2"/>
      <c r="C713" s="2"/>
      <c r="D713" s="2"/>
      <c r="E713" s="2"/>
      <c r="F713" s="2"/>
      <c r="G713" s="2"/>
      <c r="H713" s="2"/>
    </row>
    <row r="714" spans="1:8" x14ac:dyDescent="0.2">
      <c r="A714" s="2"/>
      <c r="B714" s="2"/>
      <c r="C714" s="2"/>
      <c r="D714" s="2"/>
      <c r="E714" s="2"/>
      <c r="F714" s="2"/>
      <c r="G714" s="2"/>
      <c r="H714" s="2"/>
    </row>
    <row r="715" spans="1:8" x14ac:dyDescent="0.2">
      <c r="A715" s="2"/>
      <c r="B715" s="2"/>
      <c r="C715" s="2"/>
      <c r="D715" s="2"/>
      <c r="E715" s="2"/>
      <c r="F715" s="2"/>
      <c r="G715" s="2"/>
      <c r="H715" s="2"/>
    </row>
    <row r="716" spans="1:8" x14ac:dyDescent="0.2">
      <c r="A716" s="2"/>
      <c r="B716" s="2"/>
      <c r="C716" s="2"/>
      <c r="D716" s="2"/>
      <c r="E716" s="2"/>
      <c r="F716" s="2"/>
      <c r="G716" s="2"/>
      <c r="H716" s="2"/>
    </row>
    <row r="717" spans="1:8" x14ac:dyDescent="0.2">
      <c r="A717" s="2"/>
      <c r="B717" s="2"/>
      <c r="C717" s="2"/>
      <c r="D717" s="2"/>
      <c r="E717" s="2"/>
      <c r="F717" s="2"/>
      <c r="G717" s="2"/>
      <c r="H717" s="2"/>
    </row>
    <row r="718" spans="1:8" x14ac:dyDescent="0.2">
      <c r="A718" s="2"/>
      <c r="B718" s="2"/>
      <c r="C718" s="2"/>
      <c r="D718" s="2"/>
      <c r="E718" s="2"/>
      <c r="F718" s="2"/>
      <c r="G718" s="2"/>
      <c r="H718" s="2"/>
    </row>
    <row r="719" spans="1:8" x14ac:dyDescent="0.2">
      <c r="A719" s="2"/>
      <c r="B719" s="2"/>
      <c r="C719" s="2"/>
      <c r="D719" s="2"/>
      <c r="E719" s="2"/>
      <c r="F719" s="2"/>
      <c r="G719" s="2"/>
      <c r="H719" s="2"/>
    </row>
    <row r="720" spans="1:8" x14ac:dyDescent="0.2">
      <c r="A720" s="2"/>
      <c r="B720" s="2"/>
      <c r="C720" s="2"/>
      <c r="D720" s="2"/>
      <c r="E720" s="2"/>
      <c r="F720" s="2"/>
      <c r="G720" s="2"/>
      <c r="H720" s="2"/>
    </row>
    <row r="721" spans="1:8" x14ac:dyDescent="0.2">
      <c r="A721" s="2"/>
      <c r="B721" s="2"/>
      <c r="C721" s="2"/>
      <c r="D721" s="2"/>
      <c r="E721" s="2"/>
      <c r="F721" s="2"/>
      <c r="G721" s="2"/>
      <c r="H721" s="2"/>
    </row>
    <row r="722" spans="1:8" x14ac:dyDescent="0.2">
      <c r="A722" s="2"/>
      <c r="B722" s="2"/>
      <c r="C722" s="2"/>
      <c r="D722" s="2"/>
      <c r="E722" s="2"/>
      <c r="F722" s="2"/>
      <c r="G722" s="2"/>
      <c r="H722" s="2"/>
    </row>
    <row r="723" spans="1:8" x14ac:dyDescent="0.2">
      <c r="A723" s="2"/>
      <c r="B723" s="2"/>
      <c r="C723" s="2"/>
      <c r="D723" s="2"/>
      <c r="E723" s="2"/>
      <c r="F723" s="2"/>
      <c r="G723" s="2"/>
      <c r="H723" s="2"/>
    </row>
    <row r="724" spans="1:8" x14ac:dyDescent="0.2">
      <c r="A724" s="2"/>
      <c r="B724" s="2"/>
      <c r="C724" s="2"/>
      <c r="D724" s="2"/>
      <c r="E724" s="2"/>
      <c r="F724" s="2"/>
      <c r="G724" s="2"/>
      <c r="H724" s="2"/>
    </row>
    <row r="725" spans="1:8" x14ac:dyDescent="0.2">
      <c r="A725" s="2"/>
      <c r="B725" s="2"/>
      <c r="C725" s="2"/>
      <c r="D725" s="2"/>
      <c r="E725" s="2"/>
      <c r="F725" s="2"/>
      <c r="G725" s="2"/>
      <c r="H725" s="2"/>
    </row>
    <row r="726" spans="1:8" x14ac:dyDescent="0.2">
      <c r="A726" s="2"/>
      <c r="B726" s="2"/>
      <c r="C726" s="2"/>
      <c r="D726" s="2"/>
      <c r="E726" s="2"/>
      <c r="F726" s="2"/>
      <c r="G726" s="2"/>
      <c r="H726" s="2"/>
    </row>
    <row r="727" spans="1:8" x14ac:dyDescent="0.2">
      <c r="A727" s="2"/>
      <c r="B727" s="2"/>
      <c r="C727" s="2"/>
      <c r="D727" s="2"/>
      <c r="E727" s="2"/>
      <c r="F727" s="2"/>
      <c r="G727" s="2"/>
      <c r="H727" s="2"/>
    </row>
    <row r="728" spans="1:8" x14ac:dyDescent="0.2">
      <c r="A728" s="2"/>
      <c r="B728" s="2"/>
      <c r="C728" s="2"/>
      <c r="D728" s="2"/>
      <c r="E728" s="2"/>
      <c r="F728" s="2"/>
      <c r="G728" s="2"/>
      <c r="H728" s="2"/>
    </row>
    <row r="729" spans="1:8" x14ac:dyDescent="0.2">
      <c r="A729" s="2"/>
      <c r="B729" s="2"/>
      <c r="C729" s="2"/>
      <c r="D729" s="2"/>
      <c r="E729" s="2"/>
      <c r="F729" s="2"/>
      <c r="G729" s="2"/>
      <c r="H729" s="2"/>
    </row>
    <row r="730" spans="1:8" x14ac:dyDescent="0.2">
      <c r="A730" s="2"/>
      <c r="B730" s="2"/>
      <c r="C730" s="2"/>
      <c r="D730" s="2"/>
      <c r="E730" s="2"/>
      <c r="F730" s="2"/>
      <c r="G730" s="2"/>
      <c r="H730" s="2"/>
    </row>
    <row r="731" spans="1:8" x14ac:dyDescent="0.2">
      <c r="A731" s="2"/>
      <c r="B731" s="2"/>
      <c r="C731" s="2"/>
      <c r="D731" s="2"/>
      <c r="E731" s="2"/>
      <c r="F731" s="2"/>
      <c r="G731" s="2"/>
      <c r="H731" s="2"/>
    </row>
    <row r="732" spans="1:8" x14ac:dyDescent="0.2">
      <c r="A732" s="2"/>
      <c r="B732" s="2"/>
      <c r="C732" s="2"/>
      <c r="D732" s="2"/>
      <c r="E732" s="2"/>
      <c r="F732" s="2"/>
      <c r="G732" s="2"/>
      <c r="H732" s="2"/>
    </row>
    <row r="733" spans="1:8" x14ac:dyDescent="0.2">
      <c r="A733" s="2"/>
      <c r="B733" s="2"/>
      <c r="C733" s="2"/>
      <c r="D733" s="2"/>
      <c r="E733" s="2"/>
      <c r="F733" s="2"/>
      <c r="G733" s="2"/>
      <c r="H733" s="2"/>
    </row>
    <row r="734" spans="1:8" x14ac:dyDescent="0.2">
      <c r="A734" s="2"/>
      <c r="B734" s="2"/>
      <c r="C734" s="2"/>
      <c r="D734" s="2"/>
      <c r="E734" s="2"/>
      <c r="F734" s="2"/>
      <c r="G734" s="2"/>
      <c r="H734" s="2"/>
    </row>
    <row r="735" spans="1:8" x14ac:dyDescent="0.2">
      <c r="A735" s="2"/>
      <c r="B735" s="2"/>
      <c r="C735" s="2"/>
      <c r="D735" s="2"/>
      <c r="E735" s="2"/>
      <c r="F735" s="2"/>
      <c r="G735" s="2"/>
      <c r="H735" s="2"/>
    </row>
    <row r="736" spans="1:8" x14ac:dyDescent="0.2">
      <c r="A736" s="2"/>
      <c r="B736" s="2"/>
      <c r="C736" s="2"/>
      <c r="D736" s="2"/>
      <c r="E736" s="2"/>
      <c r="F736" s="2"/>
      <c r="G736" s="2"/>
      <c r="H736" s="2"/>
    </row>
    <row r="737" spans="1:8" x14ac:dyDescent="0.2">
      <c r="A737" s="2"/>
      <c r="B737" s="2"/>
      <c r="C737" s="2"/>
      <c r="D737" s="2"/>
      <c r="E737" s="2"/>
      <c r="F737" s="2"/>
      <c r="G737" s="2"/>
      <c r="H737" s="2"/>
    </row>
    <row r="738" spans="1:8" x14ac:dyDescent="0.2">
      <c r="A738" s="2"/>
      <c r="B738" s="2"/>
      <c r="C738" s="2"/>
      <c r="D738" s="2"/>
      <c r="E738" s="2"/>
      <c r="F738" s="2"/>
      <c r="G738" s="2"/>
      <c r="H738" s="2"/>
    </row>
    <row r="739" spans="1:8" x14ac:dyDescent="0.2">
      <c r="A739" s="2"/>
      <c r="B739" s="2"/>
      <c r="C739" s="2"/>
      <c r="D739" s="2"/>
      <c r="E739" s="2"/>
      <c r="F739" s="2"/>
      <c r="G739" s="2"/>
      <c r="H739" s="2"/>
    </row>
    <row r="740" spans="1:8" x14ac:dyDescent="0.2">
      <c r="A740" s="2"/>
      <c r="B740" s="2"/>
      <c r="C740" s="2"/>
      <c r="D740" s="2"/>
      <c r="E740" s="2"/>
      <c r="F740" s="2"/>
      <c r="G740" s="2"/>
      <c r="H740" s="2"/>
    </row>
    <row r="741" spans="1:8" x14ac:dyDescent="0.2">
      <c r="A741" s="2"/>
      <c r="B741" s="2"/>
      <c r="C741" s="2"/>
      <c r="D741" s="2"/>
      <c r="E741" s="2"/>
      <c r="F741" s="2"/>
      <c r="G741" s="2"/>
      <c r="H741" s="2"/>
    </row>
    <row r="742" spans="1:8" x14ac:dyDescent="0.2">
      <c r="A742" s="2"/>
      <c r="B742" s="2"/>
      <c r="C742" s="2"/>
      <c r="D742" s="2"/>
      <c r="E742" s="2"/>
      <c r="F742" s="2"/>
      <c r="G742" s="2"/>
      <c r="H742" s="2"/>
    </row>
    <row r="743" spans="1:8" x14ac:dyDescent="0.2">
      <c r="A743" s="2"/>
      <c r="B743" s="2"/>
      <c r="C743" s="2"/>
      <c r="D743" s="2"/>
      <c r="E743" s="2"/>
      <c r="F743" s="2"/>
      <c r="G743" s="2"/>
      <c r="H743" s="2"/>
    </row>
    <row r="744" spans="1:8" x14ac:dyDescent="0.2">
      <c r="A744" s="2"/>
      <c r="B744" s="2"/>
      <c r="C744" s="2"/>
      <c r="D744" s="2"/>
      <c r="E744" s="2"/>
      <c r="F744" s="2"/>
      <c r="G744" s="2"/>
      <c r="H744" s="2"/>
    </row>
    <row r="745" spans="1:8" x14ac:dyDescent="0.2">
      <c r="A745" s="2"/>
      <c r="B745" s="2"/>
      <c r="C745" s="2"/>
      <c r="D745" s="2"/>
      <c r="E745" s="2"/>
      <c r="F745" s="2"/>
      <c r="G745" s="2"/>
      <c r="H745" s="2"/>
    </row>
    <row r="746" spans="1:8" x14ac:dyDescent="0.2">
      <c r="A746" s="2"/>
      <c r="B746" s="2"/>
      <c r="C746" s="2"/>
      <c r="D746" s="2"/>
      <c r="E746" s="2"/>
      <c r="F746" s="2"/>
      <c r="G746" s="2"/>
      <c r="H746" s="2"/>
    </row>
    <row r="747" spans="1:8" x14ac:dyDescent="0.2">
      <c r="A747" s="2"/>
      <c r="B747" s="2"/>
      <c r="C747" s="2"/>
      <c r="D747" s="2"/>
      <c r="E747" s="2"/>
      <c r="F747" s="2"/>
      <c r="G747" s="2"/>
      <c r="H747" s="2"/>
    </row>
    <row r="748" spans="1:8" x14ac:dyDescent="0.2">
      <c r="A748" s="2"/>
      <c r="B748" s="2"/>
      <c r="C748" s="2"/>
      <c r="D748" s="2"/>
      <c r="E748" s="2"/>
      <c r="F748" s="2"/>
      <c r="G748" s="2"/>
      <c r="H748" s="2"/>
    </row>
    <row r="749" spans="1:8" x14ac:dyDescent="0.2">
      <c r="A749" s="2"/>
      <c r="B749" s="2"/>
      <c r="C749" s="2"/>
      <c r="D749" s="2"/>
      <c r="E749" s="2"/>
      <c r="F749" s="2"/>
      <c r="G749" s="2"/>
      <c r="H749" s="2"/>
    </row>
    <row r="750" spans="1:8" x14ac:dyDescent="0.2">
      <c r="A750" s="2"/>
      <c r="B750" s="2"/>
      <c r="C750" s="2"/>
      <c r="D750" s="2"/>
      <c r="E750" s="2"/>
      <c r="F750" s="2"/>
      <c r="G750" s="2"/>
      <c r="H750" s="2"/>
    </row>
    <row r="751" spans="1:8" x14ac:dyDescent="0.2">
      <c r="A751" s="2"/>
      <c r="B751" s="2"/>
      <c r="C751" s="2"/>
      <c r="D751" s="2"/>
      <c r="E751" s="2"/>
      <c r="F751" s="2"/>
      <c r="G751" s="2"/>
      <c r="H751" s="2"/>
    </row>
    <row r="752" spans="1:8" x14ac:dyDescent="0.2">
      <c r="A752" s="2"/>
      <c r="B752" s="2"/>
      <c r="C752" s="2"/>
      <c r="D752" s="2"/>
      <c r="E752" s="2"/>
      <c r="F752" s="2"/>
      <c r="G752" s="2"/>
      <c r="H752" s="2"/>
    </row>
    <row r="753" spans="1:8" x14ac:dyDescent="0.2">
      <c r="A753" s="2"/>
      <c r="B753" s="2"/>
      <c r="C753" s="2"/>
      <c r="D753" s="2"/>
      <c r="E753" s="2"/>
      <c r="F753" s="2"/>
      <c r="G753" s="2"/>
      <c r="H753" s="2"/>
    </row>
    <row r="754" spans="1:8" x14ac:dyDescent="0.2">
      <c r="A754" s="2"/>
      <c r="B754" s="2"/>
      <c r="C754" s="2"/>
      <c r="D754" s="2"/>
      <c r="E754" s="2"/>
      <c r="F754" s="2"/>
      <c r="G754" s="2"/>
      <c r="H754" s="2"/>
    </row>
    <row r="755" spans="1:8" x14ac:dyDescent="0.2">
      <c r="A755" s="2"/>
      <c r="B755" s="2"/>
      <c r="C755" s="2"/>
      <c r="D755" s="2"/>
      <c r="E755" s="2"/>
      <c r="F755" s="2"/>
      <c r="G755" s="2"/>
      <c r="H755" s="2"/>
    </row>
    <row r="756" spans="1:8" x14ac:dyDescent="0.2">
      <c r="A756" s="2"/>
      <c r="B756" s="2"/>
      <c r="C756" s="2"/>
      <c r="D756" s="2"/>
      <c r="E756" s="2"/>
      <c r="F756" s="2"/>
      <c r="G756" s="2"/>
      <c r="H756" s="2"/>
    </row>
    <row r="757" spans="1:8" x14ac:dyDescent="0.2">
      <c r="A757" s="2"/>
      <c r="B757" s="2"/>
      <c r="C757" s="2"/>
      <c r="D757" s="2"/>
      <c r="E757" s="2"/>
      <c r="F757" s="2"/>
      <c r="G757" s="2"/>
      <c r="H757" s="2"/>
    </row>
    <row r="758" spans="1:8" x14ac:dyDescent="0.2">
      <c r="A758" s="2"/>
      <c r="B758" s="2"/>
      <c r="C758" s="2"/>
      <c r="D758" s="2"/>
      <c r="E758" s="2"/>
      <c r="F758" s="2"/>
      <c r="G758" s="2"/>
      <c r="H758" s="2"/>
    </row>
    <row r="759" spans="1:8" x14ac:dyDescent="0.2">
      <c r="A759" s="2"/>
      <c r="B759" s="2"/>
      <c r="C759" s="2"/>
      <c r="D759" s="2"/>
      <c r="E759" s="2"/>
      <c r="F759" s="2"/>
      <c r="G759" s="2"/>
      <c r="H759" s="2"/>
    </row>
    <row r="760" spans="1:8" x14ac:dyDescent="0.2">
      <c r="A760" s="2"/>
      <c r="B760" s="2"/>
      <c r="C760" s="2"/>
      <c r="D760" s="2"/>
      <c r="E760" s="2"/>
      <c r="F760" s="2"/>
      <c r="G760" s="2"/>
      <c r="H760" s="2"/>
    </row>
    <row r="761" spans="1:8" x14ac:dyDescent="0.2">
      <c r="A761" s="2"/>
      <c r="B761" s="2"/>
      <c r="C761" s="2"/>
      <c r="D761" s="2"/>
      <c r="E761" s="2"/>
      <c r="F761" s="2"/>
      <c r="G761" s="2"/>
      <c r="H761" s="2"/>
    </row>
    <row r="762" spans="1:8" x14ac:dyDescent="0.2">
      <c r="A762" s="2"/>
      <c r="B762" s="2"/>
      <c r="C762" s="2"/>
      <c r="D762" s="2"/>
      <c r="E762" s="2"/>
      <c r="F762" s="2"/>
      <c r="G762" s="2"/>
      <c r="H762" s="2"/>
    </row>
    <row r="763" spans="1:8" x14ac:dyDescent="0.2">
      <c r="A763" s="2"/>
      <c r="B763" s="2"/>
      <c r="C763" s="2"/>
      <c r="D763" s="2"/>
      <c r="E763" s="2"/>
      <c r="F763" s="2"/>
      <c r="G763" s="2"/>
      <c r="H763" s="2"/>
    </row>
    <row r="764" spans="1:8" x14ac:dyDescent="0.2">
      <c r="A764" s="2"/>
      <c r="B764" s="2"/>
      <c r="C764" s="2"/>
      <c r="D764" s="2"/>
      <c r="E764" s="2"/>
      <c r="F764" s="2"/>
      <c r="G764" s="2"/>
      <c r="H764" s="2"/>
    </row>
    <row r="765" spans="1:8" x14ac:dyDescent="0.2">
      <c r="A765" s="2"/>
      <c r="B765" s="2"/>
      <c r="C765" s="2"/>
      <c r="D765" s="2"/>
      <c r="E765" s="2"/>
      <c r="F765" s="2"/>
      <c r="G765" s="2"/>
      <c r="H765" s="2"/>
    </row>
    <row r="766" spans="1:8" x14ac:dyDescent="0.2">
      <c r="A766" s="2"/>
      <c r="B766" s="2"/>
      <c r="C766" s="2"/>
      <c r="D766" s="2"/>
      <c r="E766" s="2"/>
      <c r="F766" s="2"/>
      <c r="G766" s="2"/>
      <c r="H766" s="2"/>
    </row>
    <row r="767" spans="1:8" x14ac:dyDescent="0.2">
      <c r="A767" s="2"/>
      <c r="B767" s="2"/>
      <c r="C767" s="2"/>
      <c r="D767" s="2"/>
      <c r="E767" s="2"/>
      <c r="F767" s="2"/>
      <c r="G767" s="2"/>
      <c r="H767" s="2"/>
    </row>
    <row r="768" spans="1:8" x14ac:dyDescent="0.2">
      <c r="A768" s="2"/>
      <c r="B768" s="2"/>
      <c r="C768" s="2"/>
      <c r="D768" s="2"/>
      <c r="E768" s="2"/>
      <c r="F768" s="2"/>
      <c r="G768" s="2"/>
      <c r="H768" s="2"/>
    </row>
    <row r="769" spans="1:8" x14ac:dyDescent="0.2">
      <c r="A769" s="2"/>
      <c r="B769" s="2"/>
      <c r="C769" s="2"/>
      <c r="D769" s="2"/>
      <c r="E769" s="2"/>
      <c r="F769" s="2"/>
      <c r="G769" s="2"/>
      <c r="H769" s="2"/>
    </row>
    <row r="770" spans="1:8" x14ac:dyDescent="0.2">
      <c r="A770" s="2"/>
      <c r="B770" s="2"/>
      <c r="C770" s="2"/>
      <c r="D770" s="2"/>
      <c r="E770" s="2"/>
      <c r="F770" s="2"/>
      <c r="G770" s="2"/>
      <c r="H770" s="2"/>
    </row>
    <row r="771" spans="1:8" x14ac:dyDescent="0.2">
      <c r="A771" s="2"/>
      <c r="B771" s="2"/>
      <c r="C771" s="2"/>
      <c r="D771" s="2"/>
      <c r="E771" s="2"/>
      <c r="F771" s="2"/>
      <c r="G771" s="2"/>
      <c r="H771" s="2"/>
    </row>
    <row r="772" spans="1:8" x14ac:dyDescent="0.2">
      <c r="A772" s="2"/>
      <c r="B772" s="2"/>
      <c r="C772" s="2"/>
      <c r="D772" s="2"/>
      <c r="E772" s="2"/>
      <c r="F772" s="2"/>
      <c r="G772" s="2"/>
      <c r="H772" s="2"/>
    </row>
    <row r="773" spans="1:8" x14ac:dyDescent="0.2">
      <c r="A773" s="2"/>
      <c r="B773" s="2"/>
      <c r="C773" s="2"/>
      <c r="D773" s="2"/>
      <c r="E773" s="2"/>
      <c r="F773" s="2"/>
      <c r="G773" s="2"/>
      <c r="H773" s="2"/>
    </row>
    <row r="774" spans="1:8" x14ac:dyDescent="0.2">
      <c r="A774" s="2"/>
      <c r="B774" s="2"/>
      <c r="C774" s="2"/>
      <c r="D774" s="2"/>
      <c r="E774" s="2"/>
      <c r="F774" s="2"/>
      <c r="G774" s="2"/>
      <c r="H774" s="2"/>
    </row>
    <row r="775" spans="1:8" x14ac:dyDescent="0.2">
      <c r="A775" s="2"/>
      <c r="B775" s="2"/>
      <c r="C775" s="2"/>
      <c r="D775" s="2"/>
      <c r="E775" s="2"/>
      <c r="F775" s="2"/>
      <c r="G775" s="2"/>
      <c r="H775" s="2"/>
    </row>
    <row r="776" spans="1:8" x14ac:dyDescent="0.2">
      <c r="A776" s="2"/>
      <c r="B776" s="2"/>
      <c r="C776" s="2"/>
      <c r="D776" s="2"/>
      <c r="E776" s="2"/>
      <c r="F776" s="2"/>
      <c r="G776" s="2"/>
      <c r="H776" s="2"/>
    </row>
    <row r="777" spans="1:8" x14ac:dyDescent="0.2">
      <c r="A777" s="2"/>
      <c r="B777" s="2"/>
      <c r="C777" s="2"/>
      <c r="D777" s="2"/>
      <c r="E777" s="2"/>
      <c r="F777" s="2"/>
      <c r="G777" s="2"/>
      <c r="H777" s="2"/>
    </row>
    <row r="778" spans="1:8" x14ac:dyDescent="0.2">
      <c r="A778" s="2"/>
      <c r="B778" s="2"/>
      <c r="C778" s="2"/>
      <c r="D778" s="2"/>
      <c r="E778" s="2"/>
      <c r="F778" s="2"/>
      <c r="G778" s="2"/>
      <c r="H778" s="2"/>
    </row>
    <row r="779" spans="1:8" x14ac:dyDescent="0.2">
      <c r="A779" s="2"/>
      <c r="B779" s="2"/>
      <c r="C779" s="2"/>
      <c r="D779" s="2"/>
      <c r="E779" s="2"/>
      <c r="F779" s="2"/>
      <c r="G779" s="2"/>
      <c r="H779" s="2"/>
    </row>
    <row r="780" spans="1:8" x14ac:dyDescent="0.2">
      <c r="A780" s="2"/>
      <c r="B780" s="2"/>
      <c r="C780" s="2"/>
      <c r="D780" s="2"/>
      <c r="E780" s="2"/>
      <c r="F780" s="2"/>
      <c r="G780" s="2"/>
      <c r="H780" s="2"/>
    </row>
    <row r="781" spans="1:8" x14ac:dyDescent="0.2">
      <c r="A781" s="2"/>
      <c r="B781" s="2"/>
      <c r="C781" s="2"/>
      <c r="D781" s="2"/>
      <c r="E781" s="2"/>
      <c r="F781" s="2"/>
      <c r="G781" s="2"/>
      <c r="H781" s="2"/>
    </row>
    <row r="782" spans="1:8" x14ac:dyDescent="0.2">
      <c r="A782" s="2"/>
      <c r="B782" s="2"/>
      <c r="C782" s="2"/>
      <c r="D782" s="2"/>
      <c r="E782" s="2"/>
      <c r="F782" s="2"/>
      <c r="G782" s="2"/>
      <c r="H782" s="2"/>
    </row>
    <row r="783" spans="1:8" x14ac:dyDescent="0.2">
      <c r="A783" s="2"/>
      <c r="B783" s="2"/>
      <c r="C783" s="2"/>
      <c r="D783" s="2"/>
      <c r="E783" s="2"/>
      <c r="F783" s="2"/>
      <c r="G783" s="2"/>
      <c r="H783" s="2"/>
    </row>
    <row r="784" spans="1:8" x14ac:dyDescent="0.2">
      <c r="A784" s="2"/>
      <c r="B784" s="2"/>
      <c r="C784" s="2"/>
      <c r="D784" s="2"/>
      <c r="E784" s="2"/>
      <c r="F784" s="2"/>
      <c r="G784" s="2"/>
      <c r="H784" s="2"/>
    </row>
    <row r="785" spans="1:8" x14ac:dyDescent="0.2">
      <c r="A785" s="2"/>
      <c r="B785" s="2"/>
      <c r="C785" s="2"/>
      <c r="D785" s="2"/>
      <c r="E785" s="2"/>
      <c r="F785" s="2"/>
      <c r="G785" s="2"/>
      <c r="H785" s="2"/>
    </row>
    <row r="786" spans="1:8" x14ac:dyDescent="0.2">
      <c r="A786" s="2"/>
      <c r="B786" s="2"/>
      <c r="C786" s="2"/>
      <c r="D786" s="2"/>
      <c r="E786" s="2"/>
      <c r="F786" s="2"/>
      <c r="G786" s="2"/>
      <c r="H786" s="2"/>
    </row>
    <row r="787" spans="1:8" x14ac:dyDescent="0.2">
      <c r="A787" s="2"/>
      <c r="B787" s="2"/>
      <c r="C787" s="2"/>
      <c r="D787" s="2"/>
      <c r="E787" s="2"/>
      <c r="F787" s="2"/>
      <c r="G787" s="2"/>
      <c r="H787" s="2"/>
    </row>
    <row r="788" spans="1:8" x14ac:dyDescent="0.2">
      <c r="A788" s="2"/>
      <c r="B788" s="2"/>
      <c r="C788" s="2"/>
      <c r="D788" s="2"/>
      <c r="E788" s="2"/>
      <c r="F788" s="2"/>
      <c r="G788" s="2"/>
      <c r="H788" s="2"/>
    </row>
    <row r="789" spans="1:8" x14ac:dyDescent="0.2">
      <c r="A789" s="2"/>
      <c r="B789" s="2"/>
      <c r="C789" s="2"/>
      <c r="D789" s="2"/>
      <c r="E789" s="2"/>
      <c r="F789" s="2"/>
      <c r="G789" s="2"/>
      <c r="H789" s="2"/>
    </row>
    <row r="790" spans="1:8" x14ac:dyDescent="0.2">
      <c r="A790" s="2"/>
      <c r="B790" s="2"/>
      <c r="C790" s="2"/>
      <c r="D790" s="2"/>
      <c r="E790" s="2"/>
      <c r="F790" s="2"/>
      <c r="G790" s="2"/>
      <c r="H790" s="2"/>
    </row>
    <row r="791" spans="1:8" x14ac:dyDescent="0.2">
      <c r="A791" s="2"/>
      <c r="B791" s="2"/>
      <c r="C791" s="2"/>
      <c r="D791" s="2"/>
      <c r="E791" s="2"/>
      <c r="F791" s="2"/>
      <c r="G791" s="2"/>
      <c r="H791" s="2"/>
    </row>
    <row r="792" spans="1:8" x14ac:dyDescent="0.2">
      <c r="A792" s="2"/>
      <c r="B792" s="2"/>
      <c r="C792" s="2"/>
      <c r="D792" s="2"/>
      <c r="E792" s="2"/>
      <c r="F792" s="2"/>
      <c r="G792" s="2"/>
      <c r="H792" s="2"/>
    </row>
    <row r="793" spans="1:8" x14ac:dyDescent="0.2">
      <c r="A793" s="2"/>
      <c r="B793" s="2"/>
      <c r="C793" s="2"/>
      <c r="D793" s="2"/>
      <c r="E793" s="2"/>
      <c r="F793" s="2"/>
      <c r="G793" s="2"/>
      <c r="H793" s="2"/>
    </row>
    <row r="794" spans="1:8" x14ac:dyDescent="0.2">
      <c r="A794" s="2"/>
      <c r="B794" s="2"/>
      <c r="C794" s="2"/>
      <c r="D794" s="2"/>
      <c r="E794" s="2"/>
      <c r="F794" s="2"/>
      <c r="G794" s="2"/>
      <c r="H794" s="2"/>
    </row>
    <row r="795" spans="1:8" x14ac:dyDescent="0.2">
      <c r="A795" s="2"/>
      <c r="B795" s="2"/>
      <c r="C795" s="2"/>
      <c r="D795" s="2"/>
      <c r="E795" s="2"/>
      <c r="F795" s="2"/>
      <c r="G795" s="2"/>
      <c r="H795" s="2"/>
    </row>
    <row r="796" spans="1:8" x14ac:dyDescent="0.2">
      <c r="A796" s="2"/>
      <c r="B796" s="2"/>
      <c r="C796" s="2"/>
      <c r="D796" s="2"/>
      <c r="E796" s="2"/>
      <c r="F796" s="2"/>
      <c r="G796" s="2"/>
      <c r="H796" s="2"/>
    </row>
    <row r="797" spans="1:8" x14ac:dyDescent="0.2">
      <c r="A797" s="2"/>
      <c r="B797" s="2"/>
      <c r="C797" s="2"/>
      <c r="D797" s="2"/>
      <c r="E797" s="2"/>
      <c r="F797" s="2"/>
      <c r="G797" s="2"/>
      <c r="H797" s="2"/>
    </row>
    <row r="798" spans="1:8" x14ac:dyDescent="0.2">
      <c r="A798" s="2"/>
      <c r="B798" s="2"/>
      <c r="C798" s="2"/>
      <c r="D798" s="2"/>
      <c r="E798" s="2"/>
      <c r="F798" s="2"/>
      <c r="G798" s="2"/>
      <c r="H798" s="2"/>
    </row>
    <row r="799" spans="1:8" x14ac:dyDescent="0.2">
      <c r="A799" s="2"/>
      <c r="B799" s="2"/>
      <c r="C799" s="2"/>
      <c r="D799" s="2"/>
      <c r="E799" s="2"/>
      <c r="F799" s="2"/>
      <c r="G799" s="2"/>
      <c r="H799" s="2"/>
    </row>
    <row r="800" spans="1:8" x14ac:dyDescent="0.2">
      <c r="A800" s="2"/>
      <c r="B800" s="2"/>
      <c r="C800" s="2"/>
      <c r="D800" s="2"/>
      <c r="E800" s="2"/>
      <c r="F800" s="2"/>
      <c r="G800" s="2"/>
      <c r="H800" s="2"/>
    </row>
    <row r="801" spans="1:8" x14ac:dyDescent="0.2">
      <c r="A801" s="2"/>
      <c r="B801" s="2"/>
      <c r="C801" s="2"/>
      <c r="D801" s="2"/>
      <c r="E801" s="2"/>
      <c r="F801" s="2"/>
      <c r="G801" s="2"/>
      <c r="H801" s="2"/>
    </row>
    <row r="802" spans="1:8" x14ac:dyDescent="0.2">
      <c r="A802" s="2"/>
      <c r="B802" s="2"/>
      <c r="C802" s="2"/>
      <c r="D802" s="2"/>
      <c r="E802" s="2"/>
      <c r="F802" s="2"/>
      <c r="G802" s="2"/>
      <c r="H802" s="2"/>
    </row>
    <row r="803" spans="1:8" x14ac:dyDescent="0.2">
      <c r="A803" s="2"/>
      <c r="B803" s="2"/>
      <c r="C803" s="2"/>
      <c r="D803" s="2"/>
      <c r="E803" s="2"/>
      <c r="F803" s="2"/>
      <c r="G803" s="2"/>
      <c r="H803" s="2"/>
    </row>
    <row r="804" spans="1:8" x14ac:dyDescent="0.2">
      <c r="A804" s="2"/>
      <c r="B804" s="2"/>
      <c r="C804" s="2"/>
      <c r="D804" s="2"/>
      <c r="E804" s="2"/>
      <c r="F804" s="2"/>
      <c r="G804" s="2"/>
      <c r="H804" s="2"/>
    </row>
    <row r="805" spans="1:8" x14ac:dyDescent="0.2">
      <c r="A805" s="2"/>
      <c r="B805" s="2"/>
      <c r="C805" s="2"/>
      <c r="D805" s="2"/>
      <c r="E805" s="2"/>
      <c r="F805" s="2"/>
      <c r="G805" s="2"/>
      <c r="H805" s="2"/>
    </row>
    <row r="806" spans="1:8" x14ac:dyDescent="0.2">
      <c r="A806" s="2"/>
      <c r="B806" s="2"/>
      <c r="C806" s="2"/>
      <c r="D806" s="2"/>
      <c r="E806" s="2"/>
      <c r="F806" s="2"/>
      <c r="G806" s="2"/>
      <c r="H806" s="2"/>
    </row>
    <row r="807" spans="1:8" x14ac:dyDescent="0.2">
      <c r="A807" s="2"/>
      <c r="B807" s="2"/>
      <c r="C807" s="2"/>
      <c r="D807" s="2"/>
      <c r="E807" s="2"/>
      <c r="F807" s="2"/>
      <c r="G807" s="2"/>
      <c r="H807" s="2"/>
    </row>
    <row r="808" spans="1:8" x14ac:dyDescent="0.2">
      <c r="A808" s="2"/>
      <c r="B808" s="2"/>
      <c r="C808" s="2"/>
      <c r="D808" s="2"/>
      <c r="E808" s="2"/>
      <c r="F808" s="2"/>
      <c r="G808" s="2"/>
      <c r="H808" s="2"/>
    </row>
    <row r="809" spans="1:8" x14ac:dyDescent="0.2">
      <c r="A809" s="2"/>
      <c r="B809" s="2"/>
      <c r="C809" s="2"/>
      <c r="D809" s="2"/>
      <c r="E809" s="2"/>
      <c r="F809" s="2"/>
      <c r="G809" s="2"/>
      <c r="H809" s="2"/>
    </row>
    <row r="810" spans="1:8" x14ac:dyDescent="0.2">
      <c r="A810" s="2"/>
      <c r="B810" s="2"/>
      <c r="C810" s="2"/>
      <c r="D810" s="2"/>
      <c r="E810" s="2"/>
      <c r="F810" s="2"/>
      <c r="G810" s="2"/>
      <c r="H810" s="2"/>
    </row>
    <row r="811" spans="1:8" x14ac:dyDescent="0.2">
      <c r="A811" s="2"/>
      <c r="B811" s="2"/>
      <c r="C811" s="2"/>
      <c r="D811" s="2"/>
      <c r="E811" s="2"/>
      <c r="F811" s="2"/>
      <c r="G811" s="2"/>
      <c r="H811" s="2"/>
    </row>
    <row r="812" spans="1:8" x14ac:dyDescent="0.2">
      <c r="A812" s="2"/>
      <c r="B812" s="2"/>
      <c r="C812" s="2"/>
      <c r="D812" s="2"/>
      <c r="E812" s="2"/>
      <c r="F812" s="2"/>
      <c r="G812" s="2"/>
      <c r="H812" s="2"/>
    </row>
    <row r="813" spans="1:8" x14ac:dyDescent="0.2">
      <c r="A813" s="2"/>
      <c r="B813" s="2"/>
      <c r="C813" s="2"/>
      <c r="D813" s="2"/>
      <c r="E813" s="2"/>
      <c r="F813" s="2"/>
      <c r="G813" s="2"/>
      <c r="H813" s="2"/>
    </row>
    <row r="814" spans="1:8" x14ac:dyDescent="0.2">
      <c r="A814" s="2"/>
      <c r="B814" s="2"/>
      <c r="C814" s="2"/>
      <c r="D814" s="2"/>
      <c r="E814" s="2"/>
      <c r="F814" s="2"/>
      <c r="G814" s="2"/>
      <c r="H814" s="2"/>
    </row>
    <row r="815" spans="1:8" x14ac:dyDescent="0.2">
      <c r="A815" s="2"/>
      <c r="B815" s="2"/>
      <c r="C815" s="2"/>
      <c r="D815" s="2"/>
      <c r="E815" s="2"/>
      <c r="F815" s="2"/>
      <c r="G815" s="2"/>
      <c r="H815" s="2"/>
    </row>
    <row r="816" spans="1:8" x14ac:dyDescent="0.2">
      <c r="A816" s="2"/>
      <c r="B816" s="2"/>
      <c r="C816" s="2"/>
      <c r="D816" s="2"/>
      <c r="E816" s="2"/>
      <c r="F816" s="2"/>
      <c r="G816" s="2"/>
      <c r="H816" s="2"/>
    </row>
    <row r="817" spans="1:8" x14ac:dyDescent="0.2">
      <c r="A817" s="2"/>
      <c r="B817" s="2"/>
      <c r="C817" s="2"/>
      <c r="D817" s="2"/>
      <c r="E817" s="2"/>
      <c r="F817" s="2"/>
      <c r="G817" s="2"/>
      <c r="H817" s="2"/>
    </row>
    <row r="818" spans="1:8" x14ac:dyDescent="0.2">
      <c r="A818" s="2"/>
      <c r="B818" s="2"/>
      <c r="C818" s="2"/>
      <c r="D818" s="2"/>
      <c r="E818" s="2"/>
      <c r="F818" s="2"/>
      <c r="G818" s="2"/>
      <c r="H818" s="2"/>
    </row>
    <row r="819" spans="1:8" x14ac:dyDescent="0.2">
      <c r="A819" s="2"/>
      <c r="B819" s="2"/>
      <c r="C819" s="2"/>
      <c r="D819" s="2"/>
      <c r="E819" s="2"/>
      <c r="F819" s="2"/>
      <c r="G819" s="2"/>
      <c r="H819" s="2"/>
    </row>
    <row r="820" spans="1:8" x14ac:dyDescent="0.2">
      <c r="A820" s="2"/>
      <c r="B820" s="2"/>
      <c r="C820" s="2"/>
      <c r="D820" s="2"/>
      <c r="E820" s="2"/>
      <c r="F820" s="2"/>
      <c r="G820" s="2"/>
      <c r="H820" s="2"/>
    </row>
    <row r="821" spans="1:8" x14ac:dyDescent="0.2">
      <c r="A821" s="2"/>
      <c r="B821" s="2"/>
      <c r="C821" s="2"/>
      <c r="D821" s="2"/>
      <c r="E821" s="2"/>
      <c r="F821" s="2"/>
      <c r="G821" s="2"/>
      <c r="H821" s="2"/>
    </row>
    <row r="822" spans="1:8" x14ac:dyDescent="0.2">
      <c r="A822" s="2"/>
      <c r="B822" s="2"/>
      <c r="C822" s="2"/>
      <c r="D822" s="2"/>
      <c r="E822" s="2"/>
      <c r="F822" s="2"/>
      <c r="G822" s="2"/>
      <c r="H822" s="2"/>
    </row>
    <row r="823" spans="1:8" x14ac:dyDescent="0.2">
      <c r="A823" s="2"/>
      <c r="B823" s="2"/>
      <c r="C823" s="2"/>
      <c r="D823" s="2"/>
      <c r="E823" s="2"/>
      <c r="F823" s="2"/>
      <c r="G823" s="2"/>
      <c r="H823" s="2"/>
    </row>
    <row r="824" spans="1:8" x14ac:dyDescent="0.2">
      <c r="A824" s="2"/>
      <c r="B824" s="2"/>
      <c r="C824" s="2"/>
      <c r="D824" s="2"/>
      <c r="E824" s="2"/>
      <c r="F824" s="2"/>
      <c r="G824" s="2"/>
      <c r="H824" s="2"/>
    </row>
    <row r="825" spans="1:8" x14ac:dyDescent="0.2">
      <c r="A825" s="2"/>
      <c r="B825" s="2"/>
      <c r="C825" s="2"/>
      <c r="D825" s="2"/>
      <c r="E825" s="2"/>
      <c r="F825" s="2"/>
      <c r="G825" s="2"/>
      <c r="H825" s="2"/>
    </row>
    <row r="826" spans="1:8" x14ac:dyDescent="0.2">
      <c r="A826" s="2"/>
      <c r="B826" s="2"/>
      <c r="C826" s="2"/>
      <c r="D826" s="2"/>
      <c r="E826" s="2"/>
      <c r="F826" s="2"/>
      <c r="G826" s="2"/>
      <c r="H826" s="2"/>
    </row>
    <row r="827" spans="1:8" x14ac:dyDescent="0.2">
      <c r="A827" s="2"/>
      <c r="B827" s="2"/>
      <c r="C827" s="2"/>
      <c r="D827" s="2"/>
      <c r="E827" s="2"/>
      <c r="F827" s="2"/>
      <c r="G827" s="2"/>
      <c r="H827" s="2"/>
    </row>
    <row r="828" spans="1:8" x14ac:dyDescent="0.2">
      <c r="A828" s="2"/>
      <c r="B828" s="2"/>
      <c r="C828" s="2"/>
      <c r="D828" s="2"/>
      <c r="E828" s="2"/>
      <c r="F828" s="2"/>
      <c r="G828" s="2"/>
      <c r="H828" s="2"/>
    </row>
    <row r="829" spans="1:8" x14ac:dyDescent="0.2">
      <c r="A829" s="2"/>
      <c r="B829" s="2"/>
      <c r="C829" s="2"/>
      <c r="D829" s="2"/>
      <c r="E829" s="2"/>
      <c r="F829" s="2"/>
      <c r="G829" s="2"/>
      <c r="H829" s="2"/>
    </row>
    <row r="830" spans="1:8" x14ac:dyDescent="0.2">
      <c r="A830" s="2"/>
      <c r="B830" s="2"/>
      <c r="C830" s="2"/>
      <c r="D830" s="2"/>
      <c r="E830" s="2"/>
      <c r="F830" s="2"/>
      <c r="G830" s="2"/>
      <c r="H830" s="2"/>
    </row>
    <row r="831" spans="1:8" x14ac:dyDescent="0.2">
      <c r="A831" s="2"/>
      <c r="B831" s="2"/>
      <c r="C831" s="2"/>
      <c r="D831" s="2"/>
      <c r="E831" s="2"/>
      <c r="F831" s="2"/>
      <c r="G831" s="2"/>
      <c r="H831" s="2"/>
    </row>
    <row r="832" spans="1:8" x14ac:dyDescent="0.2">
      <c r="A832" s="2"/>
      <c r="B832" s="2"/>
      <c r="C832" s="2"/>
      <c r="D832" s="2"/>
      <c r="E832" s="2"/>
      <c r="F832" s="2"/>
      <c r="G832" s="2"/>
      <c r="H832" s="2"/>
    </row>
    <row r="833" spans="1:8" x14ac:dyDescent="0.2">
      <c r="A833" s="2"/>
      <c r="B833" s="2"/>
      <c r="C833" s="2"/>
      <c r="D833" s="2"/>
      <c r="E833" s="2"/>
      <c r="F833" s="2"/>
      <c r="G833" s="2"/>
      <c r="H833" s="2"/>
    </row>
    <row r="834" spans="1:8" x14ac:dyDescent="0.2">
      <c r="A834" s="2"/>
      <c r="B834" s="2"/>
      <c r="C834" s="2"/>
      <c r="D834" s="2"/>
      <c r="E834" s="2"/>
      <c r="F834" s="2"/>
      <c r="G834" s="2"/>
      <c r="H834" s="2"/>
    </row>
    <row r="835" spans="1:8" x14ac:dyDescent="0.2">
      <c r="A835" s="2"/>
      <c r="B835" s="2"/>
      <c r="C835" s="2"/>
      <c r="D835" s="2"/>
      <c r="E835" s="2"/>
      <c r="F835" s="2"/>
      <c r="G835" s="2"/>
      <c r="H835" s="2"/>
    </row>
    <row r="836" spans="1:8" x14ac:dyDescent="0.2">
      <c r="A836" s="2"/>
      <c r="B836" s="2"/>
      <c r="C836" s="2"/>
      <c r="D836" s="2"/>
      <c r="E836" s="2"/>
      <c r="F836" s="2"/>
      <c r="G836" s="2"/>
      <c r="H836" s="2"/>
    </row>
    <row r="837" spans="1:8" x14ac:dyDescent="0.2">
      <c r="A837" s="2"/>
      <c r="B837" s="2"/>
      <c r="C837" s="2"/>
      <c r="D837" s="2"/>
      <c r="E837" s="2"/>
      <c r="F837" s="2"/>
      <c r="G837" s="2"/>
      <c r="H837" s="2"/>
    </row>
    <row r="838" spans="1:8" x14ac:dyDescent="0.2">
      <c r="A838" s="2"/>
      <c r="B838" s="2"/>
      <c r="C838" s="2"/>
      <c r="D838" s="2"/>
      <c r="E838" s="2"/>
      <c r="F838" s="2"/>
      <c r="G838" s="2"/>
      <c r="H838" s="2"/>
    </row>
    <row r="839" spans="1:8" x14ac:dyDescent="0.2">
      <c r="A839" s="2"/>
      <c r="B839" s="2"/>
      <c r="C839" s="2"/>
      <c r="D839" s="2"/>
      <c r="E839" s="2"/>
      <c r="F839" s="2"/>
      <c r="G839" s="2"/>
      <c r="H839" s="2"/>
    </row>
    <row r="840" spans="1:8" x14ac:dyDescent="0.2">
      <c r="A840" s="2"/>
      <c r="B840" s="2"/>
      <c r="C840" s="2"/>
      <c r="D840" s="2"/>
      <c r="E840" s="2"/>
      <c r="F840" s="2"/>
      <c r="G840" s="2"/>
      <c r="H840" s="2"/>
    </row>
    <row r="841" spans="1:8" x14ac:dyDescent="0.2">
      <c r="A841" s="2"/>
      <c r="B841" s="2"/>
      <c r="C841" s="2"/>
      <c r="D841" s="2"/>
      <c r="E841" s="2"/>
      <c r="F841" s="2"/>
      <c r="G841" s="2"/>
      <c r="H841" s="2"/>
    </row>
    <row r="842" spans="1:8" x14ac:dyDescent="0.2">
      <c r="A842" s="2"/>
      <c r="B842" s="2"/>
      <c r="C842" s="2"/>
      <c r="D842" s="2"/>
      <c r="E842" s="2"/>
      <c r="F842" s="2"/>
      <c r="G842" s="2"/>
      <c r="H842" s="2"/>
    </row>
    <row r="843" spans="1:8" x14ac:dyDescent="0.2">
      <c r="A843" s="2"/>
      <c r="B843" s="2"/>
      <c r="C843" s="2"/>
      <c r="D843" s="2"/>
      <c r="E843" s="2"/>
      <c r="F843" s="2"/>
      <c r="G843" s="2"/>
      <c r="H843" s="2"/>
    </row>
    <row r="844" spans="1:8" x14ac:dyDescent="0.2">
      <c r="A844" s="2"/>
      <c r="B844" s="2"/>
      <c r="C844" s="2"/>
      <c r="D844" s="2"/>
      <c r="E844" s="2"/>
      <c r="F844" s="2"/>
      <c r="G844" s="2"/>
      <c r="H844" s="2"/>
    </row>
    <row r="845" spans="1:8" x14ac:dyDescent="0.2">
      <c r="A845" s="2"/>
      <c r="B845" s="2"/>
      <c r="C845" s="2"/>
      <c r="D845" s="2"/>
      <c r="E845" s="2"/>
      <c r="F845" s="2"/>
      <c r="G845" s="2"/>
      <c r="H845" s="2"/>
    </row>
    <row r="846" spans="1:8" x14ac:dyDescent="0.2">
      <c r="A846" s="2"/>
      <c r="B846" s="2"/>
      <c r="C846" s="2"/>
      <c r="D846" s="2"/>
      <c r="E846" s="2"/>
      <c r="F846" s="2"/>
      <c r="G846" s="2"/>
      <c r="H846" s="2"/>
    </row>
    <row r="847" spans="1:8" x14ac:dyDescent="0.2">
      <c r="A847" s="2"/>
      <c r="B847" s="2"/>
      <c r="C847" s="2"/>
      <c r="D847" s="2"/>
      <c r="E847" s="2"/>
      <c r="F847" s="2"/>
      <c r="G847" s="2"/>
      <c r="H847" s="2"/>
    </row>
    <row r="848" spans="1:8" x14ac:dyDescent="0.2">
      <c r="A848" s="2"/>
      <c r="B848" s="2"/>
      <c r="C848" s="2"/>
      <c r="D848" s="2"/>
      <c r="E848" s="2"/>
      <c r="F848" s="2"/>
      <c r="G848" s="2"/>
      <c r="H848" s="2"/>
    </row>
    <row r="849" spans="1:8" x14ac:dyDescent="0.2">
      <c r="A849" s="2"/>
      <c r="B849" s="2"/>
      <c r="C849" s="2"/>
      <c r="D849" s="2"/>
      <c r="E849" s="2"/>
      <c r="F849" s="2"/>
      <c r="G849" s="2"/>
      <c r="H849" s="2"/>
    </row>
    <row r="850" spans="1:8" x14ac:dyDescent="0.2">
      <c r="A850" s="2"/>
      <c r="B850" s="2"/>
      <c r="C850" s="2"/>
      <c r="D850" s="2"/>
      <c r="E850" s="2"/>
      <c r="F850" s="2"/>
      <c r="G850" s="2"/>
      <c r="H850" s="2"/>
    </row>
    <row r="851" spans="1:8" x14ac:dyDescent="0.2">
      <c r="A851" s="2"/>
      <c r="B851" s="2"/>
      <c r="C851" s="2"/>
      <c r="D851" s="2"/>
      <c r="E851" s="2"/>
      <c r="F851" s="2"/>
      <c r="G851" s="2"/>
      <c r="H851" s="2"/>
    </row>
    <row r="852" spans="1:8" x14ac:dyDescent="0.2">
      <c r="A852" s="2"/>
      <c r="B852" s="2"/>
      <c r="C852" s="2"/>
      <c r="D852" s="2"/>
      <c r="E852" s="2"/>
      <c r="F852" s="2"/>
      <c r="G852" s="2"/>
      <c r="H852" s="2"/>
    </row>
    <row r="853" spans="1:8" x14ac:dyDescent="0.2">
      <c r="A853" s="2"/>
      <c r="B853" s="2"/>
      <c r="C853" s="2"/>
      <c r="D853" s="2"/>
      <c r="E853" s="2"/>
      <c r="F853" s="2"/>
      <c r="G853" s="2"/>
      <c r="H853" s="2"/>
    </row>
    <row r="854" spans="1:8" x14ac:dyDescent="0.2">
      <c r="A854" s="2"/>
      <c r="B854" s="2"/>
      <c r="C854" s="2"/>
      <c r="D854" s="2"/>
      <c r="E854" s="2"/>
      <c r="F854" s="2"/>
      <c r="G854" s="2"/>
      <c r="H854" s="2"/>
    </row>
    <row r="855" spans="1:8" x14ac:dyDescent="0.2">
      <c r="A855" s="2"/>
      <c r="B855" s="2"/>
      <c r="C855" s="2"/>
      <c r="D855" s="2"/>
      <c r="E855" s="2"/>
      <c r="F855" s="2"/>
      <c r="G855" s="2"/>
      <c r="H855" s="2"/>
    </row>
    <row r="856" spans="1:8" x14ac:dyDescent="0.2">
      <c r="A856" s="2"/>
      <c r="B856" s="2"/>
      <c r="C856" s="2"/>
      <c r="D856" s="2"/>
      <c r="E856" s="2"/>
      <c r="F856" s="2"/>
      <c r="G856" s="2"/>
      <c r="H856" s="2"/>
    </row>
    <row r="857" spans="1:8" x14ac:dyDescent="0.2">
      <c r="A857" s="2"/>
      <c r="B857" s="2"/>
      <c r="C857" s="2"/>
      <c r="D857" s="2"/>
      <c r="E857" s="2"/>
      <c r="F857" s="2"/>
      <c r="G857" s="2"/>
      <c r="H857" s="2"/>
    </row>
    <row r="858" spans="1:8" x14ac:dyDescent="0.2">
      <c r="A858" s="2"/>
      <c r="B858" s="2"/>
      <c r="C858" s="2"/>
      <c r="D858" s="2"/>
      <c r="E858" s="2"/>
      <c r="F858" s="2"/>
      <c r="G858" s="2"/>
      <c r="H858" s="2"/>
    </row>
    <row r="859" spans="1:8" x14ac:dyDescent="0.2">
      <c r="A859" s="2"/>
      <c r="B859" s="2"/>
      <c r="C859" s="2"/>
      <c r="D859" s="2"/>
      <c r="E859" s="2"/>
      <c r="F859" s="2"/>
      <c r="G859" s="2"/>
      <c r="H859" s="2"/>
    </row>
    <row r="860" spans="1:8" x14ac:dyDescent="0.2">
      <c r="A860" s="2"/>
      <c r="B860" s="2"/>
      <c r="C860" s="2"/>
      <c r="D860" s="2"/>
      <c r="E860" s="2"/>
      <c r="F860" s="2"/>
      <c r="G860" s="2"/>
      <c r="H860" s="2"/>
    </row>
    <row r="861" spans="1:8" x14ac:dyDescent="0.2">
      <c r="A861" s="2"/>
      <c r="B861" s="2"/>
      <c r="C861" s="2"/>
      <c r="D861" s="2"/>
      <c r="E861" s="2"/>
      <c r="F861" s="2"/>
      <c r="G861" s="2"/>
      <c r="H861" s="2"/>
    </row>
    <row r="862" spans="1:8" x14ac:dyDescent="0.2">
      <c r="A862" s="2"/>
      <c r="B862" s="2"/>
      <c r="C862" s="2"/>
      <c r="D862" s="2"/>
      <c r="E862" s="2"/>
      <c r="F862" s="2"/>
      <c r="G862" s="2"/>
      <c r="H862" s="2"/>
    </row>
    <row r="863" spans="1:8" x14ac:dyDescent="0.2">
      <c r="A863" s="2"/>
      <c r="B863" s="2"/>
      <c r="C863" s="2"/>
      <c r="D863" s="2"/>
      <c r="E863" s="2"/>
      <c r="F863" s="2"/>
      <c r="G863" s="2"/>
      <c r="H863" s="2"/>
    </row>
    <row r="864" spans="1:8" x14ac:dyDescent="0.2">
      <c r="A864" s="2"/>
      <c r="B864" s="2"/>
      <c r="C864" s="2"/>
      <c r="D864" s="2"/>
      <c r="E864" s="2"/>
      <c r="F864" s="2"/>
      <c r="G864" s="2"/>
      <c r="H864" s="2"/>
    </row>
    <row r="865" spans="1:8" x14ac:dyDescent="0.2">
      <c r="A865" s="2"/>
      <c r="B865" s="2"/>
      <c r="C865" s="2"/>
      <c r="D865" s="2"/>
      <c r="E865" s="2"/>
      <c r="F865" s="2"/>
      <c r="G865" s="2"/>
      <c r="H865" s="2"/>
    </row>
    <row r="866" spans="1:8" x14ac:dyDescent="0.2">
      <c r="A866" s="2"/>
      <c r="B866" s="2"/>
      <c r="C866" s="2"/>
      <c r="D866" s="2"/>
      <c r="E866" s="2"/>
      <c r="F866" s="2"/>
      <c r="G866" s="2"/>
      <c r="H866" s="2"/>
    </row>
    <row r="867" spans="1:8" x14ac:dyDescent="0.2">
      <c r="A867" s="2"/>
      <c r="B867" s="2"/>
      <c r="C867" s="2"/>
      <c r="D867" s="2"/>
      <c r="E867" s="2"/>
      <c r="F867" s="2"/>
      <c r="G867" s="2"/>
      <c r="H867" s="2"/>
    </row>
    <row r="868" spans="1:8" x14ac:dyDescent="0.2">
      <c r="A868" s="2"/>
      <c r="B868" s="2"/>
      <c r="C868" s="2"/>
      <c r="D868" s="2"/>
      <c r="E868" s="2"/>
      <c r="F868" s="2"/>
      <c r="G868" s="2"/>
      <c r="H868" s="2"/>
    </row>
    <row r="869" spans="1:8" x14ac:dyDescent="0.2">
      <c r="A869" s="2"/>
      <c r="B869" s="2"/>
      <c r="C869" s="2"/>
      <c r="D869" s="2"/>
      <c r="E869" s="2"/>
      <c r="F869" s="2"/>
      <c r="G869" s="2"/>
      <c r="H869" s="2"/>
    </row>
    <row r="870" spans="1:8" x14ac:dyDescent="0.2">
      <c r="A870" s="2"/>
      <c r="B870" s="2"/>
      <c r="C870" s="2"/>
      <c r="D870" s="2"/>
      <c r="E870" s="2"/>
      <c r="F870" s="2"/>
      <c r="G870" s="2"/>
      <c r="H870" s="2"/>
    </row>
    <row r="871" spans="1:8" x14ac:dyDescent="0.2">
      <c r="A871" s="2"/>
      <c r="B871" s="2"/>
      <c r="C871" s="2"/>
      <c r="D871" s="2"/>
      <c r="E871" s="2"/>
      <c r="F871" s="2"/>
      <c r="G871" s="2"/>
      <c r="H871" s="2"/>
    </row>
    <row r="872" spans="1:8" x14ac:dyDescent="0.2">
      <c r="A872" s="2"/>
      <c r="B872" s="2"/>
      <c r="C872" s="2"/>
      <c r="D872" s="2"/>
      <c r="E872" s="2"/>
      <c r="F872" s="2"/>
      <c r="G872" s="2"/>
      <c r="H872" s="2"/>
    </row>
    <row r="873" spans="1:8" x14ac:dyDescent="0.2">
      <c r="A873" s="2"/>
      <c r="B873" s="2"/>
      <c r="C873" s="2"/>
      <c r="D873" s="2"/>
      <c r="E873" s="2"/>
      <c r="F873" s="2"/>
      <c r="G873" s="2"/>
      <c r="H873" s="2"/>
    </row>
    <row r="874" spans="1:8" x14ac:dyDescent="0.2">
      <c r="A874" s="2"/>
      <c r="B874" s="2"/>
      <c r="C874" s="2"/>
      <c r="D874" s="2"/>
      <c r="E874" s="2"/>
      <c r="F874" s="2"/>
      <c r="G874" s="2"/>
      <c r="H874" s="2"/>
    </row>
    <row r="875" spans="1:8" x14ac:dyDescent="0.2">
      <c r="A875" s="2"/>
      <c r="B875" s="2"/>
      <c r="C875" s="2"/>
      <c r="D875" s="2"/>
      <c r="E875" s="2"/>
      <c r="F875" s="2"/>
      <c r="G875" s="2"/>
      <c r="H875" s="2"/>
    </row>
    <row r="876" spans="1:8" x14ac:dyDescent="0.2">
      <c r="A876" s="2"/>
      <c r="B876" s="2"/>
      <c r="C876" s="2"/>
      <c r="D876" s="2"/>
      <c r="E876" s="2"/>
      <c r="F876" s="2"/>
      <c r="G876" s="2"/>
      <c r="H876" s="2"/>
    </row>
    <row r="877" spans="1:8" x14ac:dyDescent="0.2">
      <c r="A877" s="2"/>
      <c r="B877" s="2"/>
      <c r="C877" s="2"/>
      <c r="D877" s="2"/>
      <c r="E877" s="2"/>
      <c r="F877" s="2"/>
      <c r="G877" s="2"/>
      <c r="H877" s="2"/>
    </row>
    <row r="878" spans="1:8" x14ac:dyDescent="0.2">
      <c r="A878" s="2"/>
      <c r="B878" s="2"/>
      <c r="C878" s="2"/>
      <c r="D878" s="2"/>
      <c r="E878" s="2"/>
      <c r="F878" s="2"/>
      <c r="G878" s="2"/>
      <c r="H878" s="2"/>
    </row>
    <row r="879" spans="1:8" x14ac:dyDescent="0.2">
      <c r="A879" s="2"/>
      <c r="B879" s="2"/>
      <c r="C879" s="2"/>
      <c r="D879" s="2"/>
      <c r="E879" s="2"/>
      <c r="F879" s="2"/>
      <c r="G879" s="2"/>
      <c r="H879" s="2"/>
    </row>
    <row r="880" spans="1:8" x14ac:dyDescent="0.2">
      <c r="A880" s="2"/>
      <c r="B880" s="2"/>
      <c r="C880" s="2"/>
      <c r="D880" s="2"/>
      <c r="E880" s="2"/>
      <c r="F880" s="2"/>
      <c r="G880" s="2"/>
      <c r="H880" s="2"/>
    </row>
    <row r="881" spans="1:8" x14ac:dyDescent="0.2">
      <c r="A881" s="2"/>
      <c r="B881" s="2"/>
      <c r="C881" s="2"/>
      <c r="D881" s="2"/>
      <c r="E881" s="2"/>
      <c r="F881" s="2"/>
      <c r="G881" s="2"/>
      <c r="H881" s="2"/>
    </row>
    <row r="882" spans="1:8" x14ac:dyDescent="0.2">
      <c r="A882" s="2"/>
      <c r="B882" s="2"/>
      <c r="C882" s="2"/>
      <c r="D882" s="2"/>
      <c r="E882" s="2"/>
      <c r="F882" s="2"/>
      <c r="G882" s="2"/>
      <c r="H882" s="2"/>
    </row>
    <row r="883" spans="1:8" x14ac:dyDescent="0.2">
      <c r="A883" s="2"/>
      <c r="B883" s="2"/>
      <c r="C883" s="2"/>
      <c r="D883" s="2"/>
      <c r="E883" s="2"/>
      <c r="F883" s="2"/>
      <c r="G883" s="2"/>
      <c r="H883" s="2"/>
    </row>
    <row r="884" spans="1:8" x14ac:dyDescent="0.2">
      <c r="A884" s="2"/>
      <c r="B884" s="2"/>
      <c r="C884" s="2"/>
      <c r="D884" s="2"/>
      <c r="E884" s="2"/>
      <c r="F884" s="2"/>
      <c r="G884" s="2"/>
      <c r="H884" s="2"/>
    </row>
    <row r="885" spans="1:8" x14ac:dyDescent="0.2">
      <c r="A885" s="2"/>
      <c r="B885" s="2"/>
      <c r="C885" s="2"/>
      <c r="D885" s="2"/>
      <c r="E885" s="2"/>
      <c r="F885" s="2"/>
      <c r="G885" s="2"/>
      <c r="H885" s="2"/>
    </row>
    <row r="886" spans="1:8" x14ac:dyDescent="0.2">
      <c r="A886" s="2"/>
      <c r="B886" s="2"/>
      <c r="C886" s="2"/>
      <c r="D886" s="2"/>
      <c r="E886" s="2"/>
      <c r="F886" s="2"/>
      <c r="G886" s="2"/>
      <c r="H886" s="2"/>
    </row>
    <row r="887" spans="1:8" x14ac:dyDescent="0.2">
      <c r="A887" s="2"/>
      <c r="B887" s="2"/>
      <c r="C887" s="2"/>
      <c r="D887" s="2"/>
      <c r="E887" s="2"/>
      <c r="F887" s="2"/>
      <c r="G887" s="2"/>
      <c r="H887" s="2"/>
    </row>
    <row r="888" spans="1:8" x14ac:dyDescent="0.2">
      <c r="A888" s="2"/>
      <c r="B888" s="2"/>
      <c r="C888" s="2"/>
      <c r="D888" s="2"/>
      <c r="E888" s="2"/>
      <c r="F888" s="2"/>
      <c r="G888" s="2"/>
      <c r="H888" s="2"/>
    </row>
    <row r="889" spans="1:8" x14ac:dyDescent="0.2">
      <c r="A889" s="2"/>
      <c r="B889" s="2"/>
      <c r="C889" s="2"/>
      <c r="D889" s="2"/>
      <c r="E889" s="2"/>
      <c r="F889" s="2"/>
      <c r="G889" s="2"/>
      <c r="H889" s="2"/>
    </row>
    <row r="890" spans="1:8" x14ac:dyDescent="0.2">
      <c r="A890" s="2"/>
      <c r="B890" s="2"/>
      <c r="C890" s="2"/>
      <c r="D890" s="2"/>
      <c r="E890" s="2"/>
      <c r="F890" s="2"/>
      <c r="G890" s="2"/>
      <c r="H890" s="2"/>
    </row>
    <row r="891" spans="1:8" x14ac:dyDescent="0.2">
      <c r="A891" s="2"/>
      <c r="B891" s="2"/>
      <c r="C891" s="2"/>
      <c r="D891" s="2"/>
      <c r="E891" s="2"/>
      <c r="F891" s="2"/>
      <c r="G891" s="2"/>
      <c r="H891" s="2"/>
    </row>
    <row r="892" spans="1:8" x14ac:dyDescent="0.2">
      <c r="A892" s="2"/>
      <c r="B892" s="2"/>
      <c r="C892" s="2"/>
      <c r="D892" s="2"/>
      <c r="E892" s="2"/>
      <c r="F892" s="2"/>
      <c r="G892" s="2"/>
      <c r="H892" s="2"/>
    </row>
    <row r="893" spans="1:8" x14ac:dyDescent="0.2">
      <c r="A893" s="2"/>
      <c r="B893" s="2"/>
      <c r="C893" s="2"/>
      <c r="D893" s="2"/>
      <c r="E893" s="2"/>
      <c r="F893" s="2"/>
      <c r="G893" s="2"/>
      <c r="H893" s="2"/>
    </row>
    <row r="894" spans="1:8" x14ac:dyDescent="0.2">
      <c r="A894" s="2"/>
      <c r="B894" s="2"/>
      <c r="C894" s="2"/>
      <c r="D894" s="2"/>
      <c r="E894" s="2"/>
      <c r="F894" s="2"/>
      <c r="G894" s="2"/>
      <c r="H894" s="2"/>
    </row>
    <row r="895" spans="1:8" x14ac:dyDescent="0.2">
      <c r="A895" s="2"/>
      <c r="B895" s="2"/>
      <c r="C895" s="2"/>
      <c r="D895" s="2"/>
      <c r="E895" s="2"/>
      <c r="F895" s="2"/>
      <c r="G895" s="2"/>
      <c r="H895" s="2"/>
    </row>
    <row r="896" spans="1:8" x14ac:dyDescent="0.2">
      <c r="A896" s="2"/>
      <c r="B896" s="2"/>
      <c r="C896" s="2"/>
      <c r="D896" s="2"/>
      <c r="E896" s="2"/>
      <c r="F896" s="2"/>
      <c r="G896" s="2"/>
      <c r="H896" s="2"/>
    </row>
    <row r="897" spans="1:8" x14ac:dyDescent="0.2">
      <c r="A897" s="2"/>
      <c r="B897" s="2"/>
      <c r="C897" s="2"/>
      <c r="D897" s="2"/>
      <c r="E897" s="2"/>
      <c r="F897" s="2"/>
      <c r="G897" s="2"/>
      <c r="H897" s="2"/>
    </row>
    <row r="898" spans="1:8" x14ac:dyDescent="0.2">
      <c r="A898" s="2"/>
      <c r="B898" s="2"/>
      <c r="C898" s="2"/>
      <c r="D898" s="2"/>
      <c r="E898" s="2"/>
      <c r="F898" s="2"/>
      <c r="G898" s="2"/>
      <c r="H898" s="2"/>
    </row>
    <row r="899" spans="1:8" x14ac:dyDescent="0.2">
      <c r="A899" s="2"/>
      <c r="B899" s="2"/>
      <c r="C899" s="2"/>
      <c r="D899" s="2"/>
      <c r="E899" s="2"/>
      <c r="F899" s="2"/>
      <c r="G899" s="2"/>
      <c r="H899" s="2"/>
    </row>
    <row r="900" spans="1:8" x14ac:dyDescent="0.2">
      <c r="A900" s="2"/>
      <c r="B900" s="2"/>
      <c r="C900" s="2"/>
      <c r="D900" s="2"/>
      <c r="E900" s="2"/>
      <c r="F900" s="2"/>
      <c r="G900" s="2"/>
      <c r="H900" s="2"/>
    </row>
    <row r="901" spans="1:8" x14ac:dyDescent="0.2">
      <c r="A901" s="2"/>
      <c r="B901" s="2"/>
      <c r="C901" s="2"/>
      <c r="D901" s="2"/>
      <c r="E901" s="2"/>
      <c r="F901" s="2"/>
      <c r="G901" s="2"/>
      <c r="H901" s="2"/>
    </row>
    <row r="902" spans="1:8" x14ac:dyDescent="0.2">
      <c r="A902" s="2"/>
      <c r="B902" s="2"/>
      <c r="C902" s="2"/>
      <c r="D902" s="2"/>
      <c r="E902" s="2"/>
      <c r="F902" s="2"/>
      <c r="G902" s="2"/>
      <c r="H902" s="2"/>
    </row>
    <row r="903" spans="1:8" x14ac:dyDescent="0.2">
      <c r="A903" s="2"/>
      <c r="B903" s="2"/>
      <c r="C903" s="2"/>
      <c r="D903" s="2"/>
      <c r="E903" s="2"/>
      <c r="F903" s="2"/>
      <c r="G903" s="2"/>
      <c r="H903" s="2"/>
    </row>
    <row r="904" spans="1:8" x14ac:dyDescent="0.2">
      <c r="A904" s="2"/>
      <c r="B904" s="2"/>
      <c r="C904" s="2"/>
      <c r="D904" s="2"/>
      <c r="E904" s="2"/>
      <c r="F904" s="2"/>
      <c r="G904" s="2"/>
      <c r="H904" s="2"/>
    </row>
    <row r="905" spans="1:8" x14ac:dyDescent="0.2">
      <c r="A905" s="2"/>
      <c r="B905" s="2"/>
      <c r="C905" s="2"/>
      <c r="D905" s="2"/>
      <c r="E905" s="2"/>
      <c r="F905" s="2"/>
      <c r="G905" s="2"/>
      <c r="H905" s="2"/>
    </row>
    <row r="906" spans="1:8" x14ac:dyDescent="0.2">
      <c r="A906" s="2"/>
      <c r="B906" s="2"/>
      <c r="C906" s="2"/>
      <c r="D906" s="2"/>
      <c r="E906" s="2"/>
      <c r="F906" s="2"/>
      <c r="G906" s="2"/>
      <c r="H906" s="2"/>
    </row>
    <row r="907" spans="1:8" x14ac:dyDescent="0.2">
      <c r="A907" s="2"/>
      <c r="B907" s="2"/>
      <c r="C907" s="2"/>
      <c r="D907" s="2"/>
      <c r="E907" s="2"/>
      <c r="F907" s="2"/>
      <c r="G907" s="2"/>
      <c r="H907" s="2"/>
    </row>
    <row r="908" spans="1:8" x14ac:dyDescent="0.2">
      <c r="A908" s="2"/>
      <c r="B908" s="2"/>
      <c r="C908" s="2"/>
      <c r="D908" s="2"/>
      <c r="E908" s="2"/>
      <c r="F908" s="2"/>
      <c r="G908" s="2"/>
      <c r="H908" s="2"/>
    </row>
    <row r="909" spans="1:8" x14ac:dyDescent="0.2">
      <c r="A909" s="2"/>
      <c r="B909" s="2"/>
      <c r="C909" s="2"/>
      <c r="D909" s="2"/>
      <c r="E909" s="2"/>
      <c r="F909" s="2"/>
      <c r="G909" s="2"/>
      <c r="H909" s="2"/>
    </row>
    <row r="910" spans="1:8" x14ac:dyDescent="0.2">
      <c r="A910" s="2"/>
      <c r="B910" s="2"/>
      <c r="C910" s="2"/>
      <c r="D910" s="2"/>
      <c r="E910" s="2"/>
      <c r="F910" s="2"/>
      <c r="G910" s="2"/>
      <c r="H910" s="2"/>
    </row>
    <row r="911" spans="1:8" x14ac:dyDescent="0.2">
      <c r="A911" s="2"/>
      <c r="B911" s="2"/>
      <c r="C911" s="2"/>
      <c r="D911" s="2"/>
      <c r="E911" s="2"/>
      <c r="F911" s="2"/>
      <c r="G911" s="2"/>
      <c r="H911" s="2"/>
    </row>
    <row r="912" spans="1:8" x14ac:dyDescent="0.2">
      <c r="A912" s="2"/>
      <c r="B912" s="2"/>
      <c r="C912" s="2"/>
      <c r="D912" s="2"/>
      <c r="E912" s="2"/>
      <c r="F912" s="2"/>
      <c r="G912" s="2"/>
      <c r="H912" s="2"/>
    </row>
    <row r="913" spans="1:8" x14ac:dyDescent="0.2">
      <c r="A913" s="2"/>
      <c r="B913" s="2"/>
      <c r="C913" s="2"/>
      <c r="D913" s="2"/>
      <c r="E913" s="2"/>
      <c r="F913" s="2"/>
      <c r="G913" s="2"/>
      <c r="H913" s="2"/>
    </row>
    <row r="914" spans="1:8" x14ac:dyDescent="0.2">
      <c r="A914" s="2"/>
      <c r="B914" s="2"/>
      <c r="C914" s="2"/>
      <c r="D914" s="2"/>
      <c r="E914" s="2"/>
      <c r="F914" s="2"/>
      <c r="G914" s="2"/>
      <c r="H914" s="2"/>
    </row>
    <row r="915" spans="1:8" x14ac:dyDescent="0.2">
      <c r="A915" s="2"/>
      <c r="B915" s="2"/>
      <c r="C915" s="2"/>
      <c r="D915" s="2"/>
      <c r="E915" s="2"/>
      <c r="F915" s="2"/>
      <c r="G915" s="2"/>
      <c r="H915" s="2"/>
    </row>
    <row r="916" spans="1:8" x14ac:dyDescent="0.2">
      <c r="A916" s="2"/>
      <c r="B916" s="2"/>
      <c r="C916" s="2"/>
      <c r="D916" s="2"/>
      <c r="E916" s="2"/>
      <c r="F916" s="2"/>
      <c r="G916" s="2"/>
      <c r="H916" s="2"/>
    </row>
    <row r="917" spans="1:8" x14ac:dyDescent="0.2">
      <c r="A917" s="2"/>
      <c r="B917" s="2"/>
      <c r="C917" s="2"/>
      <c r="D917" s="2"/>
      <c r="E917" s="2"/>
      <c r="F917" s="2"/>
      <c r="G917" s="2"/>
      <c r="H917" s="2"/>
    </row>
    <row r="918" spans="1:8" x14ac:dyDescent="0.2">
      <c r="A918" s="2"/>
      <c r="B918" s="2"/>
      <c r="C918" s="2"/>
      <c r="D918" s="2"/>
      <c r="E918" s="2"/>
      <c r="F918" s="2"/>
      <c r="G918" s="2"/>
      <c r="H918" s="2"/>
    </row>
    <row r="919" spans="1:8" x14ac:dyDescent="0.2">
      <c r="A919" s="2"/>
      <c r="B919" s="2"/>
      <c r="C919" s="2"/>
      <c r="D919" s="2"/>
      <c r="E919" s="2"/>
      <c r="F919" s="2"/>
      <c r="G919" s="2"/>
      <c r="H919" s="2"/>
    </row>
    <row r="920" spans="1:8" x14ac:dyDescent="0.2">
      <c r="A920" s="2"/>
      <c r="B920" s="2"/>
      <c r="C920" s="2"/>
      <c r="D920" s="2"/>
      <c r="E920" s="2"/>
      <c r="F920" s="2"/>
      <c r="G920" s="2"/>
      <c r="H920" s="2"/>
    </row>
    <row r="921" spans="1:8" x14ac:dyDescent="0.2">
      <c r="A921" s="2"/>
      <c r="B921" s="2"/>
      <c r="C921" s="2"/>
      <c r="D921" s="2"/>
      <c r="E921" s="2"/>
      <c r="F921" s="2"/>
      <c r="G921" s="2"/>
      <c r="H921" s="2"/>
    </row>
    <row r="922" spans="1:8" x14ac:dyDescent="0.2">
      <c r="A922" s="2"/>
      <c r="B922" s="2"/>
      <c r="C922" s="2"/>
      <c r="D922" s="2"/>
      <c r="E922" s="2"/>
      <c r="F922" s="2"/>
      <c r="G922" s="2"/>
      <c r="H922" s="2"/>
    </row>
    <row r="923" spans="1:8" x14ac:dyDescent="0.2">
      <c r="A923" s="2"/>
      <c r="B923" s="2"/>
      <c r="C923" s="2"/>
      <c r="D923" s="2"/>
      <c r="E923" s="2"/>
      <c r="F923" s="2"/>
      <c r="G923" s="2"/>
      <c r="H923" s="2"/>
    </row>
    <row r="924" spans="1:8" x14ac:dyDescent="0.2">
      <c r="A924" s="2"/>
      <c r="B924" s="2"/>
      <c r="C924" s="2"/>
      <c r="D924" s="2"/>
      <c r="E924" s="2"/>
      <c r="F924" s="2"/>
      <c r="G924" s="2"/>
      <c r="H924" s="2"/>
    </row>
    <row r="925" spans="1:8" x14ac:dyDescent="0.2">
      <c r="A925" s="2"/>
      <c r="B925" s="2"/>
      <c r="C925" s="2"/>
      <c r="D925" s="2"/>
      <c r="E925" s="2"/>
      <c r="F925" s="2"/>
      <c r="G925" s="2"/>
      <c r="H925" s="2"/>
    </row>
    <row r="926" spans="1:8" x14ac:dyDescent="0.2">
      <c r="A926" s="2"/>
      <c r="B926" s="2"/>
      <c r="C926" s="2"/>
      <c r="D926" s="2"/>
      <c r="E926" s="2"/>
      <c r="F926" s="2"/>
      <c r="G926" s="2"/>
      <c r="H926" s="2"/>
    </row>
    <row r="927" spans="1:8" x14ac:dyDescent="0.2">
      <c r="A927" s="2"/>
      <c r="B927" s="2"/>
      <c r="C927" s="2"/>
      <c r="D927" s="2"/>
      <c r="E927" s="2"/>
      <c r="F927" s="2"/>
      <c r="G927" s="2"/>
      <c r="H927" s="2"/>
    </row>
    <row r="928" spans="1:8" x14ac:dyDescent="0.2">
      <c r="A928" s="2"/>
      <c r="B928" s="2"/>
      <c r="C928" s="2"/>
      <c r="D928" s="2"/>
      <c r="E928" s="2"/>
      <c r="F928" s="2"/>
      <c r="G928" s="2"/>
      <c r="H928" s="2"/>
    </row>
    <row r="929" spans="1:8" x14ac:dyDescent="0.2">
      <c r="A929" s="2"/>
      <c r="B929" s="2"/>
      <c r="C929" s="2"/>
      <c r="D929" s="2"/>
      <c r="E929" s="2"/>
      <c r="F929" s="2"/>
      <c r="G929" s="2"/>
      <c r="H929" s="2"/>
    </row>
    <row r="930" spans="1:8" x14ac:dyDescent="0.2">
      <c r="A930" s="2"/>
      <c r="B930" s="2"/>
      <c r="C930" s="2"/>
      <c r="D930" s="2"/>
      <c r="E930" s="2"/>
      <c r="F930" s="2"/>
      <c r="G930" s="2"/>
      <c r="H930" s="2"/>
    </row>
    <row r="931" spans="1:8" x14ac:dyDescent="0.2">
      <c r="A931" s="2"/>
      <c r="B931" s="2"/>
      <c r="C931" s="2"/>
      <c r="D931" s="2"/>
      <c r="E931" s="2"/>
      <c r="F931" s="2"/>
      <c r="G931" s="2"/>
      <c r="H931" s="2"/>
    </row>
    <row r="932" spans="1:8" x14ac:dyDescent="0.2">
      <c r="A932" s="2"/>
      <c r="B932" s="2"/>
      <c r="C932" s="2"/>
      <c r="D932" s="2"/>
      <c r="E932" s="2"/>
      <c r="F932" s="2"/>
      <c r="G932" s="2"/>
      <c r="H932" s="2"/>
    </row>
    <row r="933" spans="1:8" x14ac:dyDescent="0.2">
      <c r="A933" s="2"/>
      <c r="B933" s="2"/>
      <c r="C933" s="2"/>
      <c r="D933" s="2"/>
      <c r="E933" s="2"/>
      <c r="F933" s="2"/>
      <c r="G933" s="2"/>
      <c r="H933" s="2"/>
    </row>
    <row r="934" spans="1:8" x14ac:dyDescent="0.2">
      <c r="A934" s="2"/>
      <c r="B934" s="2"/>
      <c r="C934" s="2"/>
      <c r="D934" s="2"/>
      <c r="E934" s="2"/>
      <c r="F934" s="2"/>
      <c r="G934" s="2"/>
      <c r="H934" s="2"/>
    </row>
    <row r="935" spans="1:8" x14ac:dyDescent="0.2">
      <c r="A935" s="2"/>
      <c r="B935" s="2"/>
      <c r="C935" s="2"/>
      <c r="D935" s="2"/>
      <c r="E935" s="2"/>
      <c r="F935" s="2"/>
      <c r="G935" s="2"/>
      <c r="H935" s="2"/>
    </row>
    <row r="936" spans="1:8" x14ac:dyDescent="0.2">
      <c r="A936" s="2"/>
      <c r="B936" s="2"/>
      <c r="C936" s="2"/>
      <c r="D936" s="2"/>
      <c r="E936" s="2"/>
      <c r="F936" s="2"/>
      <c r="G936" s="2"/>
      <c r="H936" s="2"/>
    </row>
    <row r="937" spans="1:8" x14ac:dyDescent="0.2">
      <c r="A937" s="2"/>
      <c r="B937" s="2"/>
      <c r="C937" s="2"/>
      <c r="D937" s="2"/>
      <c r="E937" s="2"/>
      <c r="F937" s="2"/>
      <c r="G937" s="2"/>
      <c r="H937" s="2"/>
    </row>
    <row r="938" spans="1:8" x14ac:dyDescent="0.2">
      <c r="A938" s="2"/>
      <c r="B938" s="2"/>
      <c r="C938" s="2"/>
      <c r="D938" s="2"/>
      <c r="E938" s="2"/>
      <c r="F938" s="2"/>
      <c r="G938" s="2"/>
      <c r="H938" s="2"/>
    </row>
    <row r="939" spans="1:8" x14ac:dyDescent="0.2">
      <c r="A939" s="2"/>
      <c r="B939" s="2"/>
      <c r="C939" s="2"/>
      <c r="D939" s="2"/>
      <c r="E939" s="2"/>
      <c r="F939" s="2"/>
      <c r="G939" s="2"/>
      <c r="H939" s="2"/>
    </row>
    <row r="940" spans="1:8" x14ac:dyDescent="0.2">
      <c r="A940" s="2"/>
      <c r="B940" s="2"/>
      <c r="C940" s="2"/>
      <c r="D940" s="2"/>
      <c r="E940" s="2"/>
      <c r="F940" s="2"/>
      <c r="G940" s="2"/>
      <c r="H940" s="2"/>
    </row>
    <row r="941" spans="1:8" x14ac:dyDescent="0.2">
      <c r="A941" s="2"/>
      <c r="B941" s="2"/>
      <c r="C941" s="2"/>
      <c r="D941" s="2"/>
      <c r="E941" s="2"/>
      <c r="F941" s="2"/>
      <c r="G941" s="2"/>
      <c r="H941" s="2"/>
    </row>
    <row r="942" spans="1:8" x14ac:dyDescent="0.2">
      <c r="A942" s="2"/>
      <c r="B942" s="2"/>
      <c r="C942" s="2"/>
      <c r="D942" s="2"/>
      <c r="E942" s="2"/>
      <c r="F942" s="2"/>
      <c r="G942" s="2"/>
      <c r="H942" s="2"/>
    </row>
    <row r="943" spans="1:8" x14ac:dyDescent="0.2">
      <c r="A943" s="2"/>
      <c r="B943" s="2"/>
      <c r="C943" s="2"/>
      <c r="D943" s="2"/>
      <c r="E943" s="2"/>
      <c r="F943" s="2"/>
      <c r="G943" s="2"/>
      <c r="H943" s="2"/>
    </row>
    <row r="944" spans="1:8" x14ac:dyDescent="0.2">
      <c r="A944" s="2"/>
      <c r="B944" s="2"/>
      <c r="C944" s="2"/>
      <c r="D944" s="2"/>
      <c r="E944" s="2"/>
      <c r="F944" s="2"/>
      <c r="G944" s="2"/>
      <c r="H944" s="2"/>
    </row>
    <row r="945" spans="1:8" x14ac:dyDescent="0.2">
      <c r="A945" s="2"/>
      <c r="B945" s="2"/>
      <c r="C945" s="2"/>
      <c r="D945" s="2"/>
      <c r="E945" s="2"/>
      <c r="F945" s="2"/>
      <c r="G945" s="2"/>
      <c r="H945" s="2"/>
    </row>
    <row r="946" spans="1:8" x14ac:dyDescent="0.2">
      <c r="A946" s="2"/>
      <c r="B946" s="2"/>
      <c r="C946" s="2"/>
      <c r="D946" s="2"/>
      <c r="E946" s="2"/>
      <c r="F946" s="2"/>
      <c r="G946" s="2"/>
      <c r="H946" s="2"/>
    </row>
    <row r="947" spans="1:8" x14ac:dyDescent="0.2">
      <c r="A947" s="2"/>
      <c r="B947" s="2"/>
      <c r="C947" s="2"/>
      <c r="D947" s="2"/>
      <c r="E947" s="2"/>
      <c r="F947" s="2"/>
      <c r="G947" s="2"/>
      <c r="H947" s="2"/>
    </row>
    <row r="948" spans="1:8" x14ac:dyDescent="0.2">
      <c r="A948" s="2"/>
      <c r="B948" s="2"/>
      <c r="C948" s="2"/>
      <c r="D948" s="2"/>
      <c r="E948" s="2"/>
      <c r="F948" s="2"/>
      <c r="G948" s="2"/>
      <c r="H948" s="2"/>
    </row>
    <row r="949" spans="1:8" x14ac:dyDescent="0.2">
      <c r="A949" s="2"/>
      <c r="B949" s="2"/>
      <c r="C949" s="2"/>
      <c r="D949" s="2"/>
      <c r="E949" s="2"/>
      <c r="F949" s="2"/>
      <c r="G949" s="2"/>
      <c r="H949" s="2"/>
    </row>
    <row r="950" spans="1:8" x14ac:dyDescent="0.2">
      <c r="A950" s="2"/>
      <c r="B950" s="2"/>
      <c r="C950" s="2"/>
      <c r="D950" s="2"/>
      <c r="E950" s="2"/>
      <c r="F950" s="2"/>
      <c r="G950" s="2"/>
      <c r="H950" s="2"/>
    </row>
    <row r="951" spans="1:8" x14ac:dyDescent="0.2">
      <c r="A951" s="2"/>
      <c r="B951" s="2"/>
      <c r="C951" s="2"/>
      <c r="D951" s="2"/>
      <c r="E951" s="2"/>
      <c r="F951" s="2"/>
      <c r="G951" s="2"/>
      <c r="H951" s="2"/>
    </row>
    <row r="952" spans="1:8" x14ac:dyDescent="0.2">
      <c r="A952" s="2"/>
      <c r="B952" s="2"/>
      <c r="C952" s="2"/>
      <c r="D952" s="2"/>
      <c r="E952" s="2"/>
      <c r="F952" s="2"/>
      <c r="G952" s="2"/>
      <c r="H952" s="2"/>
    </row>
    <row r="953" spans="1:8" x14ac:dyDescent="0.2">
      <c r="A953" s="2"/>
      <c r="B953" s="2"/>
      <c r="C953" s="2"/>
      <c r="D953" s="2"/>
      <c r="E953" s="2"/>
      <c r="F953" s="2"/>
      <c r="G953" s="2"/>
      <c r="H953" s="2"/>
    </row>
    <row r="954" spans="1:8" x14ac:dyDescent="0.2">
      <c r="A954" s="2"/>
      <c r="B954" s="2"/>
      <c r="C954" s="2"/>
      <c r="D954" s="2"/>
      <c r="E954" s="2"/>
      <c r="F954" s="2"/>
      <c r="G954" s="2"/>
      <c r="H954" s="2"/>
    </row>
    <row r="955" spans="1:8" x14ac:dyDescent="0.2">
      <c r="A955" s="2"/>
      <c r="B955" s="2"/>
      <c r="C955" s="2"/>
      <c r="D955" s="2"/>
      <c r="E955" s="2"/>
      <c r="F955" s="2"/>
      <c r="G955" s="2"/>
      <c r="H955" s="2"/>
    </row>
    <row r="956" spans="1:8" x14ac:dyDescent="0.2">
      <c r="A956" s="2"/>
      <c r="B956" s="2"/>
      <c r="C956" s="2"/>
      <c r="D956" s="2"/>
      <c r="E956" s="2"/>
      <c r="F956" s="2"/>
      <c r="G956" s="2"/>
      <c r="H956" s="2"/>
    </row>
    <row r="957" spans="1:8" x14ac:dyDescent="0.2">
      <c r="A957" s="2"/>
      <c r="B957" s="2"/>
      <c r="C957" s="2"/>
      <c r="D957" s="2"/>
      <c r="E957" s="2"/>
      <c r="F957" s="2"/>
      <c r="G957" s="2"/>
      <c r="H957" s="2"/>
    </row>
    <row r="958" spans="1:8" x14ac:dyDescent="0.2">
      <c r="A958" s="2"/>
      <c r="B958" s="2"/>
      <c r="C958" s="2"/>
      <c r="D958" s="2"/>
      <c r="E958" s="2"/>
      <c r="F958" s="2"/>
      <c r="G958" s="2"/>
      <c r="H958" s="2"/>
    </row>
    <row r="959" spans="1:8" x14ac:dyDescent="0.2">
      <c r="A959" s="2"/>
      <c r="B959" s="2"/>
      <c r="C959" s="2"/>
      <c r="D959" s="2"/>
      <c r="E959" s="2"/>
      <c r="F959" s="2"/>
      <c r="G959" s="2"/>
      <c r="H959" s="2"/>
    </row>
    <row r="960" spans="1:8" x14ac:dyDescent="0.2">
      <c r="A960" s="2"/>
      <c r="B960" s="2"/>
      <c r="C960" s="2"/>
      <c r="D960" s="2"/>
      <c r="E960" s="2"/>
      <c r="F960" s="2"/>
      <c r="G960" s="2"/>
      <c r="H960" s="2"/>
    </row>
    <row r="961" spans="1:8" x14ac:dyDescent="0.2">
      <c r="A961" s="2"/>
      <c r="B961" s="2"/>
      <c r="C961" s="2"/>
      <c r="D961" s="2"/>
      <c r="E961" s="2"/>
      <c r="F961" s="2"/>
      <c r="G961" s="2"/>
      <c r="H961" s="2"/>
    </row>
    <row r="962" spans="1:8" x14ac:dyDescent="0.2">
      <c r="A962" s="2"/>
      <c r="B962" s="2"/>
      <c r="C962" s="2"/>
      <c r="D962" s="2"/>
      <c r="E962" s="2"/>
      <c r="F962" s="2"/>
      <c r="G962" s="2"/>
      <c r="H962" s="2"/>
    </row>
    <row r="963" spans="1:8" x14ac:dyDescent="0.2">
      <c r="A963" s="2"/>
      <c r="B963" s="2"/>
      <c r="C963" s="2"/>
      <c r="D963" s="2"/>
      <c r="E963" s="2"/>
      <c r="F963" s="2"/>
      <c r="G963" s="2"/>
      <c r="H963" s="2"/>
    </row>
    <row r="964" spans="1:8" x14ac:dyDescent="0.2">
      <c r="A964" s="2"/>
      <c r="B964" s="2"/>
      <c r="C964" s="2"/>
      <c r="D964" s="2"/>
      <c r="E964" s="2"/>
      <c r="F964" s="2"/>
      <c r="G964" s="2"/>
      <c r="H964" s="2"/>
    </row>
    <row r="965" spans="1:8" x14ac:dyDescent="0.2">
      <c r="A965" s="2"/>
      <c r="B965" s="2"/>
      <c r="C965" s="2"/>
      <c r="D965" s="2"/>
      <c r="E965" s="2"/>
      <c r="F965" s="2"/>
      <c r="G965" s="2"/>
      <c r="H965" s="2"/>
    </row>
    <row r="966" spans="1:8" x14ac:dyDescent="0.2">
      <c r="A966" s="2"/>
      <c r="B966" s="2"/>
      <c r="C966" s="2"/>
      <c r="D966" s="2"/>
      <c r="E966" s="2"/>
      <c r="F966" s="2"/>
      <c r="G966" s="2"/>
      <c r="H966" s="2"/>
    </row>
    <row r="967" spans="1:8" x14ac:dyDescent="0.2">
      <c r="A967" s="2"/>
      <c r="B967" s="2"/>
      <c r="C967" s="2"/>
      <c r="D967" s="2"/>
      <c r="E967" s="2"/>
      <c r="F967" s="2"/>
      <c r="G967" s="2"/>
      <c r="H967" s="2"/>
    </row>
    <row r="968" spans="1:8" x14ac:dyDescent="0.2">
      <c r="A968" s="2"/>
      <c r="B968" s="2"/>
      <c r="C968" s="2"/>
      <c r="D968" s="2"/>
      <c r="E968" s="2"/>
      <c r="F968" s="2"/>
      <c r="G968" s="2"/>
      <c r="H968" s="2"/>
    </row>
    <row r="969" spans="1:8" x14ac:dyDescent="0.2">
      <c r="A969" s="2"/>
      <c r="B969" s="2"/>
      <c r="C969" s="2"/>
      <c r="D969" s="2"/>
      <c r="E969" s="2"/>
      <c r="F969" s="2"/>
      <c r="G969" s="2"/>
      <c r="H969" s="2"/>
    </row>
    <row r="970" spans="1:8" x14ac:dyDescent="0.2">
      <c r="A970" s="2"/>
      <c r="B970" s="2"/>
      <c r="C970" s="2"/>
      <c r="D970" s="2"/>
      <c r="E970" s="2"/>
      <c r="F970" s="2"/>
      <c r="G970" s="2"/>
      <c r="H970" s="2"/>
    </row>
    <row r="971" spans="1:8" x14ac:dyDescent="0.2">
      <c r="A971" s="2"/>
      <c r="B971" s="2"/>
      <c r="C971" s="2"/>
      <c r="D971" s="2"/>
      <c r="E971" s="2"/>
      <c r="F971" s="2"/>
      <c r="G971" s="2"/>
      <c r="H971" s="2"/>
    </row>
    <row r="972" spans="1:8" x14ac:dyDescent="0.2">
      <c r="A972" s="2"/>
      <c r="B972" s="2"/>
      <c r="C972" s="2"/>
      <c r="D972" s="2"/>
      <c r="E972" s="2"/>
      <c r="F972" s="2"/>
      <c r="G972" s="2"/>
      <c r="H972" s="2"/>
    </row>
    <row r="973" spans="1:8" x14ac:dyDescent="0.2">
      <c r="A973" s="2"/>
      <c r="B973" s="2"/>
      <c r="C973" s="2"/>
      <c r="D973" s="2"/>
      <c r="E973" s="2"/>
      <c r="F973" s="2"/>
      <c r="G973" s="2"/>
      <c r="H973" s="2"/>
    </row>
    <row r="974" spans="1:8" x14ac:dyDescent="0.2">
      <c r="A974" s="2"/>
      <c r="B974" s="2"/>
      <c r="C974" s="2"/>
      <c r="D974" s="2"/>
      <c r="E974" s="2"/>
      <c r="F974" s="2"/>
      <c r="G974" s="2"/>
      <c r="H974" s="2"/>
    </row>
    <row r="975" spans="1:8" x14ac:dyDescent="0.2">
      <c r="A975" s="2"/>
      <c r="B975" s="2"/>
      <c r="C975" s="2"/>
      <c r="D975" s="2"/>
      <c r="E975" s="2"/>
      <c r="F975" s="2"/>
      <c r="G975" s="2"/>
      <c r="H975" s="2"/>
    </row>
    <row r="976" spans="1:8" x14ac:dyDescent="0.2">
      <c r="A976" s="2"/>
      <c r="B976" s="2"/>
      <c r="C976" s="2"/>
      <c r="D976" s="2"/>
      <c r="E976" s="2"/>
      <c r="F976" s="2"/>
      <c r="G976" s="2"/>
      <c r="H976" s="2"/>
    </row>
    <row r="977" spans="1:8" x14ac:dyDescent="0.2">
      <c r="A977" s="2"/>
      <c r="B977" s="2"/>
      <c r="C977" s="2"/>
      <c r="D977" s="2"/>
      <c r="E977" s="2"/>
      <c r="F977" s="2"/>
      <c r="G977" s="2"/>
      <c r="H977" s="2"/>
    </row>
    <row r="978" spans="1:8" x14ac:dyDescent="0.2">
      <c r="A978" s="2"/>
      <c r="B978" s="2"/>
      <c r="C978" s="2"/>
      <c r="D978" s="2"/>
      <c r="E978" s="2"/>
      <c r="F978" s="2"/>
      <c r="G978" s="2"/>
      <c r="H978" s="2"/>
    </row>
    <row r="979" spans="1:8" x14ac:dyDescent="0.2">
      <c r="A979" s="2"/>
      <c r="B979" s="2"/>
      <c r="C979" s="2"/>
      <c r="D979" s="2"/>
      <c r="E979" s="2"/>
      <c r="F979" s="2"/>
      <c r="G979" s="2"/>
      <c r="H979" s="2"/>
    </row>
    <row r="980" spans="1:8" x14ac:dyDescent="0.2">
      <c r="A980" s="2"/>
      <c r="B980" s="2"/>
      <c r="C980" s="2"/>
      <c r="D980" s="2"/>
      <c r="E980" s="2"/>
      <c r="F980" s="2"/>
      <c r="G980" s="2"/>
      <c r="H980" s="2"/>
    </row>
    <row r="981" spans="1:8" x14ac:dyDescent="0.2">
      <c r="A981" s="2"/>
      <c r="B981" s="2"/>
      <c r="C981" s="2"/>
      <c r="D981" s="2"/>
      <c r="E981" s="2"/>
      <c r="F981" s="2"/>
      <c r="G981" s="2"/>
      <c r="H981" s="2"/>
    </row>
    <row r="982" spans="1:8" x14ac:dyDescent="0.2">
      <c r="A982" s="2"/>
      <c r="B982" s="2"/>
      <c r="C982" s="2"/>
      <c r="D982" s="2"/>
      <c r="E982" s="2"/>
      <c r="F982" s="2"/>
      <c r="G982" s="2"/>
      <c r="H982" s="2"/>
    </row>
    <row r="983" spans="1:8" x14ac:dyDescent="0.2">
      <c r="A983" s="2"/>
      <c r="B983" s="2"/>
      <c r="C983" s="2"/>
      <c r="D983" s="2"/>
      <c r="E983" s="2"/>
      <c r="F983" s="2"/>
      <c r="G983" s="2"/>
      <c r="H983" s="2"/>
    </row>
    <row r="984" spans="1:8" x14ac:dyDescent="0.2">
      <c r="A984" s="2"/>
      <c r="B984" s="2"/>
      <c r="C984" s="2"/>
      <c r="D984" s="2"/>
      <c r="E984" s="2"/>
      <c r="F984" s="2"/>
      <c r="G984" s="2"/>
      <c r="H984" s="2"/>
    </row>
    <row r="985" spans="1:8" x14ac:dyDescent="0.2">
      <c r="A985" s="2"/>
      <c r="B985" s="2"/>
      <c r="C985" s="2"/>
      <c r="D985" s="2"/>
      <c r="E985" s="2"/>
      <c r="F985" s="2"/>
      <c r="G985" s="2"/>
      <c r="H985" s="2"/>
    </row>
    <row r="986" spans="1:8" x14ac:dyDescent="0.2">
      <c r="A986" s="2"/>
      <c r="B986" s="2"/>
      <c r="C986" s="2"/>
      <c r="D986" s="2"/>
      <c r="E986" s="2"/>
      <c r="F986" s="2"/>
      <c r="G986" s="2"/>
      <c r="H986" s="2"/>
    </row>
    <row r="987" spans="1:8" x14ac:dyDescent="0.2">
      <c r="A987" s="2"/>
      <c r="B987" s="2"/>
      <c r="C987" s="2"/>
      <c r="D987" s="2"/>
      <c r="E987" s="2"/>
      <c r="F987" s="2"/>
      <c r="G987" s="2"/>
      <c r="H987" s="2"/>
    </row>
    <row r="988" spans="1:8" x14ac:dyDescent="0.2">
      <c r="A988" s="2"/>
      <c r="B988" s="2"/>
      <c r="C988" s="2"/>
      <c r="D988" s="2"/>
      <c r="E988" s="2"/>
      <c r="F988" s="2"/>
      <c r="G988" s="2"/>
      <c r="H988" s="2"/>
    </row>
    <row r="989" spans="1:8" x14ac:dyDescent="0.2">
      <c r="A989" s="2"/>
      <c r="B989" s="2"/>
      <c r="C989" s="2"/>
      <c r="D989" s="2"/>
      <c r="E989" s="2"/>
      <c r="F989" s="2"/>
      <c r="G989" s="2"/>
      <c r="H989" s="2"/>
    </row>
    <row r="990" spans="1:8" x14ac:dyDescent="0.2">
      <c r="A990" s="2"/>
      <c r="B990" s="2"/>
      <c r="C990" s="2"/>
      <c r="D990" s="2"/>
      <c r="E990" s="2"/>
      <c r="F990" s="2"/>
      <c r="G990" s="2"/>
      <c r="H990" s="2"/>
    </row>
    <row r="991" spans="1:8" x14ac:dyDescent="0.2">
      <c r="A991" s="2"/>
      <c r="B991" s="2"/>
      <c r="C991" s="2"/>
      <c r="D991" s="2"/>
      <c r="E991" s="2"/>
      <c r="F991" s="2"/>
      <c r="G991" s="2"/>
      <c r="H991" s="2"/>
    </row>
    <row r="992" spans="1:8" x14ac:dyDescent="0.2">
      <c r="A992" s="2"/>
      <c r="B992" s="2"/>
      <c r="C992" s="2"/>
      <c r="D992" s="2"/>
      <c r="E992" s="2"/>
      <c r="F992" s="2"/>
      <c r="G992" s="2"/>
      <c r="H992" s="2"/>
    </row>
    <row r="993" spans="1:8" x14ac:dyDescent="0.2">
      <c r="A993" s="2"/>
      <c r="B993" s="2"/>
      <c r="C993" s="2"/>
      <c r="D993" s="2"/>
      <c r="E993" s="2"/>
      <c r="F993" s="2"/>
      <c r="G993" s="2"/>
      <c r="H993" s="2"/>
    </row>
    <row r="994" spans="1:8" x14ac:dyDescent="0.2">
      <c r="A994" s="2"/>
      <c r="B994" s="2"/>
      <c r="C994" s="2"/>
      <c r="D994" s="2"/>
      <c r="E994" s="2"/>
      <c r="F994" s="2"/>
      <c r="G994" s="2"/>
      <c r="H994" s="2"/>
    </row>
    <row r="995" spans="1:8" x14ac:dyDescent="0.2">
      <c r="A995" s="2"/>
      <c r="B995" s="2"/>
      <c r="C995" s="2"/>
      <c r="D995" s="2"/>
      <c r="E995" s="2"/>
      <c r="F995" s="2"/>
      <c r="G995" s="2"/>
      <c r="H995" s="2"/>
    </row>
    <row r="996" spans="1:8" x14ac:dyDescent="0.2">
      <c r="A996" s="2"/>
      <c r="B996" s="2"/>
      <c r="C996" s="2"/>
      <c r="D996" s="2"/>
      <c r="E996" s="2"/>
      <c r="F996" s="2"/>
      <c r="G996" s="2"/>
      <c r="H996" s="2"/>
    </row>
    <row r="997" spans="1:8" x14ac:dyDescent="0.2">
      <c r="A997" s="2"/>
      <c r="B997" s="2"/>
      <c r="C997" s="2"/>
      <c r="D997" s="2"/>
      <c r="E997" s="2"/>
      <c r="F997" s="2"/>
      <c r="G997" s="2"/>
      <c r="H997" s="2"/>
    </row>
    <row r="998" spans="1:8" x14ac:dyDescent="0.2">
      <c r="A998" s="2"/>
      <c r="B998" s="2"/>
      <c r="C998" s="2"/>
      <c r="D998" s="2"/>
      <c r="E998" s="2"/>
      <c r="F998" s="2"/>
      <c r="G998" s="2"/>
      <c r="H998" s="2"/>
    </row>
    <row r="999" spans="1:8" x14ac:dyDescent="0.2">
      <c r="A999" s="2"/>
      <c r="B999" s="2"/>
      <c r="C999" s="2"/>
      <c r="D999" s="2"/>
      <c r="E999" s="2"/>
      <c r="F999" s="2"/>
      <c r="G999" s="2"/>
      <c r="H99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QB Actual</vt:lpstr>
      <vt:lpstr>RB Actual</vt:lpstr>
      <vt:lpstr>WR Actual</vt:lpstr>
      <vt:lpstr>TE Actual</vt:lpstr>
      <vt:lpstr>QB Proj</vt:lpstr>
      <vt:lpstr>RB Proj</vt:lpstr>
      <vt:lpstr>WR Proj</vt:lpstr>
      <vt:lpstr>TE Proj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Danny Jimenez</cp:lastModifiedBy>
  <dcterms:created xsi:type="dcterms:W3CDTF">2024-04-14T14:56:53Z</dcterms:created>
  <dcterms:modified xsi:type="dcterms:W3CDTF">2024-05-06T00:43:45Z</dcterms:modified>
</cp:coreProperties>
</file>